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Inputs!$C$57</definedName>
    <definedName function="false" hidden="false" name="AT_DELIVERED" vbProcedure="false">Inputs!$C$31</definedName>
    <definedName function="false" hidden="false" name="AT_TARGET" vbProcedure="false">Inputs!$C$30</definedName>
    <definedName function="false" hidden="false" name="BEST" vbProcedure="false">Optimum!$C$6</definedName>
    <definedName function="false" hidden="false" name="CONT" vbProcedure="false">Inputs!$C$67</definedName>
    <definedName function="false" hidden="false" name="CORE_MODE" vbProcedure="false">Inputs!$C$10</definedName>
    <definedName function="false" hidden="false" name="CORONA_REQ" vbProcedure="false">Inputs!$C$29</definedName>
    <definedName function="false" hidden="false" name="CUR" vbProcedure="false">Inputs!$C$6</definedName>
    <definedName function="false" hidden="false" name="CUT_M" vbProcedure="false">Inputs!$C$51</definedName>
    <definedName function="false" hidden="false" name="CUT_SET" vbProcedure="false">Inputs!$C$52</definedName>
    <definedName function="false" hidden="false" name="CW_A1" vbProcedure="false">Inputs!$C$19</definedName>
    <definedName function="false" hidden="false" name="CW_A2" vbProcedure="false">Inputs!$C$20</definedName>
    <definedName function="false" hidden="false" name="CW_N2" vbProcedure="false">Inputs!$C$14</definedName>
    <definedName function="false" hidden="false" name="CW_N3" vbProcedure="false">Inputs!$C$15</definedName>
    <definedName function="false" hidden="false" name="CW_N4" vbProcedure="false">Inputs!$C$16</definedName>
    <definedName function="false" hidden="false" name="CW_N5" vbProcedure="false">Inputs!$C$17</definedName>
    <definedName function="false" hidden="false" name="CW_N6" vbProcedure="false">Inputs!$C$18</definedName>
    <definedName function="false" hidden="false" name="CW_PER_SWING" vbProcedure="false">Inputs!$C$13</definedName>
    <definedName function="false" hidden="false" name="DIODE_SAFETY" vbProcedure="false">Inputs!$C$66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E_NULL_MAX" vbProcedure="false">Inputs!$C$22</definedName>
    <definedName function="false" hidden="false" name="E_NULL_OK" vbProcedure="false">Inputs!$C$23</definedName>
    <definedName function="false" hidden="false" name="FINISH_PART" vbProcedure="false">Inputs!$C$54</definedName>
    <definedName function="false" hidden="false" name="FIXED_BOM" vbProcedure="false">Inputs!$C$70</definedName>
    <definedName function="false" hidden="false" name="G10_CAGE" vbProcedure="false">Inputs!$C$58</definedName>
    <definedName function="false" hidden="false" name="G10_SLEEVE" vbProcedure="false">Inputs!$C$59</definedName>
    <definedName function="false" hidden="false" name="K_RING" vbProcedure="false">Inputs!$C$21</definedName>
    <definedName function="false" hidden="false" name="LABOUR" vbProcedure="false">Inputs!$C$56</definedName>
    <definedName function="false" hidden="false" name="MAT_NAMES" vbProcedure="false">Inputs!$B$36:$B$40</definedName>
    <definedName function="false" hidden="false" name="MAT_PRICE" vbProcedure="false">Inputs!$D$36:$D$40</definedName>
    <definedName function="false" hidden="false" name="MAT_RHO" vbProcedure="false">Inputs!$C$36:$C$40</definedName>
    <definedName function="false" hidden="false" name="MEETS" vbProcedure="false">Designs!$AK$5:$AK$2704</definedName>
    <definedName function="false" hidden="false" name="N_CAP" vbProcedure="false">Inputs!$C$27</definedName>
    <definedName function="false" hidden="false" name="N_CW" vbProcedure="false">Inputs!$C$11</definedName>
    <definedName function="false" hidden="false" name="N_CW_A" vbProcedure="false">Inputs!$C$12</definedName>
    <definedName function="false" hidden="false" name="OBJECTIVE" vbProcedure="false">Inputs!$C$32</definedName>
    <definedName function="false" hidden="false" name="PLATE_MAT" vbProcedure="false">Inputs!$C$43</definedName>
    <definedName function="false" hidden="false" name="PRICE_PLATE" vbProcedure="false">Inputs!$C$47</definedName>
    <definedName function="false" hidden="false" name="PRICE_STICK" vbProcedure="false">Inputs!$C$65</definedName>
    <definedName function="false" hidden="false" name="PRICE_VANE" vbProcedure="false">Inputs!$C$45</definedName>
    <definedName function="false" hidden="false" name="PRICE_Z" vbProcedure="false">Inputs!$C$63</definedName>
    <definedName function="false" hidden="false" name="P_MIN" vbProcedure="false">Inputs!$C$25</definedName>
    <definedName function="false" hidden="false" name="RHO_PLATE" vbProcedure="false">Inputs!$C$46</definedName>
    <definedName function="false" hidden="false" name="RHO_VANE" vbProcedure="false">Inputs!$C$44</definedName>
    <definedName function="false" hidden="false" name="ROUND_M" vbProcedure="false">Inputs!$C$53</definedName>
    <definedName function="false" hidden="false" name="R_MAX" vbProcedure="false">Inputs!$C$28</definedName>
    <definedName function="false" hidden="false" name="SCORE" vbProcedure="false">Designs!$AL$5:$AL$2704</definedName>
    <definedName function="false" hidden="false" name="SCRAP" vbProcedure="false">Inputs!$C$48</definedName>
    <definedName function="false" hidden="false" name="SHAFT_M" vbProcedure="false">Inputs!$C$60</definedName>
    <definedName function="false" hidden="false" name="SHAFT_SET" vbProcedure="false">Inputs!$C$61</definedName>
    <definedName function="false" hidden="false" name="SPACER_VANE" vbProcedure="false">Inputs!$C$55</definedName>
    <definedName function="false" hidden="false" name="VANE_MAT" vbProcedure="false">Inputs!$C$42</definedName>
    <definedName function="false" hidden="false" name="V_NEED" vbProcedure="false">Inputs!$C$24</definedName>
    <definedName function="false" hidden="false" name="V_STICK" vbProcedure="false">Inputs!$C$64</definedName>
    <definedName function="false" hidden="false" name="V_ZENER" vbProcedure="false">Inputs!$C$62</definedName>
    <definedName function="false" hidden="false" name="Z_MIN" vbProcedure="false">Inputs!$C$26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<sst xmlns="http://schemas.openxmlformats.org/spreadsheetml/2006/main" count="403" uniqueCount="320">
  <si>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</si>
  <si>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</si>
  <si>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</si>
  <si>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</si>
  <si>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</si>
  <si>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Core field: DC on the rings outside the glass (the default: ring A on node 1's peak, ring B on multiplier stages on node 4), DC on a pair inside the vacuum, swinging (the cones float on coupling capacitors) or steady (a diode charges cone A). See the Notes sheet.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</si>
  <si>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</si>
  <si>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</si>
  <si>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</si>
  <si>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</si>
  <si>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</si>
  <si>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</si>
  <si>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</si>
  <si>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</si>
  <si>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</si>
  <si>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</si>
  <si>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</si>
  <si>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</si>
  <si>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</si>
  <si>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</si>
  <si>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</si>
  <si>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</si>
  <si>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</si>
  <si>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</si>
  <si>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</si>
  <si>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</si>
  <si>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</si>
  <si>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</si>
  <si>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</si>
  <si>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</si>
  <si>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</si>
  <si>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</si>
  <si>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</si>
  <si>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</si>
  <si>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</si>
  <si>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</si>
  <si>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</si>
  <si>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</si>
  <si>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core voltage (peak, for the core field chosen)</t>
  </si>
  <si>
    <t xml:space="preserve">C_max</t>
  </si>
  <si>
    <t xml:space="preserve">pF</t>
  </si>
  <si>
    <t xml:space="preserve">kappa</t>
  </si>
  <si>
    <t xml:space="preserve">z, bare pump</t>
  </si>
  <si>
    <t xml:space="preserve">z with the core</t>
  </si>
  <si>
    <t xml:space="preserve">clamped power, bare pump</t>
  </si>
  <si>
    <t xml:space="preserve">W</t>
  </si>
  <si>
    <t xml:space="preserve">clamped power with the core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</si>
  <si>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</si>
  <si>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</si>
  <si>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</si>
  <si>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</si>
  <si>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</si>
  <si>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</si>
  <si>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</si>
  <si>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</si>
  <si>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</si>
  <si>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</si>
  <si>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</si>
  <si>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</si>
  <si>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</si>
  <si>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</si>
  <si>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</si>
  <si>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</si>
  <si>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</si>
  <si>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</si>
  <si>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</si>
  <si>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</si>
  <si>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</si>
  <si>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</si>
  <si>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</si>
  <si>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core (kV)</t>
  </si>
  <si>
    <t xml:space="preserve">z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</si>
  <si>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</si>
  <si>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</si>
  <si>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</si>
  <si>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</si>
  <si>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</si>
  <si>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</si>
  <si>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</si>
  <si>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</si>
  <si>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</si>
  <si>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</si>
  <si>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</si>
  <si>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</si>
  <si>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</si>
  <si>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</si>
  <si>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</si>
  <si>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</si>
  <si>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</si>
  <si>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</si>
  <si>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Core field 4 (the default): the field at the AH null from the rings, at most what they reach (6.9 kV/cm with the rings as built on two stages; more stages need the bench's higher ratings, sim/hub-rings-build-findings.md). Core field 3: at most the rule's field at the null (below). 1 / 2 were costed at 2 kV/cm over 50 mm.</t>
  </si>
  <si>
    <t xml:space="preserve">Core electrode spacing</t>
  </si>
  <si>
    <t xml:space="preserve">Core fields 1-3: the distance across which that field is applied (3: the free gap at the null; 1 / 2: between the cones). Core field 4 uses the rings' field per kV below instead.</t>
  </si>
  <si>
    <t xml:space="preserve">Core field (1 steady, 2 swinging, 3 DC pair inside, 4 DC rings outside)</t>
  </si>
  <si>
    <t xml:space="preserve">1: a diode charges cone A to the operating peak, cone B on the shaft (DC). 2: the cones float on coupling capacitors from nodes 1 / 4 and swing at the pump frequency; their strays cost gain (sim/core-field-findings.md). 3: two Rogowski electrodes in the vacuum on the AH null (sim/core-null-field-findings.md; not chosen). 4 (the default, the designer's choice): two rings outside the glass, ring A on node 1's peak (Dk), ring B on the multiplier stages below (sim/hub-rings-build-findings.md).</t>
  </si>
  <si>
    <t xml:space="preserve">Multiplier stages on node 4 (core fields 3 / 4)</t>
  </si>
  <si>
    <t xml:space="preserve">Cockcroft-Walton stages that charge electrode / ring B positive; 0 puts B on the shaft; 0-6 (the sag factors below are simulated up to six). The rings as built: two; more need higher ratings (sim/hub-rings-build-findings.md).</t>
  </si>
  <si>
    <t xml:space="preserve">Negative stages on ring A, on node 1's peak (core fields 3 / 4)</t>
  </si>
  <si>
    <t xml:space="preserve">The balanced supply (sim/core_field.py n_cw_a): ring A stacked negative on its Dk; 0-2. The rings as built: none.</t>
  </si>
  <si>
    <t xml:space="preserve">Multiplier stage over the floating swing (core fields 3 / 4)</t>
  </si>
  <si>
    <t xml:space="preserve">The first stage's DC over the floating swing's peak (Designs AM): 7.52 / 7.05 kV on the stack of record at 100 GOhm per ring (sim/hub_rings_build_results.json stages; 'float ss'); [RH] on other stacks.</t>
  </si>
  <si>
    <t xml:space="preserve">Multiplier output, two stages over one</t>
  </si>
  <si>
    <t xml:space="preserve">At 100 pF the stages sag a little (sim/hub_rings_build_results.json stages, 100 GOhm per ring, the leakage estimate: ring B 14.96 / 7.52 kV).</t>
  </si>
  <si>
    <t xml:space="preserve">Multiplier output, three stages over one</t>
  </si>
  <si>
    <t xml:space="preserve">22.17 / 7.52 kV.</t>
  </si>
  <si>
    <t xml:space="preserve">Multiplier output, four stages over one</t>
  </si>
  <si>
    <t xml:space="preserve">28.92 / 7.52 kV.</t>
  </si>
  <si>
    <t xml:space="preserve">Multiplier output, five stages over one</t>
  </si>
  <si>
    <t xml:space="preserve">34.96 / 7.52 kV.</t>
  </si>
  <si>
    <t xml:space="preserve">Multiplier output, six stages over one</t>
  </si>
  <si>
    <t xml:space="preserve">40.07 / 7.52 kV.</t>
  </si>
  <si>
    <t xml:space="preserve">Ring A's chain, one negative stage over ring B's first</t>
  </si>
  <si>
    <t xml:space="preserve">Ring A from -13.22 to -20.69 kV (sim/hub_rings_build_results.json stages_ab).</t>
  </si>
  <si>
    <t xml:space="preserve">Ring A's chain, two negative stages over ring B's first</t>
  </si>
  <si>
    <t xml:space="preserve">Ring A to -27.96 kV.</t>
  </si>
  <si>
    <t xml:space="preserve">Rings' field at the null per kV across (core field 4)</t>
  </si>
  <si>
    <t xml:space="preserve">(kV/cm)/kV</t>
  </si>
  <si>
    <t xml:space="preserve">The rings as built: bands 25.75-57.7 deg with beaded edges, sized for 28.2 kV at 1 kV/mm between them and 5 kV/mm in the gel at the beads (sim/hub_rings_build_results.json record) [RH on other voltages].</t>
  </si>
  <si>
    <t xml:space="preserve">Field at the null the vacuum rule allows (core field 3)</t>
  </si>
  <si>
    <t xml:space="preserve">6.67 kV/mm on the electrodes' surface over the Rogowski electrodes' peak-to-centre ratio, 1.015 (sim/core_null_field_results.json).</t>
  </si>
  <si>
    <t xml:space="preserve">Field wanted within the rule?</t>
  </si>
  <si>
    <t xml:space="preserve">Core field 3 only; no design qualifies when it reads no.</t>
  </si>
  <si>
    <t xml:space="preserve">Voltage needed on the core</t>
  </si>
  <si>
    <t xml:space="preserve">Formula: E over the rings' field per kV (4), else E x spacing. A design qualifies when the core's voltage reaches it: the operating peak (1), the swing's peak (2), or the DC across the electrodes or rings (3, 4).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</si>
  <si>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</si>
  <si>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</si>
  <si>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</si>
  <si>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</si>
  <si>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</si>
  <si>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</si>
  <si>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</si>
  <si>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</si>
  <si>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</si>
  <si>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</si>
  <si>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</si>
  <si>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</si>
  <si>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</si>
  <si>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</si>
  <si>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</si>
  <si>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</si>
  <si>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</si>
  <si>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</si>
  <si>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</si>
  <si>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</si>
  <si>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</si>
  <si>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</si>
  <si>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</si>
  <si>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</si>
  <si>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</si>
  <si>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</si>
  <si>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</si>
  <si>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</si>
  <si>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</si>
  <si>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</si>
  <si>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</si>
  <si>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</si>
  <si>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</si>
  <si>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</si>
  <si>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</si>
  <si>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</si>
  <si>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</si>
  <si>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</si>
  <si>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</si>
  <si>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</si>
  <si>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</si>
  <si>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</si>
  <si>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</si>
  <si>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</si>
  <si>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</si>
  <si>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</si>
  <si>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</si>
  <si>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</si>
  <si>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</si>
  <si>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</si>
  <si>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</si>
  <si>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</si>
  <si>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</si>
  <si>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</si>
  <si>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</si>
  <si>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</si>
  <si>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</si>
  <si>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</si>
  <si>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</si>
  <si>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</si>
  <si>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</si>
  <si>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</si>
  <si>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</si>
  <si>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</si>
  <si>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</si>
  <si>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</si>
  <si>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</si>
  <si>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</si>
  <si>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</si>
  <si>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</si>
  <si>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</si>
  <si>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</si>
  <si>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</si>
  <si>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</si>
  <si>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</si>
  <si>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</si>
  <si>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</si>
  <si>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</si>
  <si>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</si>
  <si>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</si>
  <si>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D1-D4, the core diode Dk and the multiplier's Dc / Dp, each a series stack sized for the operating peak (Dk, Dc, Dp see about 0.57 of it).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</si>
  <si>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</si>
  <si>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</si>
  <si>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</si>
  <si>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</si>
  <si>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</si>
  <si>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</si>
  <si>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</si>
  <si>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</si>
  <si>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</si>
  <si>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</si>
  <si>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</si>
  <si>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(1.26 kg each)</t>
  </si>
  <si>
    <t xml:space="preserve">Quantity: 3 utrons per side; mass from pole_design_variants.json.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</si>
  <si>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</si>
  <si>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</si>
  <si>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</si>
  <si>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</si>
  <si>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</si>
  <si>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</si>
  <si>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</si>
  <si>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</si>
  <si>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</si>
  <si>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</si>
  <si>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 chokes (1.0 kg iron, 0.41 kg Cu)</t>
  </si>
  <si>
    <t xml:space="preserve">First cut, rotor_parts_duty_results.json. Placeholder.</t>
  </si>
  <si>
    <t xml:space="preserve">D1*-D4* power diodes</t>
  </si>
  <si>
    <t xml:space="preserve">Low-voltage, high-current. Placeholder.</t>
  </si>
  <si>
    <t xml:space="preserve">Node snubbers (RC)</t>
  </si>
  <si>
    <t xml:space="preserve">Start-kick source (capacitor + push-button)</t>
  </si>
  <si>
    <t xml:space="preserve">Open item: 15-20 % of Psi_s, tens of mJ.</t>
  </si>
  <si>
    <t xml:space="preserve">AH (hub)</t>
  </si>
  <si>
    <t xml:space="preserve">AH coils, 160 turns, on the former</t>
  </si>
  <si>
    <t xml:space="preserve">AH bypass capacitors, 10 mF / 6.3 V (2 per coil = 20 mF)</t>
  </si>
  <si>
    <t xml:space="preserve">The steady cusp (sim/ah-steady-cusp-findings.md). Bipolar parts if the kick polarity is free.</t>
  </si>
  <si>
    <t xml:space="preserve">MnZn rod (the AH core), Fair-Rite 77, d 12.3 x 41.3 mm</t>
  </si>
  <si>
    <t xml:space="preserve">One per AH coil, top and bottom on the z axis (presets/hub-locked.json). Placeholder price.</t>
  </si>
  <si>
    <t xml:space="preserve">Hub</t>
  </si>
  <si>
    <t xml:space="preserve">Shaft coupler, G10, around the PEEK retainer (two halves; shape open)</t>
  </si>
  <si>
    <t xml:space="preserve">Encapsulates the retainer, not against the glass or the rings (presets/hub-locked.json shaft_coupler). Placeholder.</t>
  </si>
  <si>
    <t xml:space="preserve">Vacuum sphere, borosilicate, 50 mm OD</t>
  </si>
  <si>
    <t xml:space="preserve">The locked hub (presets/hub-locked.json); 1.5 mm wall (decided). Placeholder price.</t>
  </si>
  <si>
    <t xml:space="preserve">Retainer: unfilled PEEK, machined from annealed stock (the pocket over the glass, the bead grooves, the AH seats)</t>
  </si>
  <si>
    <t xml:space="preserve">Holds the vessel, the rings and the AH (presets/hub-locked.json retainer, proposed). Placeholder.</t>
  </si>
  <si>
    <t xml:space="preserve">Core capacitors, 1 nF / 30 kV (ceramic doorknob): C_core, or Cca + Ccb</t>
  </si>
  <si>
    <t xml:space="preserve">Steady: C_core holds cone A at the peak. Swinging: Cca / Ccb couple the cones to nodes 1 / 4. Placeholder.</t>
  </si>
  <si>
    <t xml:space="preserve">The core's HV feed: the conductors that carry the swing and their clearances (open)</t>
  </si>
  <si>
    <t xml:space="preserve">Core field 1 / 2: which conductors carry the cones' side is not chosen. Placeholder.</t>
  </si>
  <si>
    <t xml:space="preserve">Null electrodes: two Rogowski discs on stems, titanium, polished and conditioned</t>
  </si>
  <si>
    <t xml:space="preserve">About 20 mm across at a 3.1 mm gap (sim/core-null-field-findings.md); non-magnetic. Placeholder.</t>
  </si>
  <si>
    <t xml:space="preserve">Vessel HV feedthroughs, non-magnetic seals (W in borosilicate, Mo in aluminosilicate; no Kovar)</t>
  </si>
  <si>
    <t xml:space="preserve">With a grading shield at each seal's triple junction. Placeholder.</t>
  </si>
  <si>
    <t xml:space="preserve">Ring electrodes: two bands of 0.1 mm copper foil on the glass (25.75-57.7 deg) with beaded edges (Cu wire rings, 3 / 2 mm), and their leads</t>
  </si>
  <si>
    <t xml:space="preserve">Under the gel and the PEEK retainer; 28.2 mm apart along the glass (sim/hub-rings-build-findings.md). Placeholder.</t>
  </si>
  <si>
    <t xml:space="preserve">Interface filler: silicone gel, degassed and vacuum-cast into the retainer's pocket</t>
  </si>
  <si>
    <t xml:space="preserve">0.5 mm over the glass, around the beads (presets/hub-locked.json interface_filler). Placeholder.</t>
  </si>
  <si>
    <t xml:space="preserve">Null storage capacitors, 100 pF / 30 kV: C_A and the multipliers' Co / Cs</t>
  </si>
  <si>
    <t xml:space="preserve">100 pF keeps the start-up gain (z 1.18 against 1.03 at 1 nF). Placeholder.</t>
  </si>
  <si>
    <t xml:space="preserve">Electrostatic (fixed)</t>
  </si>
  <si>
    <t xml:space="preserve">Rotor HV insulation: sleeve bore bonded or coated, potting of D1-D4, Z1 / Z4, Dk, Dc / Dp</t>
  </si>
  <si>
    <t xml:space="preserve">The HV side is on the rotor now (sim/core-field-findings.md). Placeholder.</t>
  </si>
  <si>
    <t xml:space="preserve">Surge resistors for D1-D4</t>
  </si>
  <si>
    <t xml:space="preserve">10-47 kOhm HV resistors. Placeholder.</t>
  </si>
  <si>
    <t xml:space="preserve">HV wiring, insulation, standoffs (on the rotor)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</si>
  <si>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</si>
  <si>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</si>
  <si>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</si>
  <si>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</si>
  <si>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</si>
  <si>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</si>
  <si>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</si>
  <si>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</si>
  <si>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</si>
  <si>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</si>
  <si>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</si>
  <si>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</si>
  <si>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AM-AO: the swinging core's swing, z and power (sim/core_swing_grid.json; values). AP-AR: the core mode's voltage, z and power (formulas).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</si>
  <si>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</si>
  <si>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</si>
  <si>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</si>
  <si>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</si>
  <si>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V_op (kV)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</si>
  <si>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</si>
  <si>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</si>
  <si>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</si>
  <si>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</si>
  <si>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</si>
  <si>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</si>
  <si>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</si>
  <si>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</si>
  <si>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</si>
  <si>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</si>
  <si>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</si>
  <si>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</si>
  <si>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</si>
  <si>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</si>
  <si>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</si>
  <si>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</si>
  <si>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core swing, floating (kV)</t>
  </si>
  <si>
    <t xml:space="preserve">z, swinging core</t>
  </si>
  <si>
    <t xml:space="preserve">P clamped, swinging core (W)</t>
  </si>
  <si>
    <t xml:space="preserve">core voltage (kV)</t>
  </si>
  <si>
    <t xml:space="preserve">P with the core (W)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</si>
  <si>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</si>
  <si>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</si>
  <si>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</si>
  <si>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</si>
  <si>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</si>
  <si>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</si>
  <si>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</si>
  <si>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</si>
  <si>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 (Inputs: core field). The electrostatic circuit's HV side is on the rotor (sim/core_field.py, sim/core-field-findings.md). A design qualifies when the core's voltage reaches E x spacing.</t>
  </si>
  <si>
    <t xml:space="preserve">4, DC on the rings (the default, the designer's choice): two rings outside the glass, copper foil bands from 25.75 to 57.7 deg with beaded edges. Ring A is peak-charged from node 1 through Dk (and stacked on N_CW_A negative stages, none as built); ring B sits on N_CW multiplier stages on node 4. The core's voltage is V_op + CW_PER_SWING x AM x the multipliers' output (1, CW_N2 ... CW_N6 for one to six stages on B, CW_A1 / CW_A2 on A; they carry the simulated sag at 100 GOhm per ring), and the field at the null is that voltage x K_RING. The rings sit behind diodes, so the pump keeps its clamped gain and power (K, L). Outside the vacuum the vacuum rule does not bind; the bands are sized by the insulation: the gap along the glass, and the gel at the beads, which holds the record at two stages (sim/hub-rings-build-findings.md).</t>
  </si>
  <si>
    <t xml:space="preserve">3, the pair inside (not chosen): two Rogowski electrodes in the vacuum on the AH null. Electrode A is peak-charged from node 1 through Dk (about -V_op); electrode B sits on N_CW Cockcroft-Walton stages on node 4, each adding about node 4's swing, taken as CW_PER_SWING x the floating swing's peak (AM), with the same sag factors as 4. The electrodes sit behind diodes, so the pump keeps its clamped gain and power (K, L); its start-up gain with 100 pF storage is about 0.9 of K (1.184 against 1.310 on the stack of record). Every option meets the same field, the vacuum rule's 65.7 kV/cm at the null; the voltage sets the gap at that field (D_CORE). HV parts count Dk and the multiplier's Dc / Dp as stacks (sim/core-null-field-findings.md).</t>
  </si>
  <si>
    <t xml:space="preserve">2, swinging: the cones float, each coupled through 1 nF to node 1 / 4, and the core sees the AC of V(1) - V(4) at the pump frequency. Its peak (AM on Designs) is about 0.55 of the operating peak. The cones' strays (20 pF each, 10 pF between them [RH]) sit on the pumping nodes, so small stacks lose gain and power (AN, AO). AM-AO come from ngspice over C_max x kappa (sim/core_swing_grid.json), interpolated per design.</t>
  </si>
  <si>
    <t xml:space="preserve">1, steady: the core diode Dk charges cone A to the operating peak and C_core holds it; cone B sits on the shaft. The pump keeps its gain and power if the core's leakage stays above about 1 GOhm. HV parts then count a fifth diode stack (Dk).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</si>
</sst>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000"/>
    <numFmt numFmtId="172" formatCode="0.0%"/>
    <numFmt numFmtId="173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19</v>
      </c>
    </row>
    <row r="3" customFormat="false" ht="15" hidden="false" customHeight="false" outlineLevel="0" collapsed="false">
      <c r="B3" s="5" t="s">
        <v>20</v>
      </c>
    </row>
    <row r="5" customFormat="false" ht="15" hidden="false" customHeight="false" outlineLevel="0" collapsed="false">
      <c r="B5" s="6" t="s">
        <v>21</v>
      </c>
      <c r="C5" s="7" t="n">
        <f aca="false">COUNTIF(MEETS,1)</f>
        <v>81</v>
      </c>
      <c r="E5" s="6" t="s">
        <v>22</v>
      </c>
    </row>
    <row r="6" customFormat="false" ht="15" hidden="false" customHeight="false" outlineLevel="0" collapsed="false">
      <c r="B6" s="6" t="s">
        <v>23</v>
      </c>
      <c r="C6" s="8" t="n">
        <f aca="false">IF(MIN(SCORE)&gt;=1000000000000,0,MATCH(MIN(SCORE),SCORE,0))</f>
        <v>853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24</v>
      </c>
      <c r="C7" s="6" t="str">
        <f aca="false">IF(C6=0,"No design meets the targets: relax them on Inputs","Best design below")</f>
        <v>Best design below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25</v>
      </c>
      <c r="C9" s="9" t="s">
        <v>26</v>
      </c>
      <c r="D9" s="9" t="s">
        <v>27</v>
      </c>
    </row>
    <row r="10" customFormat="false" ht="15" hidden="false" customHeight="false" outlineLevel="0" collapsed="false">
      <c r="B10" s="6" t="s">
        <v>28</v>
      </c>
      <c r="C10" s="10" t="n">
        <f aca="false">IF(BEST=0,"",INDEX(Designs!$B$5:$B$2704,BEST))</f>
        <v>6</v>
      </c>
      <c r="D10" s="6" t="s">
        <v>29</v>
      </c>
    </row>
    <row r="11" customFormat="false" ht="15" hidden="false" customHeight="false" outlineLevel="0" collapsed="false">
      <c r="B11" s="6" t="s">
        <v>30</v>
      </c>
      <c r="C11" s="10" t="n">
        <f aca="false">IF(BEST=0,"",INDEX(Designs!$C$5:$C$2704,BEST))</f>
        <v>2.5</v>
      </c>
      <c r="D11" s="6" t="s">
        <v>29</v>
      </c>
    </row>
    <row r="12" customFormat="false" ht="15" hidden="false" customHeight="false" outlineLevel="0" collapsed="false">
      <c r="B12" s="6" t="s">
        <v>31</v>
      </c>
      <c r="C12" s="11" t="n">
        <f aca="false">IF(BEST=0,"",INDEX(Designs!$D$5:$D$2704,BEST))</f>
        <v>175</v>
      </c>
      <c r="D12" s="6" t="s">
        <v>29</v>
      </c>
    </row>
    <row r="13" customFormat="false" ht="15" hidden="false" customHeight="false" outlineLevel="0" collapsed="false">
      <c r="B13" s="6" t="s">
        <v>32</v>
      </c>
      <c r="C13" s="11" t="n">
        <f aca="false">IF(BEST=0,"",INDEX(Designs!$E$5:$E$2704,BEST))</f>
        <v>22</v>
      </c>
      <c r="D13" s="6" t="s">
        <v>33</v>
      </c>
    </row>
    <row r="14" customFormat="false" ht="15" hidden="false" customHeight="false" outlineLevel="0" collapsed="false">
      <c r="B14" s="6" t="s">
        <v>34</v>
      </c>
      <c r="C14" s="11" t="n">
        <f aca="false">IF(BEST=0,"",INDEX(Designs!$F$5:$F$2704,BEST))</f>
        <v>4</v>
      </c>
      <c r="D14" s="6" t="s">
        <v>35</v>
      </c>
    </row>
    <row r="15" customFormat="false" ht="15" hidden="false" customHeight="false" outlineLevel="0" collapsed="false">
      <c r="B15" s="6" t="s">
        <v>36</v>
      </c>
      <c r="C15" s="12" t="n">
        <f aca="false">IF(BEST=0,"",INDEX(Designs!$G$5:$G$2704,BEST))</f>
        <v>13.132078</v>
      </c>
      <c r="D15" s="6" t="s">
        <v>37</v>
      </c>
    </row>
    <row r="16" customFormat="false" ht="15" hidden="false" customHeight="false" outlineLevel="0" collapsed="false">
      <c r="B16" s="6" t="s">
        <v>38</v>
      </c>
      <c r="C16" s="12" t="n">
        <f aca="false">IF(BEST=0,"",INDEX(Designs!$AP$5:$AP$2704,BEST))</f>
        <v>28.143145560346</v>
      </c>
      <c r="D16" s="6" t="s">
        <v>37</v>
      </c>
    </row>
    <row r="17" customFormat="false" ht="15" hidden="false" customHeight="false" outlineLevel="0" collapsed="false">
      <c r="B17" s="6" t="s">
        <v>39</v>
      </c>
      <c r="C17" s="11" t="n">
        <f aca="false">IF(BEST=0,"",INDEX(Designs!$I$5:$I$2704,BEST))</f>
        <v>362.487659</v>
      </c>
      <c r="D17" s="6" t="s">
        <v>40</v>
      </c>
    </row>
    <row r="18" customFormat="false" ht="15" hidden="false" customHeight="false" outlineLevel="0" collapsed="false">
      <c r="B18" s="6" t="s">
        <v>41</v>
      </c>
      <c r="C18" s="12" t="n">
        <f aca="false">IF(BEST=0,"",INDEX(Designs!$J$5:$J$2704,BEST))</f>
        <v>9.238965</v>
      </c>
      <c r="D18" s="6"/>
    </row>
    <row r="19" customFormat="false" ht="15" hidden="false" customHeight="false" outlineLevel="0" collapsed="false">
      <c r="B19" s="6" t="s">
        <v>42</v>
      </c>
      <c r="C19" s="13" t="n">
        <f aca="false">IF(BEST=0,"",INDEX(Designs!$K$5:$K$2704,BEST))</f>
        <v>1.337841</v>
      </c>
      <c r="D19" s="6"/>
    </row>
    <row r="20" customFormat="false" ht="15" hidden="false" customHeight="false" outlineLevel="0" collapsed="false">
      <c r="B20" s="6" t="s">
        <v>43</v>
      </c>
      <c r="C20" s="13" t="n">
        <f aca="false">IF(BEST=0,"",INDEX(Designs!$AQ$5:$AQ$2704,BEST))</f>
        <v>1.337841</v>
      </c>
      <c r="D20" s="6"/>
    </row>
    <row r="21" customFormat="false" ht="15" hidden="false" customHeight="false" outlineLevel="0" collapsed="false">
      <c r="B21" s="6" t="s">
        <v>44</v>
      </c>
      <c r="C21" s="12" t="n">
        <f aca="false">IF(BEST=0,"",INDEX(Designs!$L$5:$L$2704,BEST))</f>
        <v>2.009521</v>
      </c>
      <c r="D21" s="6" t="s">
        <v>45</v>
      </c>
    </row>
    <row r="22" customFormat="false" ht="15" hidden="false" customHeight="false" outlineLevel="0" collapsed="false">
      <c r="B22" s="6" t="s">
        <v>46</v>
      </c>
      <c r="C22" s="12" t="n">
        <f aca="false">IF(BEST=0,"",INDEX(Designs!$AR$5:$AR$2704,BEST))</f>
        <v>2.009521</v>
      </c>
      <c r="D22" s="6" t="s">
        <v>45</v>
      </c>
    </row>
    <row r="23" customFormat="false" ht="15" hidden="false" customHeight="false" outlineLevel="0" collapsed="false">
      <c r="B23" s="6" t="s">
        <v>47</v>
      </c>
      <c r="C23" s="11" t="n">
        <f aca="false">IF(BEST=0,"",INDEX(Designs!$M$5:$M$2704,BEST))</f>
        <v>104.5</v>
      </c>
      <c r="D23" s="6" t="s">
        <v>29</v>
      </c>
    </row>
    <row r="24" customFormat="false" ht="15" hidden="false" customHeight="false" outlineLevel="0" collapsed="false">
      <c r="B24" s="6" t="s">
        <v>48</v>
      </c>
      <c r="C24" s="11" t="n">
        <f aca="false">IF(BEST=0,"",INDEX(Designs!$N$5:$N$2704,BEST))</f>
        <v>813</v>
      </c>
      <c r="D24" s="6" t="s">
        <v>29</v>
      </c>
    </row>
    <row r="25" customFormat="false" ht="15" hidden="false" customHeight="false" outlineLevel="0" collapsed="false">
      <c r="B25" s="6" t="s">
        <v>49</v>
      </c>
      <c r="C25" s="12" t="n">
        <f aca="false">IF(BEST=0,"",INDEX(Designs!$O$5:$O$2704,BEST))</f>
        <v>13.305303</v>
      </c>
      <c r="D25" s="6" t="s">
        <v>37</v>
      </c>
    </row>
    <row r="26" customFormat="false" ht="15" hidden="false" customHeight="false" outlineLevel="0" collapsed="false">
      <c r="B26" s="6" t="s">
        <v>50</v>
      </c>
      <c r="C26" s="14" t="n">
        <f aca="false">IF(BEST=0,"",INDEX(Designs!$X$5:$X$2704,BEST))</f>
        <v>54.92688264</v>
      </c>
      <c r="D26" s="6" t="str">
        <f aca="false">CUR</f>
        <v>EUR</v>
      </c>
    </row>
    <row r="27" customFormat="false" ht="15" hidden="false" customHeight="false" outlineLevel="0" collapsed="false">
      <c r="B27" s="6" t="s">
        <v>51</v>
      </c>
      <c r="C27" s="14" t="n">
        <f aca="false">IF(BEST=0,"",INDEX(Designs!$Y$5:$Y$2704,BEST))</f>
        <v>71.39048049</v>
      </c>
      <c r="D27" s="6" t="str">
        <f aca="false">CUR</f>
        <v>EUR</v>
      </c>
    </row>
    <row r="28" customFormat="false" ht="15" hidden="false" customHeight="false" outlineLevel="0" collapsed="false">
      <c r="B28" s="6" t="s">
        <v>52</v>
      </c>
      <c r="C28" s="14" t="n">
        <f aca="false">IF(BEST=0,"",INDEX(Designs!$Z$5:$Z$2704,BEST))</f>
        <v>115.815482</v>
      </c>
      <c r="D28" s="6" t="str">
        <f aca="false">CUR</f>
        <v>EUR</v>
      </c>
    </row>
    <row r="29" customFormat="false" ht="15" hidden="false" customHeight="false" outlineLevel="0" collapsed="false">
      <c r="B29" s="6" t="s">
        <v>53</v>
      </c>
      <c r="C29" s="14" t="n">
        <f aca="false">IF(BEST=0,"",INDEX(Designs!$AA$5:$AA$2704,BEST))</f>
        <v>247.2345</v>
      </c>
      <c r="D29" s="6" t="str">
        <f aca="false">CUR</f>
        <v>EUR</v>
      </c>
    </row>
    <row r="30" customFormat="false" ht="15" hidden="false" customHeight="false" outlineLevel="0" collapsed="false">
      <c r="B30" s="6" t="s">
        <v>54</v>
      </c>
      <c r="C30" s="14" t="n">
        <f aca="false">IF(BEST=0,"",INDEX(Designs!$AB$5:$AB$2704,BEST))</f>
        <v>208</v>
      </c>
      <c r="D30" s="6" t="str">
        <f aca="false">CUR</f>
        <v>EUR</v>
      </c>
    </row>
    <row r="31" customFormat="false" ht="15" hidden="false" customHeight="false" outlineLevel="0" collapsed="false">
      <c r="B31" s="6" t="s">
        <v>55</v>
      </c>
      <c r="C31" s="14" t="n">
        <f aca="false">IF(BEST=0,"",INDEX(Designs!$AC$5:$AC$2704,BEST))</f>
        <v>340.5</v>
      </c>
      <c r="D31" s="6" t="str">
        <f aca="false">CUR</f>
        <v>EUR</v>
      </c>
    </row>
    <row r="32" customFormat="false" ht="15" hidden="false" customHeight="false" outlineLevel="0" collapsed="false">
      <c r="B32" s="6" t="s">
        <v>56</v>
      </c>
      <c r="C32" s="14" t="n">
        <f aca="false">IF(BEST=0,"",INDEX(Designs!$AD$5:$AD$2704,BEST))</f>
        <v>191.37018</v>
      </c>
      <c r="D32" s="6" t="str">
        <f aca="false">CUR</f>
        <v>EUR</v>
      </c>
    </row>
    <row r="33" customFormat="false" ht="15" hidden="false" customHeight="false" outlineLevel="0" collapsed="false">
      <c r="B33" s="6" t="s">
        <v>57</v>
      </c>
      <c r="C33" s="14" t="n">
        <f aca="false">IF(BEST=0,"",INDEX(Designs!$AE$5:$AE$2704,BEST))</f>
        <v>177.56</v>
      </c>
      <c r="D33" s="6" t="str">
        <f aca="false">CUR</f>
        <v>EUR</v>
      </c>
    </row>
    <row r="34" customFormat="false" ht="15" hidden="false" customHeight="false" outlineLevel="0" collapsed="false">
      <c r="B34" s="6" t="s">
        <v>58</v>
      </c>
      <c r="C34" s="14" t="n">
        <f aca="false">IF(BEST=0,"",INDEX(Designs!$AF$5:$AF$2704,BEST))</f>
        <v>101.7</v>
      </c>
      <c r="D34" s="6" t="str">
        <f aca="false">CUR</f>
        <v>EUR</v>
      </c>
    </row>
    <row r="35" customFormat="false" ht="15" hidden="false" customHeight="false" outlineLevel="0" collapsed="false">
      <c r="B35" s="6" t="s">
        <v>59</v>
      </c>
      <c r="C35" s="14" t="n">
        <f aca="false">IF(BEST=0,"",INDEX(Designs!$AG$5:$AG$2704,BEST))</f>
        <v>1508.49752513</v>
      </c>
      <c r="D35" s="6" t="str">
        <f aca="false">CUR</f>
        <v>EUR</v>
      </c>
    </row>
    <row r="36" customFormat="false" ht="15" hidden="false" customHeight="false" outlineLevel="0" collapsed="false">
      <c r="B36" s="6" t="s">
        <v>60</v>
      </c>
      <c r="C36" s="14" t="n">
        <f aca="false">IF(BEST=0,"",INDEX(Designs!$AH$5:$AH$2704,BEST))</f>
        <v>3666</v>
      </c>
      <c r="D36" s="6" t="str">
        <f aca="false">CUR</f>
        <v>EUR</v>
      </c>
    </row>
    <row r="37" customFormat="false" ht="15" hidden="false" customHeight="false" outlineLevel="0" collapsed="false">
      <c r="B37" s="6" t="s">
        <v>61</v>
      </c>
      <c r="C37" s="14" t="n">
        <f aca="false">IF(BEST=0,"",INDEX(Designs!$AI$5:$AI$2704,BEST))</f>
        <v>5950.6721538995</v>
      </c>
      <c r="D37" s="6" t="str">
        <f aca="false">CUR</f>
        <v>EUR</v>
      </c>
    </row>
    <row r="38" customFormat="false" ht="15" hidden="false" customHeight="false" outlineLevel="0" collapsed="false">
      <c r="B38" s="6" t="s">
        <v>62</v>
      </c>
      <c r="C38" s="14" t="n">
        <f aca="false">IF(BEST=0,"",INDEX(Designs!$AJ$5:$AJ$2704,BEST))</f>
        <v>2961.23909822266</v>
      </c>
      <c r="D38" s="6" t="str">
        <f aca="false">CUR</f>
        <v>EUR</v>
      </c>
    </row>
    <row r="41" customFormat="false" ht="15" hidden="false" customHeight="false" outlineLevel="0" collapsed="false">
      <c r="B41" s="15" t="s">
        <v>63</v>
      </c>
    </row>
    <row r="42" customFormat="false" ht="15" hidden="false" customHeight="false" outlineLevel="0" collapsed="false">
      <c r="B42" s="9" t="s">
        <v>64</v>
      </c>
      <c r="C42" s="9" t="s">
        <v>65</v>
      </c>
      <c r="D42" s="9" t="s">
        <v>66</v>
      </c>
      <c r="E42" s="9" t="s">
        <v>67</v>
      </c>
      <c r="F42" s="9" t="s">
        <v>68</v>
      </c>
      <c r="G42" s="9" t="s">
        <v>69</v>
      </c>
      <c r="H42" s="9" t="s">
        <v>70</v>
      </c>
      <c r="I42" s="9" t="s">
        <v>71</v>
      </c>
      <c r="J42" s="9" t="s">
        <v>72</v>
      </c>
      <c r="K42" s="9" t="s">
        <v>73</v>
      </c>
      <c r="L42" s="9" t="str">
        <f aca="false">"stack subtotal ("&amp;CUR&amp;")"</f>
        <v>stack subtotal (EUR)</v>
      </c>
      <c r="M42" s="9" t="str">
        <f aca="false">"total ("&amp;CUR&amp;")"</f>
        <v>total (EUR)</v>
      </c>
      <c r="N42" s="9" t="str">
        <f aca="false">"per watt ("&amp;CUR&amp;")"</f>
        <v>per watt (EUR)</v>
      </c>
    </row>
    <row r="43" customFormat="false" ht="15" hidden="false" customHeight="false" outlineLevel="0" collapsed="false">
      <c r="B43" s="6" t="n">
        <v>1</v>
      </c>
      <c r="C43" s="16" t="n">
        <f aca="false">IF(IF(SMALL(SCORE,1)&gt;=1000000000000,0,MATCH(SMALL(SCORE,1),SCORE,0))=0,"",INDEX(Designs!$B$5:$B$2704,IF(SMALL(SCORE,1)&gt;=1000000000000,0,MATCH(SMALL(SCORE,1),SCORE,0))))</f>
        <v>6</v>
      </c>
      <c r="D43" s="16" t="n">
        <f aca="false">IF(IF(SMALL(SCORE,1)&gt;=1000000000000,0,MATCH(SMALL(SCORE,1),SCORE,0))=0,"",INDEX(Designs!$C$5:$C$2704,IF(SMALL(SCORE,1)&gt;=1000000000000,0,MATCH(SMALL(SCORE,1),SCORE,0))))</f>
        <v>2.5</v>
      </c>
      <c r="E43" s="17" t="n">
        <f aca="false">IF(IF(SMALL(SCORE,1)&gt;=1000000000000,0,MATCH(SMALL(SCORE,1),SCORE,0))=0,"",INDEX(Designs!$D$5:$D$2704,IF(SMALL(SCORE,1)&gt;=1000000000000,0,MATCH(SMALL(SCORE,1),SCORE,0))))</f>
        <v>175</v>
      </c>
      <c r="F43" s="17" t="n">
        <f aca="false">IF(IF(SMALL(SCORE,1)&gt;=1000000000000,0,MATCH(SMALL(SCORE,1),SCORE,0))=0,"",INDEX(Designs!$E$5:$E$2704,IF(SMALL(SCORE,1)&gt;=1000000000000,0,MATCH(SMALL(SCORE,1),SCORE,0))))</f>
        <v>22</v>
      </c>
      <c r="G43" s="17" t="n">
        <f aca="false">IF(IF(SMALL(SCORE,1)&gt;=1000000000000,0,MATCH(SMALL(SCORE,1),SCORE,0))=0,"",INDEX(Designs!$F$5:$F$2704,IF(SMALL(SCORE,1)&gt;=1000000000000,0,MATCH(SMALL(SCORE,1),SCORE,0))))</f>
        <v>4</v>
      </c>
      <c r="H43" s="18" t="n">
        <f aca="false">IF(IF(SMALL(SCORE,1)&gt;=1000000000000,0,MATCH(SMALL(SCORE,1),SCORE,0))=0,"",INDEX(Designs!$AP$5:$AP$2704,IF(SMALL(SCORE,1)&gt;=1000000000000,0,MATCH(SMALL(SCORE,1),SCORE,0))))</f>
        <v>28.143145560346</v>
      </c>
      <c r="I43" s="19" t="n">
        <f aca="false">IF(IF(SMALL(SCORE,1)&gt;=1000000000000,0,MATCH(SMALL(SCORE,1),SCORE,0))=0,"",INDEX(Designs!$AQ$5:$AQ$2704,IF(SMALL(SCORE,1)&gt;=1000000000000,0,MATCH(SMALL(SCORE,1),SCORE,0))))</f>
        <v>1.337841</v>
      </c>
      <c r="J43" s="18" t="n">
        <f aca="false">IF(IF(SMALL(SCORE,1)&gt;=1000000000000,0,MATCH(SMALL(SCORE,1),SCORE,0))=0,"",INDEX(Designs!$AR$5:$AR$2704,IF(SMALL(SCORE,1)&gt;=1000000000000,0,MATCH(SMALL(SCORE,1),SCORE,0))))</f>
        <v>2.009521</v>
      </c>
      <c r="K43" s="17" t="n">
        <f aca="false">IF(IF(SMALL(SCORE,1)&gt;=1000000000000,0,MATCH(SMALL(SCORE,1),SCORE,0))=0,"",INDEX(Designs!$M$5:$M$2704,IF(SMALL(SCORE,1)&gt;=1000000000000,0,MATCH(SMALL(SCORE,1),SCORE,0))))</f>
        <v>104.5</v>
      </c>
      <c r="L43" s="20" t="n">
        <f aca="false">IF(IF(SMALL(SCORE,1)&gt;=1000000000000,0,MATCH(SMALL(SCORE,1),SCORE,0))=0,"",INDEX(Designs!$AG$5:$AG$2704,IF(SMALL(SCORE,1)&gt;=1000000000000,0,MATCH(SMALL(SCORE,1),SCORE,0))))</f>
        <v>1508.49752513</v>
      </c>
      <c r="M43" s="20" t="n">
        <f aca="false">IF(IF(SMALL(SCORE,1)&gt;=1000000000000,0,MATCH(SMALL(SCORE,1),SCORE,0))=0,"",INDEX(Designs!$AI$5:$AI$2704,IF(SMALL(SCORE,1)&gt;=1000000000000,0,MATCH(SMALL(SCORE,1),SCORE,0))))</f>
        <v>5950.6721538995</v>
      </c>
      <c r="N43" s="20" t="n">
        <f aca="false">IF(IF(SMALL(SCORE,1)&gt;=1000000000000,0,MATCH(SMALL(SCORE,1),SCORE,0))=0,"",INDEX(Designs!$AJ$5:$AJ$2704,IF(SMALL(SCORE,1)&gt;=1000000000000,0,MATCH(SMALL(SCORE,1),SCORE,0))))</f>
        <v>2961.23909822266</v>
      </c>
    </row>
    <row r="44" customFormat="false" ht="15" hidden="false" customHeight="false" outlineLevel="0" collapsed="false">
      <c r="B44" s="6" t="n">
        <v>2</v>
      </c>
      <c r="C44" s="16" t="n">
        <f aca="false">IF(IF(SMALL(SCORE,2)&gt;=1000000000000,0,MATCH(SMALL(SCORE,2),SCORE,0))=0,"",INDEX(Designs!$B$5:$B$2704,IF(SMALL(SCORE,2)&gt;=1000000000000,0,MATCH(SMALL(SCORE,2),SCORE,0))))</f>
        <v>6</v>
      </c>
      <c r="D44" s="16" t="n">
        <f aca="false">IF(IF(SMALL(SCORE,2)&gt;=1000000000000,0,MATCH(SMALL(SCORE,2),SCORE,0))=0,"",INDEX(Designs!$C$5:$C$2704,IF(SMALL(SCORE,2)&gt;=1000000000000,0,MATCH(SMALL(SCORE,2),SCORE,0))))</f>
        <v>2.5</v>
      </c>
      <c r="E44" s="17" t="n">
        <f aca="false">IF(IF(SMALL(SCORE,2)&gt;=1000000000000,0,MATCH(SMALL(SCORE,2),SCORE,0))=0,"",INDEX(Designs!$D$5:$D$2704,IF(SMALL(SCORE,2)&gt;=1000000000000,0,MATCH(SMALL(SCORE,2),SCORE,0))))</f>
        <v>175</v>
      </c>
      <c r="F44" s="17" t="n">
        <f aca="false">IF(IF(SMALL(SCORE,2)&gt;=1000000000000,0,MATCH(SMALL(SCORE,2),SCORE,0))=0,"",INDEX(Designs!$E$5:$E$2704,IF(SMALL(SCORE,2)&gt;=1000000000000,0,MATCH(SMALL(SCORE,2),SCORE,0))))</f>
        <v>26</v>
      </c>
      <c r="G44" s="17" t="n">
        <f aca="false">IF(IF(SMALL(SCORE,2)&gt;=1000000000000,0,MATCH(SMALL(SCORE,2),SCORE,0))=0,"",INDEX(Designs!$F$5:$F$2704,IF(SMALL(SCORE,2)&gt;=1000000000000,0,MATCH(SMALL(SCORE,2),SCORE,0))))</f>
        <v>4</v>
      </c>
      <c r="H44" s="18" t="n">
        <f aca="false">IF(IF(SMALL(SCORE,2)&gt;=1000000000000,0,MATCH(SMALL(SCORE,2),SCORE,0))=0,"",INDEX(Designs!$AP$5:$AP$2704,IF(SMALL(SCORE,2)&gt;=1000000000000,0,MATCH(SMALL(SCORE,2),SCORE,0))))</f>
        <v>27.945354893272</v>
      </c>
      <c r="I44" s="19" t="n">
        <f aca="false">IF(IF(SMALL(SCORE,2)&gt;=1000000000000,0,MATCH(SMALL(SCORE,2),SCORE,0))=0,"",INDEX(Designs!$AQ$5:$AQ$2704,IF(SMALL(SCORE,2)&gt;=1000000000000,0,MATCH(SMALL(SCORE,2),SCORE,0))))</f>
        <v>1.303403</v>
      </c>
      <c r="J44" s="18" t="n">
        <f aca="false">IF(IF(SMALL(SCORE,2)&gt;=1000000000000,0,MATCH(SMALL(SCORE,2),SCORE,0))=0,"",INDEX(Designs!$AR$5:$AR$2704,IF(SMALL(SCORE,2)&gt;=1000000000000,0,MATCH(SMALL(SCORE,2),SCORE,0))))</f>
        <v>2.175304</v>
      </c>
      <c r="K44" s="17" t="n">
        <f aca="false">IF(IF(SMALL(SCORE,2)&gt;=1000000000000,0,MATCH(SMALL(SCORE,2),SCORE,0))=0,"",INDEX(Designs!$M$5:$M$2704,IF(SMALL(SCORE,2)&gt;=1000000000000,0,MATCH(SMALL(SCORE,2),SCORE,0))))</f>
        <v>104.5</v>
      </c>
      <c r="L44" s="20" t="n">
        <f aca="false">IF(IF(SMALL(SCORE,2)&gt;=1000000000000,0,MATCH(SMALL(SCORE,2),SCORE,0))=0,"",INDEX(Designs!$AG$5:$AG$2704,IF(SMALL(SCORE,2)&gt;=1000000000000,0,MATCH(SMALL(SCORE,2),SCORE,0))))</f>
        <v>1516.11251594</v>
      </c>
      <c r="M44" s="20" t="n">
        <f aca="false">IF(IF(SMALL(SCORE,2)&gt;=1000000000000,0,MATCH(SMALL(SCORE,2),SCORE,0))=0,"",INDEX(Designs!$AI$5:$AI$2704,IF(SMALL(SCORE,2)&gt;=1000000000000,0,MATCH(SMALL(SCORE,2),SCORE,0))))</f>
        <v>5959.429393331</v>
      </c>
      <c r="N44" s="20" t="n">
        <f aca="false">IF(IF(SMALL(SCORE,2)&gt;=1000000000000,0,MATCH(SMALL(SCORE,2),SCORE,0))=0,"",INDEX(Designs!$AJ$5:$AJ$2704,IF(SMALL(SCORE,2)&gt;=1000000000000,0,MATCH(SMALL(SCORE,2),SCORE,0))))</f>
        <v>2739.58462510573</v>
      </c>
    </row>
    <row r="45" customFormat="false" ht="15" hidden="false" customHeight="false" outlineLevel="0" collapsed="false">
      <c r="B45" s="6" t="n">
        <v>3</v>
      </c>
      <c r="C45" s="16" t="n">
        <f aca="false">IF(IF(SMALL(SCORE,3)&gt;=1000000000000,0,MATCH(SMALL(SCORE,3),SCORE,0))=0,"",INDEX(Designs!$B$5:$B$2704,IF(SMALL(SCORE,3)&gt;=1000000000000,0,MATCH(SMALL(SCORE,3),SCORE,0))))</f>
        <v>6</v>
      </c>
      <c r="D45" s="16" t="n">
        <f aca="false">IF(IF(SMALL(SCORE,3)&gt;=1000000000000,0,MATCH(SMALL(SCORE,3),SCORE,0))=0,"",INDEX(Designs!$C$5:$C$2704,IF(SMALL(SCORE,3)&gt;=1000000000000,0,MATCH(SMALL(SCORE,3),SCORE,0))))</f>
        <v>2.5</v>
      </c>
      <c r="E45" s="17" t="n">
        <f aca="false">IF(IF(SMALL(SCORE,3)&gt;=1000000000000,0,MATCH(SMALL(SCORE,3),SCORE,0))=0,"",INDEX(Designs!$D$5:$D$2704,IF(SMALL(SCORE,3)&gt;=1000000000000,0,MATCH(SMALL(SCORE,3),SCORE,0))))</f>
        <v>200</v>
      </c>
      <c r="F45" s="17" t="n">
        <f aca="false">IF(IF(SMALL(SCORE,3)&gt;=1000000000000,0,MATCH(SMALL(SCORE,3),SCORE,0))=0,"",INDEX(Designs!$E$5:$E$2704,IF(SMALL(SCORE,3)&gt;=1000000000000,0,MATCH(SMALL(SCORE,3),SCORE,0))))</f>
        <v>18</v>
      </c>
      <c r="G45" s="17" t="n">
        <f aca="false">IF(IF(SMALL(SCORE,3)&gt;=1000000000000,0,MATCH(SMALL(SCORE,3),SCORE,0))=0,"",INDEX(Designs!$F$5:$F$2704,IF(SMALL(SCORE,3)&gt;=1000000000000,0,MATCH(SMALL(SCORE,3),SCORE,0))))</f>
        <v>4</v>
      </c>
      <c r="H45" s="18" t="n">
        <f aca="false">IF(IF(SMALL(SCORE,3)&gt;=1000000000000,0,MATCH(SMALL(SCORE,3),SCORE,0))=0,"",INDEX(Designs!$AP$5:$AP$2704,IF(SMALL(SCORE,3)&gt;=1000000000000,0,MATCH(SMALL(SCORE,3),SCORE,0))))</f>
        <v>28.302875562778</v>
      </c>
      <c r="I45" s="19" t="n">
        <f aca="false">IF(IF(SMALL(SCORE,3)&gt;=1000000000000,0,MATCH(SMALL(SCORE,3),SCORE,0))=0,"",INDEX(Designs!$AQ$5:$AQ$2704,IF(SMALL(SCORE,3)&gt;=1000000000000,0,MATCH(SMALL(SCORE,3),SCORE,0))))</f>
        <v>1.392348</v>
      </c>
      <c r="J45" s="18" t="n">
        <f aca="false">IF(IF(SMALL(SCORE,3)&gt;=1000000000000,0,MATCH(SMALL(SCORE,3),SCORE,0))=0,"",INDEX(Designs!$AR$5:$AR$2704,IF(SMALL(SCORE,3)&gt;=1000000000000,0,MATCH(SMALL(SCORE,3),SCORE,0))))</f>
        <v>2.453486</v>
      </c>
      <c r="K45" s="17" t="n">
        <f aca="false">IF(IF(SMALL(SCORE,3)&gt;=1000000000000,0,MATCH(SMALL(SCORE,3),SCORE,0))=0,"",INDEX(Designs!$M$5:$M$2704,IF(SMALL(SCORE,3)&gt;=1000000000000,0,MATCH(SMALL(SCORE,3),SCORE,0))))</f>
        <v>96</v>
      </c>
      <c r="L45" s="20" t="n">
        <f aca="false">IF(IF(SMALL(SCORE,3)&gt;=1000000000000,0,MATCH(SMALL(SCORE,3),SCORE,0))=0,"",INDEX(Designs!$AG$5:$AG$2704,IF(SMALL(SCORE,3)&gt;=1000000000000,0,MATCH(SMALL(SCORE,3),SCORE,0))))</f>
        <v>1516.62228667</v>
      </c>
      <c r="M45" s="20" t="n">
        <f aca="false">IF(IF(SMALL(SCORE,3)&gt;=1000000000000,0,MATCH(SMALL(SCORE,3),SCORE,0))=0,"",INDEX(Designs!$AI$5:$AI$2704,IF(SMALL(SCORE,3)&gt;=1000000000000,0,MATCH(SMALL(SCORE,3),SCORE,0))))</f>
        <v>5960.0156296705</v>
      </c>
      <c r="N45" s="20" t="n">
        <f aca="false">IF(IF(SMALL(SCORE,3)&gt;=1000000000000,0,MATCH(SMALL(SCORE,3),SCORE,0))=0,"",INDEX(Designs!$AJ$5:$AJ$2704,IF(SMALL(SCORE,3)&gt;=1000000000000,0,MATCH(SMALL(SCORE,3),SCORE,0))))</f>
        <v>2429.2030317966</v>
      </c>
    </row>
    <row r="46" customFormat="false" ht="15" hidden="false" customHeight="false" outlineLevel="0" collapsed="false">
      <c r="B46" s="6" t="n">
        <v>4</v>
      </c>
      <c r="C46" s="16" t="n">
        <f aca="false">IF(IF(SMALL(SCORE,4)&gt;=1000000000000,0,MATCH(SMALL(SCORE,4),SCORE,0))=0,"",INDEX(Designs!$B$5:$B$2704,IF(SMALL(SCORE,4)&gt;=1000000000000,0,MATCH(SMALL(SCORE,4),SCORE,0))))</f>
        <v>6</v>
      </c>
      <c r="D46" s="16" t="n">
        <f aca="false">IF(IF(SMALL(SCORE,4)&gt;=1000000000000,0,MATCH(SMALL(SCORE,4),SCORE,0))=0,"",INDEX(Designs!$C$5:$C$2704,IF(SMALL(SCORE,4)&gt;=1000000000000,0,MATCH(SMALL(SCORE,4),SCORE,0))))</f>
        <v>3</v>
      </c>
      <c r="E46" s="17" t="n">
        <f aca="false">IF(IF(SMALL(SCORE,4)&gt;=1000000000000,0,MATCH(SMALL(SCORE,4),SCORE,0))=0,"",INDEX(Designs!$D$5:$D$2704,IF(SMALL(SCORE,4)&gt;=1000000000000,0,MATCH(SMALL(SCORE,4),SCORE,0))))</f>
        <v>200</v>
      </c>
      <c r="F46" s="17" t="n">
        <f aca="false">IF(IF(SMALL(SCORE,4)&gt;=1000000000000,0,MATCH(SMALL(SCORE,4),SCORE,0))=0,"",INDEX(Designs!$E$5:$E$2704,IF(SMALL(SCORE,4)&gt;=1000000000000,0,MATCH(SMALL(SCORE,4),SCORE,0))))</f>
        <v>18</v>
      </c>
      <c r="G46" s="17" t="n">
        <f aca="false">IF(IF(SMALL(SCORE,4)&gt;=1000000000000,0,MATCH(SMALL(SCORE,4),SCORE,0))=0,"",INDEX(Designs!$F$5:$F$2704,IF(SMALL(SCORE,4)&gt;=1000000000000,0,MATCH(SMALL(SCORE,4),SCORE,0))))</f>
        <v>4</v>
      </c>
      <c r="H46" s="18" t="n">
        <f aca="false">IF(IF(SMALL(SCORE,4)&gt;=1000000000000,0,MATCH(SMALL(SCORE,4),SCORE,0))=0,"",INDEX(Designs!$AP$5:$AP$2704,IF(SMALL(SCORE,4)&gt;=1000000000000,0,MATCH(SMALL(SCORE,4),SCORE,0))))</f>
        <v>28.282204721158</v>
      </c>
      <c r="I46" s="19" t="n">
        <f aca="false">IF(IF(SMALL(SCORE,4)&gt;=1000000000000,0,MATCH(SMALL(SCORE,4),SCORE,0))=0,"",INDEX(Designs!$AQ$5:$AQ$2704,IF(SMALL(SCORE,4)&gt;=1000000000000,0,MATCH(SMALL(SCORE,4),SCORE,0))))</f>
        <v>1.38519</v>
      </c>
      <c r="J46" s="18" t="n">
        <f aca="false">IF(IF(SMALL(SCORE,4)&gt;=1000000000000,0,MATCH(SMALL(SCORE,4),SCORE,0))=0,"",INDEX(Designs!$AR$5:$AR$2704,IF(SMALL(SCORE,4)&gt;=1000000000000,0,MATCH(SMALL(SCORE,4),SCORE,0))))</f>
        <v>2.433784</v>
      </c>
      <c r="K46" s="17" t="n">
        <f aca="false">IF(IF(SMALL(SCORE,4)&gt;=1000000000000,0,MATCH(SMALL(SCORE,4),SCORE,0))=0,"",INDEX(Designs!$M$5:$M$2704,IF(SMALL(SCORE,4)&gt;=1000000000000,0,MATCH(SMALL(SCORE,4),SCORE,0))))</f>
        <v>102</v>
      </c>
      <c r="L46" s="20" t="n">
        <f aca="false">IF(IF(SMALL(SCORE,4)&gt;=1000000000000,0,MATCH(SMALL(SCORE,4),SCORE,0))=0,"",INDEX(Designs!$AG$5:$AG$2704,IF(SMALL(SCORE,4)&gt;=1000000000000,0,MATCH(SMALL(SCORE,4),SCORE,0))))</f>
        <v>1553.55164881</v>
      </c>
      <c r="M46" s="20" t="n">
        <f aca="false">IF(IF(SMALL(SCORE,4)&gt;=1000000000000,0,MATCH(SMALL(SCORE,4),SCORE,0))=0,"",INDEX(Designs!$AI$5:$AI$2704,IF(SMALL(SCORE,4)&gt;=1000000000000,0,MATCH(SMALL(SCORE,4),SCORE,0))))</f>
        <v>6002.4843961315</v>
      </c>
      <c r="N46" s="20" t="n">
        <f aca="false">IF(IF(SMALL(SCORE,4)&gt;=1000000000000,0,MATCH(SMALL(SCORE,4),SCORE,0))=0,"",INDEX(Designs!$AJ$5:$AJ$2704,IF(SMALL(SCORE,4)&gt;=1000000000000,0,MATCH(SMALL(SCORE,4),SCORE,0))))</f>
        <v>2466.31763382926</v>
      </c>
    </row>
    <row r="47" customFormat="false" ht="15" hidden="false" customHeight="false" outlineLevel="0" collapsed="false">
      <c r="B47" s="6" t="n">
        <v>5</v>
      </c>
      <c r="C47" s="16" t="n">
        <f aca="false">IF(IF(SMALL(SCORE,5)&gt;=1000000000000,0,MATCH(SMALL(SCORE,5),SCORE,0))=0,"",INDEX(Designs!$B$5:$B$2704,IF(SMALL(SCORE,5)&gt;=1000000000000,0,MATCH(SMALL(SCORE,5),SCORE,0))))</f>
        <v>6</v>
      </c>
      <c r="D47" s="16" t="n">
        <f aca="false">IF(IF(SMALL(SCORE,5)&gt;=1000000000000,0,MATCH(SMALL(SCORE,5),SCORE,0))=0,"",INDEX(Designs!$C$5:$C$2704,IF(SMALL(SCORE,5)&gt;=1000000000000,0,MATCH(SMALL(SCORE,5),SCORE,0))))</f>
        <v>2.5</v>
      </c>
      <c r="E47" s="17" t="n">
        <f aca="false">IF(IF(SMALL(SCORE,5)&gt;=1000000000000,0,MATCH(SMALL(SCORE,5),SCORE,0))=0,"",INDEX(Designs!$D$5:$D$2704,IF(SMALL(SCORE,5)&gt;=1000000000000,0,MATCH(SMALL(SCORE,5),SCORE,0))))</f>
        <v>200</v>
      </c>
      <c r="F47" s="17" t="n">
        <f aca="false">IF(IF(SMALL(SCORE,5)&gt;=1000000000000,0,MATCH(SMALL(SCORE,5),SCORE,0))=0,"",INDEX(Designs!$E$5:$E$2704,IF(SMALL(SCORE,5)&gt;=1000000000000,0,MATCH(SMALL(SCORE,5),SCORE,0))))</f>
        <v>22</v>
      </c>
      <c r="G47" s="17" t="n">
        <f aca="false">IF(IF(SMALL(SCORE,5)&gt;=1000000000000,0,MATCH(SMALL(SCORE,5),SCORE,0))=0,"",INDEX(Designs!$F$5:$F$2704,IF(SMALL(SCORE,5)&gt;=1000000000000,0,MATCH(SMALL(SCORE,5),SCORE,0))))</f>
        <v>4</v>
      </c>
      <c r="H47" s="18" t="n">
        <f aca="false">IF(IF(SMALL(SCORE,5)&gt;=1000000000000,0,MATCH(SMALL(SCORE,5),SCORE,0))=0,"",INDEX(Designs!$AP$5:$AP$2704,IF(SMALL(SCORE,5)&gt;=1000000000000,0,MATCH(SMALL(SCORE,5),SCORE,0))))</f>
        <v>28.315585795885</v>
      </c>
      <c r="I47" s="19" t="n">
        <f aca="false">IF(IF(SMALL(SCORE,5)&gt;=1000000000000,0,MATCH(SMALL(SCORE,5),SCORE,0))=0,"",INDEX(Designs!$AQ$5:$AQ$2704,IF(SMALL(SCORE,5)&gt;=1000000000000,0,MATCH(SMALL(SCORE,5),SCORE,0))))</f>
        <v>1.395261</v>
      </c>
      <c r="J47" s="18" t="n">
        <f aca="false">IF(IF(SMALL(SCORE,5)&gt;=1000000000000,0,MATCH(SMALL(SCORE,5),SCORE,0))=0,"",INDEX(Designs!$AR$5:$AR$2704,IF(SMALL(SCORE,5)&gt;=1000000000000,0,MATCH(SMALL(SCORE,5),SCORE,0))))</f>
        <v>2.97373</v>
      </c>
      <c r="K47" s="17" t="n">
        <f aca="false">IF(IF(SMALL(SCORE,5)&gt;=1000000000000,0,MATCH(SMALL(SCORE,5),SCORE,0))=0,"",INDEX(Designs!$M$5:$M$2704,IF(SMALL(SCORE,5)&gt;=1000000000000,0,MATCH(SMALL(SCORE,5),SCORE,0))))</f>
        <v>104.5</v>
      </c>
      <c r="L47" s="20" t="n">
        <f aca="false">IF(IF(SMALL(SCORE,5)&gt;=1000000000000,0,MATCH(SMALL(SCORE,5),SCORE,0))=0,"",INDEX(Designs!$AG$5:$AG$2704,IF(SMALL(SCORE,5)&gt;=1000000000000,0,MATCH(SMALL(SCORE,5),SCORE,0))))</f>
        <v>1620.48751334</v>
      </c>
      <c r="M47" s="20" t="n">
        <f aca="false">IF(IF(SMALL(SCORE,5)&gt;=1000000000000,0,MATCH(SMALL(SCORE,5),SCORE,0))=0,"",INDEX(Designs!$AI$5:$AI$2704,IF(SMALL(SCORE,5)&gt;=1000000000000,0,MATCH(SMALL(SCORE,5),SCORE,0))))</f>
        <v>6079.460640341</v>
      </c>
      <c r="N47" s="20" t="n">
        <f aca="false">IF(IF(SMALL(SCORE,5)&gt;=1000000000000,0,MATCH(SMALL(SCORE,5),SCORE,0))=0,"",INDEX(Designs!$AJ$5:$AJ$2704,IF(SMALL(SCORE,5)&gt;=1000000000000,0,MATCH(SMALL(SCORE,5),SCORE,0))))</f>
        <v>2044.3889123562</v>
      </c>
    </row>
    <row r="48" customFormat="false" ht="15" hidden="false" customHeight="false" outlineLevel="0" collapsed="false">
      <c r="B48" s="6" t="n">
        <v>6</v>
      </c>
      <c r="C48" s="16" t="n">
        <f aca="false">IF(IF(SMALL(SCORE,6)&gt;=1000000000000,0,MATCH(SMALL(SCORE,6),SCORE,0))=0,"",INDEX(Designs!$B$5:$B$2704,IF(SMALL(SCORE,6)&gt;=1000000000000,0,MATCH(SMALL(SCORE,6),SCORE,0))))</f>
        <v>6</v>
      </c>
      <c r="D48" s="16" t="n">
        <f aca="false">IF(IF(SMALL(SCORE,6)&gt;=1000000000000,0,MATCH(SMALL(SCORE,6),SCORE,0))=0,"",INDEX(Designs!$C$5:$C$2704,IF(SMALL(SCORE,6)&gt;=1000000000000,0,MATCH(SMALL(SCORE,6),SCORE,0))))</f>
        <v>4</v>
      </c>
      <c r="E48" s="17" t="n">
        <f aca="false">IF(IF(SMALL(SCORE,6)&gt;=1000000000000,0,MATCH(SMALL(SCORE,6),SCORE,0))=0,"",INDEX(Designs!$D$5:$D$2704,IF(SMALL(SCORE,6)&gt;=1000000000000,0,MATCH(SMALL(SCORE,6),SCORE,0))))</f>
        <v>200</v>
      </c>
      <c r="F48" s="17" t="n">
        <f aca="false">IF(IF(SMALL(SCORE,6)&gt;=1000000000000,0,MATCH(SMALL(SCORE,6),SCORE,0))=0,"",INDEX(Designs!$E$5:$E$2704,IF(SMALL(SCORE,6)&gt;=1000000000000,0,MATCH(SMALL(SCORE,6),SCORE,0))))</f>
        <v>18</v>
      </c>
      <c r="G48" s="17" t="n">
        <f aca="false">IF(IF(SMALL(SCORE,6)&gt;=1000000000000,0,MATCH(SMALL(SCORE,6),SCORE,0))=0,"",INDEX(Designs!$F$5:$F$2704,IF(SMALL(SCORE,6)&gt;=1000000000000,0,MATCH(SMALL(SCORE,6),SCORE,0))))</f>
        <v>4</v>
      </c>
      <c r="H48" s="18" t="n">
        <f aca="false">IF(IF(SMALL(SCORE,6)&gt;=1000000000000,0,MATCH(SMALL(SCORE,6),SCORE,0))=0,"",INDEX(Designs!$AP$5:$AP$2704,IF(SMALL(SCORE,6)&gt;=1000000000000,0,MATCH(SMALL(SCORE,6),SCORE,0))))</f>
        <v>28.229481341449</v>
      </c>
      <c r="I48" s="19" t="n">
        <f aca="false">IF(IF(SMALL(SCORE,6)&gt;=1000000000000,0,MATCH(SMALL(SCORE,6),SCORE,0))=0,"",INDEX(Designs!$AQ$5:$AQ$2704,IF(SMALL(SCORE,6)&gt;=1000000000000,0,MATCH(SMALL(SCORE,6),SCORE,0))))</f>
        <v>1.367102</v>
      </c>
      <c r="J48" s="18" t="n">
        <f aca="false">IF(IF(SMALL(SCORE,6)&gt;=1000000000000,0,MATCH(SMALL(SCORE,6),SCORE,0))=0,"",INDEX(Designs!$AR$5:$AR$2704,IF(SMALL(SCORE,6)&gt;=1000000000000,0,MATCH(SMALL(SCORE,6),SCORE,0))))</f>
        <v>2.357442</v>
      </c>
      <c r="K48" s="17" t="n">
        <f aca="false">IF(IF(SMALL(SCORE,6)&gt;=1000000000000,0,MATCH(SMALL(SCORE,6),SCORE,0))=0,"",INDEX(Designs!$M$5:$M$2704,IF(SMALL(SCORE,6)&gt;=1000000000000,0,MATCH(SMALL(SCORE,6),SCORE,0))))</f>
        <v>114</v>
      </c>
      <c r="L48" s="20" t="n">
        <f aca="false">IF(IF(SMALL(SCORE,6)&gt;=1000000000000,0,MATCH(SMALL(SCORE,6),SCORE,0))=0,"",INDEX(Designs!$AG$5:$AG$2704,IF(SMALL(SCORE,6)&gt;=1000000000000,0,MATCH(SMALL(SCORE,6),SCORE,0))))</f>
        <v>1627.41020506</v>
      </c>
      <c r="M48" s="20" t="n">
        <f aca="false">IF(IF(SMALL(SCORE,6)&gt;=1000000000000,0,MATCH(SMALL(SCORE,6),SCORE,0))=0,"",INDEX(Designs!$AI$5:$AI$2704,IF(SMALL(SCORE,6)&gt;=1000000000000,0,MATCH(SMALL(SCORE,6),SCORE,0))))</f>
        <v>6087.421735819</v>
      </c>
      <c r="N48" s="20" t="n">
        <f aca="false">IF(IF(SMALL(SCORE,6)&gt;=1000000000000,0,MATCH(SMALL(SCORE,6),SCORE,0))=0,"",INDEX(Designs!$AJ$5:$AJ$2704,IF(SMALL(SCORE,6)&gt;=1000000000000,0,MATCH(SMALL(SCORE,6),SCORE,0))))</f>
        <v>2582.21484805098</v>
      </c>
    </row>
    <row r="49" customFormat="false" ht="15" hidden="false" customHeight="false" outlineLevel="0" collapsed="false">
      <c r="B49" s="6" t="n">
        <v>7</v>
      </c>
      <c r="C49" s="16" t="n">
        <f aca="false">IF(IF(SMALL(SCORE,7)&gt;=1000000000000,0,MATCH(SMALL(SCORE,7),SCORE,0))=0,"",INDEX(Designs!$B$5:$B$2704,IF(SMALL(SCORE,7)&gt;=1000000000000,0,MATCH(SMALL(SCORE,7),SCORE,0))))</f>
        <v>6</v>
      </c>
      <c r="D49" s="16" t="n">
        <f aca="false">IF(IF(SMALL(SCORE,7)&gt;=1000000000000,0,MATCH(SMALL(SCORE,7),SCORE,0))=0,"",INDEX(Designs!$C$5:$C$2704,IF(SMALL(SCORE,7)&gt;=1000000000000,0,MATCH(SMALL(SCORE,7),SCORE,0))))</f>
        <v>2.5</v>
      </c>
      <c r="E49" s="17" t="n">
        <f aca="false">IF(IF(SMALL(SCORE,7)&gt;=1000000000000,0,MATCH(SMALL(SCORE,7),SCORE,0))=0,"",INDEX(Designs!$D$5:$D$2704,IF(SMALL(SCORE,7)&gt;=1000000000000,0,MATCH(SMALL(SCORE,7),SCORE,0))))</f>
        <v>200</v>
      </c>
      <c r="F49" s="17" t="n">
        <f aca="false">IF(IF(SMALL(SCORE,7)&gt;=1000000000000,0,MATCH(SMALL(SCORE,7),SCORE,0))=0,"",INDEX(Designs!$E$5:$E$2704,IF(SMALL(SCORE,7)&gt;=1000000000000,0,MATCH(SMALL(SCORE,7),SCORE,0))))</f>
        <v>26</v>
      </c>
      <c r="G49" s="17" t="n">
        <f aca="false">IF(IF(SMALL(SCORE,7)&gt;=1000000000000,0,MATCH(SMALL(SCORE,7),SCORE,0))=0,"",INDEX(Designs!$F$5:$F$2704,IF(SMALL(SCORE,7)&gt;=1000000000000,0,MATCH(SMALL(SCORE,7),SCORE,0))))</f>
        <v>4</v>
      </c>
      <c r="H49" s="18" t="n">
        <f aca="false">IF(IF(SMALL(SCORE,7)&gt;=1000000000000,0,MATCH(SMALL(SCORE,7),SCORE,0))=0,"",INDEX(Designs!$AP$5:$AP$2704,IF(SMALL(SCORE,7)&gt;=1000000000000,0,MATCH(SMALL(SCORE,7),SCORE,0))))</f>
        <v>28.229935505731</v>
      </c>
      <c r="I49" s="19" t="n">
        <f aca="false">IF(IF(SMALL(SCORE,7)&gt;=1000000000000,0,MATCH(SMALL(SCORE,7),SCORE,0))=0,"",INDEX(Designs!$AQ$5:$AQ$2704,IF(SMALL(SCORE,7)&gt;=1000000000000,0,MATCH(SMALL(SCORE,7),SCORE,0))))</f>
        <v>1.358839</v>
      </c>
      <c r="J49" s="18" t="n">
        <f aca="false">IF(IF(SMALL(SCORE,7)&gt;=1000000000000,0,MATCH(SMALL(SCORE,7),SCORE,0))=0,"",INDEX(Designs!$AR$5:$AR$2704,IF(SMALL(SCORE,7)&gt;=1000000000000,0,MATCH(SMALL(SCORE,7),SCORE,0))))</f>
        <v>3.256743</v>
      </c>
      <c r="K49" s="17" t="n">
        <f aca="false">IF(IF(SMALL(SCORE,7)&gt;=1000000000000,0,MATCH(SMALL(SCORE,7),SCORE,0))=0,"",INDEX(Designs!$M$5:$M$2704,IF(SMALL(SCORE,7)&gt;=1000000000000,0,MATCH(SMALL(SCORE,7),SCORE,0))))</f>
        <v>104.5</v>
      </c>
      <c r="L49" s="20" t="n">
        <f aca="false">IF(IF(SMALL(SCORE,7)&gt;=1000000000000,0,MATCH(SMALL(SCORE,7),SCORE,0))=0,"",INDEX(Designs!$AG$5:$AG$2704,IF(SMALL(SCORE,7)&gt;=1000000000000,0,MATCH(SMALL(SCORE,7),SCORE,0))))</f>
        <v>1630.64082644</v>
      </c>
      <c r="M49" s="20" t="n">
        <f aca="false">IF(IF(SMALL(SCORE,7)&gt;=1000000000000,0,MATCH(SMALL(SCORE,7),SCORE,0))=0,"",INDEX(Designs!$AI$5:$AI$2704,IF(SMALL(SCORE,7)&gt;=1000000000000,0,MATCH(SMALL(SCORE,7),SCORE,0))))</f>
        <v>6091.136950406</v>
      </c>
      <c r="N49" s="20" t="n">
        <f aca="false">IF(IF(SMALL(SCORE,7)&gt;=1000000000000,0,MATCH(SMALL(SCORE,7),SCORE,0))=0,"",INDEX(Designs!$AJ$5:$AJ$2704,IF(SMALL(SCORE,7)&gt;=1000000000000,0,MATCH(SMALL(SCORE,7),SCORE,0))))</f>
        <v>1870.31551166487</v>
      </c>
    </row>
    <row r="50" customFormat="false" ht="15" hidden="false" customHeight="false" outlineLevel="0" collapsed="false">
      <c r="B50" s="6" t="n">
        <v>8</v>
      </c>
      <c r="C50" s="16" t="n">
        <f aca="false">IF(IF(SMALL(SCORE,8)&gt;=1000000000000,0,MATCH(SMALL(SCORE,8),SCORE,0))=0,"",INDEX(Designs!$B$5:$B$2704,IF(SMALL(SCORE,8)&gt;=1000000000000,0,MATCH(SMALL(SCORE,8),SCORE,0))))</f>
        <v>6</v>
      </c>
      <c r="D50" s="16" t="n">
        <f aca="false">IF(IF(SMALL(SCORE,8)&gt;=1000000000000,0,MATCH(SMALL(SCORE,8),SCORE,0))=0,"",INDEX(Designs!$C$5:$C$2704,IF(SMALL(SCORE,8)&gt;=1000000000000,0,MATCH(SMALL(SCORE,8),SCORE,0))))</f>
        <v>3</v>
      </c>
      <c r="E50" s="17" t="n">
        <f aca="false">IF(IF(SMALL(SCORE,8)&gt;=1000000000000,0,MATCH(SMALL(SCORE,8),SCORE,0))=0,"",INDEX(Designs!$D$5:$D$2704,IF(SMALL(SCORE,8)&gt;=1000000000000,0,MATCH(SMALL(SCORE,8),SCORE,0))))</f>
        <v>200</v>
      </c>
      <c r="F50" s="17" t="n">
        <f aca="false">IF(IF(SMALL(SCORE,8)&gt;=1000000000000,0,MATCH(SMALL(SCORE,8),SCORE,0))=0,"",INDEX(Designs!$E$5:$E$2704,IF(SMALL(SCORE,8)&gt;=1000000000000,0,MATCH(SMALL(SCORE,8),SCORE,0))))</f>
        <v>22</v>
      </c>
      <c r="G50" s="17" t="n">
        <f aca="false">IF(IF(SMALL(SCORE,8)&gt;=1000000000000,0,MATCH(SMALL(SCORE,8),SCORE,0))=0,"",INDEX(Designs!$F$5:$F$2704,IF(SMALL(SCORE,8)&gt;=1000000000000,0,MATCH(SMALL(SCORE,8),SCORE,0))))</f>
        <v>4</v>
      </c>
      <c r="H50" s="18" t="n">
        <f aca="false">IF(IF(SMALL(SCORE,8)&gt;=1000000000000,0,MATCH(SMALL(SCORE,8),SCORE,0))=0,"",INDEX(Designs!$AP$5:$AP$2704,IF(SMALL(SCORE,8)&gt;=1000000000000,0,MATCH(SMALL(SCORE,8),SCORE,0))))</f>
        <v>28.29343998148</v>
      </c>
      <c r="I50" s="19" t="n">
        <f aca="false">IF(IF(SMALL(SCORE,8)&gt;=1000000000000,0,MATCH(SMALL(SCORE,8),SCORE,0))=0,"",INDEX(Designs!$AQ$5:$AQ$2704,IF(SMALL(SCORE,8)&gt;=1000000000000,0,MATCH(SMALL(SCORE,8),SCORE,0))))</f>
        <v>1.38712</v>
      </c>
      <c r="J50" s="18" t="n">
        <f aca="false">IF(IF(SMALL(SCORE,8)&gt;=1000000000000,0,MATCH(SMALL(SCORE,8),SCORE,0))=0,"",INDEX(Designs!$AR$5:$AR$2704,IF(SMALL(SCORE,8)&gt;=1000000000000,0,MATCH(SMALL(SCORE,8),SCORE,0))))</f>
        <v>2.937261</v>
      </c>
      <c r="K50" s="17" t="n">
        <f aca="false">IF(IF(SMALL(SCORE,8)&gt;=1000000000000,0,MATCH(SMALL(SCORE,8),SCORE,0))=0,"",INDEX(Designs!$M$5:$M$2704,IF(SMALL(SCORE,8)&gt;=1000000000000,0,MATCH(SMALL(SCORE,8),SCORE,0))))</f>
        <v>111</v>
      </c>
      <c r="L50" s="20" t="n">
        <f aca="false">IF(IF(SMALL(SCORE,8)&gt;=1000000000000,0,MATCH(SMALL(SCORE,8),SCORE,0))=0,"",INDEX(Designs!$AG$5:$AG$2704,IF(SMALL(SCORE,8)&gt;=1000000000000,0,MATCH(SMALL(SCORE,8),SCORE,0))))</f>
        <v>1664.06407949</v>
      </c>
      <c r="M50" s="20" t="n">
        <f aca="false">IF(IF(SMALL(SCORE,8)&gt;=1000000000000,0,MATCH(SMALL(SCORE,8),SCORE,0))=0,"",INDEX(Designs!$AI$5:$AI$2704,IF(SMALL(SCORE,8)&gt;=1000000000000,0,MATCH(SMALL(SCORE,8),SCORE,0))))</f>
        <v>6129.5736914135</v>
      </c>
      <c r="N50" s="20" t="n">
        <f aca="false">IF(IF(SMALL(SCORE,8)&gt;=1000000000000,0,MATCH(SMALL(SCORE,8),SCORE,0))=0,"",INDEX(Designs!$AJ$5:$AJ$2704,IF(SMALL(SCORE,8)&gt;=1000000000000,0,MATCH(SMALL(SCORE,8),SCORE,0))))</f>
        <v>2086.83317260996</v>
      </c>
    </row>
    <row r="51" customFormat="false" ht="15" hidden="false" customHeight="false" outlineLevel="0" collapsed="false">
      <c r="B51" s="6" t="n">
        <v>9</v>
      </c>
      <c r="C51" s="16" t="n">
        <f aca="false">IF(IF(SMALL(SCORE,9)&gt;=1000000000000,0,MATCH(SMALL(SCORE,9),SCORE,0))=0,"",INDEX(Designs!$B$5:$B$2704,IF(SMALL(SCORE,9)&gt;=1000000000000,0,MATCH(SMALL(SCORE,9),SCORE,0))))</f>
        <v>6</v>
      </c>
      <c r="D51" s="16" t="n">
        <f aca="false">IF(IF(SMALL(SCORE,9)&gt;=1000000000000,0,MATCH(SMALL(SCORE,9),SCORE,0))=0,"",INDEX(Designs!$C$5:$C$2704,IF(SMALL(SCORE,9)&gt;=1000000000000,0,MATCH(SMALL(SCORE,9),SCORE,0))))</f>
        <v>3</v>
      </c>
      <c r="E51" s="17" t="n">
        <f aca="false">IF(IF(SMALL(SCORE,9)&gt;=1000000000000,0,MATCH(SMALL(SCORE,9),SCORE,0))=0,"",INDEX(Designs!$D$5:$D$2704,IF(SMALL(SCORE,9)&gt;=1000000000000,0,MATCH(SMALL(SCORE,9),SCORE,0))))</f>
        <v>200</v>
      </c>
      <c r="F51" s="17" t="n">
        <f aca="false">IF(IF(SMALL(SCORE,9)&gt;=1000000000000,0,MATCH(SMALL(SCORE,9),SCORE,0))=0,"",INDEX(Designs!$E$5:$E$2704,IF(SMALL(SCORE,9)&gt;=1000000000000,0,MATCH(SMALL(SCORE,9),SCORE,0))))</f>
        <v>26</v>
      </c>
      <c r="G51" s="17" t="n">
        <f aca="false">IF(IF(SMALL(SCORE,9)&gt;=1000000000000,0,MATCH(SMALL(SCORE,9),SCORE,0))=0,"",INDEX(Designs!$F$5:$F$2704,IF(SMALL(SCORE,9)&gt;=1000000000000,0,MATCH(SMALL(SCORE,9),SCORE,0))))</f>
        <v>4</v>
      </c>
      <c r="H51" s="18" t="n">
        <f aca="false">IF(IF(SMALL(SCORE,9)&gt;=1000000000000,0,MATCH(SMALL(SCORE,9),SCORE,0))=0,"",INDEX(Designs!$AP$5:$AP$2704,IF(SMALL(SCORE,9)&gt;=1000000000000,0,MATCH(SMALL(SCORE,9),SCORE,0))))</f>
        <v>28.205771419213</v>
      </c>
      <c r="I51" s="19" t="n">
        <f aca="false">IF(IF(SMALL(SCORE,9)&gt;=1000000000000,0,MATCH(SMALL(SCORE,9),SCORE,0))=0,"",INDEX(Designs!$AQ$5:$AQ$2704,IF(SMALL(SCORE,9)&gt;=1000000000000,0,MATCH(SMALL(SCORE,9),SCORE,0))))</f>
        <v>1.348764</v>
      </c>
      <c r="J51" s="18" t="n">
        <f aca="false">IF(IF(SMALL(SCORE,9)&gt;=1000000000000,0,MATCH(SMALL(SCORE,9),SCORE,0))=0,"",INDEX(Designs!$AR$5:$AR$2704,IF(SMALL(SCORE,9)&gt;=1000000000000,0,MATCH(SMALL(SCORE,9),SCORE,0))))</f>
        <v>3.198923</v>
      </c>
      <c r="K51" s="17" t="n">
        <f aca="false">IF(IF(SMALL(SCORE,9)&gt;=1000000000000,0,MATCH(SMALL(SCORE,9),SCORE,0))=0,"",INDEX(Designs!$M$5:$M$2704,IF(SMALL(SCORE,9)&gt;=1000000000000,0,MATCH(SMALL(SCORE,9),SCORE,0))))</f>
        <v>111</v>
      </c>
      <c r="L51" s="20" t="n">
        <f aca="false">IF(IF(SMALL(SCORE,9)&gt;=1000000000000,0,MATCH(SMALL(SCORE,9),SCORE,0))=0,"",INDEX(Designs!$AG$5:$AG$2704,IF(SMALL(SCORE,9)&gt;=1000000000000,0,MATCH(SMALL(SCORE,9),SCORE,0))))</f>
        <v>1676.24805521</v>
      </c>
      <c r="M51" s="20" t="n">
        <f aca="false">IF(IF(SMALL(SCORE,9)&gt;=1000000000000,0,MATCH(SMALL(SCORE,9),SCORE,0))=0,"",INDEX(Designs!$AI$5:$AI$2704,IF(SMALL(SCORE,9)&gt;=1000000000000,0,MATCH(SMALL(SCORE,9),SCORE,0))))</f>
        <v>6143.5852634915</v>
      </c>
      <c r="N51" s="20" t="n">
        <f aca="false">IF(IF(SMALL(SCORE,9)&gt;=1000000000000,0,MATCH(SMALL(SCORE,9),SCORE,0))=0,"",INDEX(Designs!$AJ$5:$AJ$2704,IF(SMALL(SCORE,9)&gt;=1000000000000,0,MATCH(SMALL(SCORE,9),SCORE,0))))</f>
        <v>1920.51676876608</v>
      </c>
    </row>
    <row r="52" customFormat="false" ht="15" hidden="false" customHeight="false" outlineLevel="0" collapsed="false">
      <c r="B52" s="6" t="n">
        <v>10</v>
      </c>
      <c r="C52" s="16" t="n">
        <f aca="false">IF(IF(SMALL(SCORE,10)&gt;=1000000000000,0,MATCH(SMALL(SCORE,10),SCORE,0))=0,"",INDEX(Designs!$B$5:$B$2704,IF(SMALL(SCORE,10)&gt;=1000000000000,0,MATCH(SMALL(SCORE,10),SCORE,0))))</f>
        <v>6</v>
      </c>
      <c r="D52" s="16" t="n">
        <f aca="false">IF(IF(SMALL(SCORE,10)&gt;=1000000000000,0,MATCH(SMALL(SCORE,10),SCORE,0))=0,"",INDEX(Designs!$C$5:$C$2704,IF(SMALL(SCORE,10)&gt;=1000000000000,0,MATCH(SMALL(SCORE,10),SCORE,0))))</f>
        <v>2.5</v>
      </c>
      <c r="E52" s="17" t="n">
        <f aca="false">IF(IF(SMALL(SCORE,10)&gt;=1000000000000,0,MATCH(SMALL(SCORE,10),SCORE,0))=0,"",INDEX(Designs!$D$5:$D$2704,IF(SMALL(SCORE,10)&gt;=1000000000000,0,MATCH(SMALL(SCORE,10),SCORE,0))))</f>
        <v>250</v>
      </c>
      <c r="F52" s="17" t="n">
        <f aca="false">IF(IF(SMALL(SCORE,10)&gt;=1000000000000,0,MATCH(SMALL(SCORE,10),SCORE,0))=0,"",INDEX(Designs!$E$5:$E$2704,IF(SMALL(SCORE,10)&gt;=1000000000000,0,MATCH(SMALL(SCORE,10),SCORE,0))))</f>
        <v>18</v>
      </c>
      <c r="G52" s="17" t="n">
        <f aca="false">IF(IF(SMALL(SCORE,10)&gt;=1000000000000,0,MATCH(SMALL(SCORE,10),SCORE,0))=0,"",INDEX(Designs!$F$5:$F$2704,IF(SMALL(SCORE,10)&gt;=1000000000000,0,MATCH(SMALL(SCORE,10),SCORE,0))))</f>
        <v>4</v>
      </c>
      <c r="H52" s="18" t="n">
        <f aca="false">IF(IF(SMALL(SCORE,10)&gt;=1000000000000,0,MATCH(SMALL(SCORE,10),SCORE,0))=0,"",INDEX(Designs!$AP$5:$AP$2704,IF(SMALL(SCORE,10)&gt;=1000000000000,0,MATCH(SMALL(SCORE,10),SCORE,0))))</f>
        <v>28.534919554672</v>
      </c>
      <c r="I52" s="19" t="n">
        <f aca="false">IF(IF(SMALL(SCORE,10)&gt;=1000000000000,0,MATCH(SMALL(SCORE,10),SCORE,0))=0,"",INDEX(Designs!$AQ$5:$AQ$2704,IF(SMALL(SCORE,10)&gt;=1000000000000,0,MATCH(SMALL(SCORE,10),SCORE,0))))</f>
        <v>1.479834</v>
      </c>
      <c r="J52" s="18" t="n">
        <f aca="false">IF(IF(SMALL(SCORE,10)&gt;=1000000000000,0,MATCH(SMALL(SCORE,10),SCORE,0))=0,"",INDEX(Designs!$AR$5:$AR$2704,IF(SMALL(SCORE,10)&gt;=1000000000000,0,MATCH(SMALL(SCORE,10),SCORE,0))))</f>
        <v>4.454644</v>
      </c>
      <c r="K52" s="17" t="n">
        <f aca="false">IF(IF(SMALL(SCORE,10)&gt;=1000000000000,0,MATCH(SMALL(SCORE,10),SCORE,0))=0,"",INDEX(Designs!$M$5:$M$2704,IF(SMALL(SCORE,10)&gt;=1000000000000,0,MATCH(SMALL(SCORE,10),SCORE,0))))</f>
        <v>96</v>
      </c>
      <c r="L52" s="20" t="n">
        <f aca="false">IF(IF(SMALL(SCORE,10)&gt;=1000000000000,0,MATCH(SMALL(SCORE,10),SCORE,0))=0,"",INDEX(Designs!$AG$5:$AG$2704,IF(SMALL(SCORE,10)&gt;=1000000000000,0,MATCH(SMALL(SCORE,10),SCORE,0))))</f>
        <v>1731.73556674</v>
      </c>
      <c r="M52" s="20" t="n">
        <f aca="false">IF(IF(SMALL(SCORE,10)&gt;=1000000000000,0,MATCH(SMALL(SCORE,10),SCORE,0))=0,"",INDEX(Designs!$AI$5:$AI$2704,IF(SMALL(SCORE,10)&gt;=1000000000000,0,MATCH(SMALL(SCORE,10),SCORE,0))))</f>
        <v>6207.395901751</v>
      </c>
      <c r="N52" s="20" t="n">
        <f aca="false">IF(IF(SMALL(SCORE,10)&gt;=1000000000000,0,MATCH(SMALL(SCORE,10),SCORE,0))=0,"",INDEX(Designs!$AJ$5:$AJ$2704,IF(SMALL(SCORE,10)&gt;=1000000000000,0,MATCH(SMALL(SCORE,10),SCORE,0))))</f>
        <v>1393.46621228341</v>
      </c>
    </row>
    <row r="55" customFormat="false" ht="15" hidden="false" customHeight="false" outlineLevel="0" collapsed="false">
      <c r="B55" s="15" t="s">
        <v>74</v>
      </c>
    </row>
    <row r="56" customFormat="false" ht="15" hidden="false" customHeight="false" outlineLevel="0" collapsed="false">
      <c r="B56" s="9" t="s">
        <v>75</v>
      </c>
      <c r="C56" s="9" t="s">
        <v>76</v>
      </c>
      <c r="D56" s="9" t="s">
        <v>77</v>
      </c>
      <c r="E56" s="9" t="str">
        <f aca="false">"metal cost ("&amp;CUR&amp;")"</f>
        <v>metal cost (EUR)</v>
      </c>
      <c r="F56" s="9" t="s">
        <v>78</v>
      </c>
    </row>
    <row r="57" customFormat="false" ht="15" hidden="false" customHeight="false" outlineLevel="0" collapsed="false">
      <c r="B57" s="21" t="str">
        <f aca="false">INDEX(MAT_NAMES,1)</f>
        <v>Al 5083 plate</v>
      </c>
      <c r="C57" s="22" t="n">
        <f aca="false">INDEX(MAT_RHO,1)</f>
        <v>2660</v>
      </c>
      <c r="D57" s="23" t="n">
        <f aca="false">IF(BEST=0,"",(INDEX(Designs!$P$5:$P$2704,BEST)+INDEX(Designs!$Q$5:$Q$2704,BEST))*C57/2700)</f>
        <v>10.3964907925926</v>
      </c>
      <c r="E57" s="24" t="n">
        <f aca="false">IF(BEST=0,"",D57*(1+SCRAP)*INDEX(MAT_PRICE,1))</f>
        <v>126.31736313</v>
      </c>
      <c r="F57" s="24" t="n">
        <f aca="false">IF(BEST=0,"",E57-(INDEX(Designs!$X$5:$X$2704,BEST)+INDEX(Designs!$Y$5:$Y$2704,BEST)))</f>
        <v>0</v>
      </c>
    </row>
    <row r="58" customFormat="false" ht="15" hidden="false" customHeight="false" outlineLevel="0" collapsed="false">
      <c r="B58" s="21" t="str">
        <f aca="false">INDEX(MAT_NAMES,2)</f>
        <v>Al 6082-T6 plate</v>
      </c>
      <c r="C58" s="22" t="n">
        <f aca="false">INDEX(MAT_RHO,2)</f>
        <v>2700</v>
      </c>
      <c r="D58" s="23" t="n">
        <f aca="false">IF(BEST=0,"",(INDEX(Designs!$P$5:$P$2704,BEST)+INDEX(Designs!$Q$5:$Q$2704,BEST))*C58/2700)</f>
        <v>10.552829</v>
      </c>
      <c r="E58" s="24" t="n">
        <f aca="false">IF(BEST=0,"",D58*(1+SCRAP)*INDEX(MAT_PRICE,2))</f>
        <v>142.4631915</v>
      </c>
      <c r="F58" s="24" t="n">
        <f aca="false">IF(BEST=0,"",E58-(INDEX(Designs!$X$5:$X$2704,BEST)+INDEX(Designs!$Y$5:$Y$2704,BEST)))</f>
        <v>16.14582837</v>
      </c>
    </row>
    <row r="59" customFormat="false" ht="15" hidden="false" customHeight="false" outlineLevel="0" collapsed="false">
      <c r="B59" s="21" t="str">
        <f aca="false">INDEX(MAT_NAMES,3)</f>
        <v>Al 1050 sheet</v>
      </c>
      <c r="C59" s="22" t="n">
        <f aca="false">INDEX(MAT_RHO,3)</f>
        <v>2705</v>
      </c>
      <c r="D59" s="23" t="n">
        <f aca="false">IF(BEST=0,"",(INDEX(Designs!$P$5:$P$2704,BEST)+INDEX(Designs!$Q$5:$Q$2704,BEST))*C59/2700)</f>
        <v>10.5723712759259</v>
      </c>
      <c r="E59" s="24" t="n">
        <f aca="false">IF(BEST=0,"",D59*(1+SCRAP)*INDEX(MAT_PRICE,3))</f>
        <v>114.18160978</v>
      </c>
      <c r="F59" s="24" t="n">
        <f aca="false">IF(BEST=0,"",E59-(INDEX(Designs!$X$5:$X$2704,BEST)+INDEX(Designs!$Y$5:$Y$2704,BEST)))</f>
        <v>-12.13575335</v>
      </c>
    </row>
    <row r="60" customFormat="false" ht="15" hidden="false" customHeight="false" outlineLevel="0" collapsed="false">
      <c r="B60" s="21" t="str">
        <f aca="false">INDEX(MAT_NAMES,4)</f>
        <v>Stainless 304 plate</v>
      </c>
      <c r="C60" s="22" t="n">
        <f aca="false">INDEX(MAT_RHO,4)</f>
        <v>7930</v>
      </c>
      <c r="D60" s="23" t="n">
        <f aca="false">IF(BEST=0,"",(INDEX(Designs!$P$5:$P$2704,BEST)+INDEX(Designs!$Q$5:$Q$2704,BEST))*C60/2700)</f>
        <v>30.9940496185185</v>
      </c>
      <c r="E60" s="24" t="n">
        <f aca="false">IF(BEST=0,"",D60*(1+SCRAP)*INDEX(MAT_PRICE,4))</f>
        <v>292.893768895</v>
      </c>
      <c r="F60" s="24" t="n">
        <f aca="false">IF(BEST=0,"",E60-(INDEX(Designs!$X$5:$X$2704,BEST)+INDEX(Designs!$Y$5:$Y$2704,BEST)))</f>
        <v>166.576405765</v>
      </c>
    </row>
    <row r="61" customFormat="false" ht="15" hidden="false" customHeight="false" outlineLevel="0" collapsed="false">
      <c r="B61" s="21" t="str">
        <f aca="false">INDEX(MAT_NAMES,5)</f>
        <v>Copper C101 plate</v>
      </c>
      <c r="C61" s="22" t="n">
        <f aca="false">INDEX(MAT_RHO,5)</f>
        <v>8940</v>
      </c>
      <c r="D61" s="23" t="n">
        <f aca="false">IF(BEST=0,"",(INDEX(Designs!$P$5:$P$2704,BEST)+INDEX(Designs!$Q$5:$Q$2704,BEST))*C61/2700)</f>
        <v>34.9415893555556</v>
      </c>
      <c r="E61" s="24" t="n">
        <f aca="false">IF(BEST=0,"",D61*(1+SCRAP)*INDEX(MAT_PRICE,5))</f>
        <v>660.39603882</v>
      </c>
      <c r="F61" s="24" t="n">
        <f aca="false">IF(BEST=0,"",E61-(INDEX(Designs!$X$5:$X$2704,BEST)+INDEX(Designs!$Y$5:$Y$2704,BEST)))</f>
        <v>534.07867569</v>
      </c>
    </row>
    <row r="62" customFormat="false" ht="15" hidden="false" customHeight="false" outlineLevel="0" collapsed="false">
      <c r="B62" s="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80</v>
      </c>
    </row>
    <row r="3" customFormat="false" ht="15" hidden="false" customHeight="false" outlineLevel="0" collapsed="false">
      <c r="B3" s="5" t="s">
        <v>81</v>
      </c>
    </row>
    <row r="5" customFormat="false" ht="15" hidden="false" customHeight="false" outlineLevel="0" collapsed="false">
      <c r="B5" s="9" t="s">
        <v>82</v>
      </c>
      <c r="C5" s="9" t="s">
        <v>26</v>
      </c>
      <c r="D5" s="9" t="s">
        <v>27</v>
      </c>
      <c r="E5" s="9" t="s">
        <v>83</v>
      </c>
    </row>
    <row r="6" customFormat="false" ht="15" hidden="false" customHeight="false" outlineLevel="0" collapsed="false">
      <c r="B6" s="6" t="s">
        <v>84</v>
      </c>
      <c r="C6" s="25" t="s">
        <v>85</v>
      </c>
      <c r="E6" s="5" t="s">
        <v>86</v>
      </c>
    </row>
    <row r="7" customFormat="false" ht="15" hidden="false" customHeight="false" outlineLevel="0" collapsed="false">
      <c r="B7" s="15" t="s">
        <v>87</v>
      </c>
    </row>
    <row r="8" customFormat="false" ht="15" hidden="false" customHeight="false" outlineLevel="0" collapsed="false">
      <c r="B8" s="6" t="s">
        <v>88</v>
      </c>
      <c r="C8" s="26" t="n">
        <v>6.5</v>
      </c>
      <c r="D8" s="6" t="s">
        <v>89</v>
      </c>
      <c r="E8" s="5" t="s">
        <v>90</v>
      </c>
    </row>
    <row r="9" customFormat="false" ht="15" hidden="false" customHeight="false" outlineLevel="0" collapsed="false">
      <c r="B9" s="6" t="s">
        <v>91</v>
      </c>
      <c r="C9" s="27" t="n">
        <v>3.1</v>
      </c>
      <c r="D9" s="6" t="s">
        <v>29</v>
      </c>
      <c r="E9" s="5" t="s">
        <v>92</v>
      </c>
    </row>
    <row r="10" customFormat="false" ht="15" hidden="false" customHeight="false" outlineLevel="0" collapsed="false">
      <c r="B10" s="6" t="s">
        <v>93</v>
      </c>
      <c r="C10" s="25" t="n">
        <v>4</v>
      </c>
      <c r="D10" s="6"/>
      <c r="E10" s="5" t="s">
        <v>94</v>
      </c>
    </row>
    <row r="11" customFormat="false" ht="15" hidden="false" customHeight="false" outlineLevel="0" collapsed="false">
      <c r="B11" s="6" t="s">
        <v>95</v>
      </c>
      <c r="C11" s="25" t="n">
        <v>2</v>
      </c>
      <c r="D11" s="6"/>
      <c r="E11" s="5" t="s">
        <v>96</v>
      </c>
    </row>
    <row r="12" customFormat="false" ht="15" hidden="false" customHeight="false" outlineLevel="0" collapsed="false">
      <c r="B12" s="6" t="s">
        <v>97</v>
      </c>
      <c r="C12" s="25" t="n">
        <v>0</v>
      </c>
      <c r="D12" s="6"/>
      <c r="E12" s="5" t="s">
        <v>98</v>
      </c>
    </row>
    <row r="13" customFormat="false" ht="15" hidden="false" customHeight="false" outlineLevel="0" collapsed="false">
      <c r="B13" s="6" t="s">
        <v>99</v>
      </c>
      <c r="C13" s="28" t="n">
        <v>1.067</v>
      </c>
      <c r="D13" s="6"/>
      <c r="E13" s="5" t="s">
        <v>100</v>
      </c>
    </row>
    <row r="14" customFormat="false" ht="15" hidden="false" customHeight="false" outlineLevel="0" collapsed="false">
      <c r="B14" s="6" t="s">
        <v>101</v>
      </c>
      <c r="C14" s="28" t="n">
        <v>1.989</v>
      </c>
      <c r="D14" s="6"/>
      <c r="E14" s="5" t="s">
        <v>102</v>
      </c>
    </row>
    <row r="15" customFormat="false" ht="15" hidden="false" customHeight="false" outlineLevel="0" collapsed="false">
      <c r="B15" s="6" t="s">
        <v>103</v>
      </c>
      <c r="C15" s="28" t="n">
        <v>2.948</v>
      </c>
      <c r="D15" s="6"/>
      <c r="E15" s="5" t="s">
        <v>104</v>
      </c>
    </row>
    <row r="16" customFormat="false" ht="15" hidden="false" customHeight="false" outlineLevel="0" collapsed="false">
      <c r="B16" s="6" t="s">
        <v>105</v>
      </c>
      <c r="C16" s="28" t="n">
        <v>3.846</v>
      </c>
      <c r="D16" s="6"/>
      <c r="E16" s="5" t="s">
        <v>106</v>
      </c>
    </row>
    <row r="17" customFormat="false" ht="15" hidden="false" customHeight="false" outlineLevel="0" collapsed="false">
      <c r="B17" s="6" t="s">
        <v>107</v>
      </c>
      <c r="C17" s="28" t="n">
        <v>4.649</v>
      </c>
      <c r="D17" s="6"/>
      <c r="E17" s="5" t="s">
        <v>108</v>
      </c>
    </row>
    <row r="18" customFormat="false" ht="15" hidden="false" customHeight="false" outlineLevel="0" collapsed="false">
      <c r="B18" s="6" t="s">
        <v>109</v>
      </c>
      <c r="C18" s="28" t="n">
        <v>5.328</v>
      </c>
      <c r="D18" s="6"/>
      <c r="E18" s="5" t="s">
        <v>110</v>
      </c>
    </row>
    <row r="19" customFormat="false" ht="15" hidden="false" customHeight="false" outlineLevel="0" collapsed="false">
      <c r="B19" s="6" t="s">
        <v>111</v>
      </c>
      <c r="C19" s="28" t="n">
        <v>0.993</v>
      </c>
      <c r="D19" s="6"/>
      <c r="E19" s="5" t="s">
        <v>112</v>
      </c>
    </row>
    <row r="20" customFormat="false" ht="15" hidden="false" customHeight="false" outlineLevel="0" collapsed="false">
      <c r="B20" s="6" t="s">
        <v>113</v>
      </c>
      <c r="C20" s="28" t="n">
        <v>1.96</v>
      </c>
      <c r="D20" s="6"/>
      <c r="E20" s="5" t="s">
        <v>114</v>
      </c>
    </row>
    <row r="21" customFormat="false" ht="15" hidden="false" customHeight="false" outlineLevel="0" collapsed="false">
      <c r="B21" s="6" t="s">
        <v>115</v>
      </c>
      <c r="C21" s="29" t="n">
        <v>0.246</v>
      </c>
      <c r="D21" s="6" t="s">
        <v>116</v>
      </c>
      <c r="E21" s="5" t="s">
        <v>117</v>
      </c>
    </row>
    <row r="22" customFormat="false" ht="15" hidden="false" customHeight="false" outlineLevel="0" collapsed="false">
      <c r="B22" s="6" t="s">
        <v>118</v>
      </c>
      <c r="C22" s="30" t="n">
        <v>65.7</v>
      </c>
      <c r="D22" s="6" t="s">
        <v>89</v>
      </c>
      <c r="E22" s="5" t="s">
        <v>119</v>
      </c>
    </row>
    <row r="23" customFormat="false" ht="15" hidden="false" customHeight="false" outlineLevel="0" collapsed="false">
      <c r="B23" s="6" t="s">
        <v>120</v>
      </c>
      <c r="C23" s="6" t="str">
        <f aca="false">IF(CORE_MODE&lt;&gt;3,"n/a (core field 1, 2 or 4)",IF(E_CORE&lt;=E_NULL_MAX,"yes","no: lower E, or rate the electrodes higher"))</f>
        <v>n/a (core field 1, 2 or 4)</v>
      </c>
      <c r="D23" s="6"/>
      <c r="E23" s="5" t="s">
        <v>121</v>
      </c>
    </row>
    <row r="24" customFormat="false" ht="15" hidden="false" customHeight="false" outlineLevel="0" collapsed="false">
      <c r="B24" s="6" t="s">
        <v>122</v>
      </c>
      <c r="C24" s="31" t="n">
        <f aca="false">IF(CORE_MODE=4,E_CORE/K_RING,E_CORE*D_CORE/10)</f>
        <v>26.4227642276423</v>
      </c>
      <c r="D24" s="6" t="s">
        <v>37</v>
      </c>
      <c r="E24" s="5" t="s">
        <v>123</v>
      </c>
    </row>
    <row r="25" customFormat="false" ht="15" hidden="false" customHeight="false" outlineLevel="0" collapsed="false">
      <c r="B25" s="6" t="s">
        <v>124</v>
      </c>
      <c r="C25" s="26" t="n">
        <v>2</v>
      </c>
      <c r="D25" s="6" t="s">
        <v>45</v>
      </c>
      <c r="E25" s="5" t="s">
        <v>125</v>
      </c>
    </row>
    <row r="26" customFormat="false" ht="15" hidden="false" customHeight="false" outlineLevel="0" collapsed="false">
      <c r="B26" s="6" t="s">
        <v>126</v>
      </c>
      <c r="C26" s="26" t="n">
        <v>1.3</v>
      </c>
      <c r="D26" s="6"/>
      <c r="E26" s="5" t="s">
        <v>127</v>
      </c>
    </row>
    <row r="27" customFormat="false" ht="15" hidden="false" customHeight="false" outlineLevel="0" collapsed="false">
      <c r="B27" s="6" t="s">
        <v>128</v>
      </c>
      <c r="C27" s="25" t="n">
        <v>6</v>
      </c>
      <c r="D27" s="6"/>
      <c r="E27" s="5" t="s">
        <v>129</v>
      </c>
    </row>
    <row r="28" customFormat="false" ht="15" hidden="false" customHeight="false" outlineLevel="0" collapsed="false">
      <c r="B28" s="6" t="s">
        <v>130</v>
      </c>
      <c r="C28" s="25" t="n">
        <v>300</v>
      </c>
      <c r="D28" s="6" t="s">
        <v>29</v>
      </c>
      <c r="E28" s="5" t="s">
        <v>131</v>
      </c>
    </row>
    <row r="29" customFormat="false" ht="15" hidden="false" customHeight="false" outlineLevel="0" collapsed="false">
      <c r="B29" s="6" t="s">
        <v>132</v>
      </c>
      <c r="C29" s="25" t="n">
        <v>1</v>
      </c>
      <c r="D29" s="6"/>
      <c r="E29" s="5" t="s">
        <v>133</v>
      </c>
    </row>
    <row r="30" customFormat="false" ht="15" hidden="false" customHeight="false" outlineLevel="0" collapsed="false">
      <c r="B30" s="6" t="s">
        <v>134</v>
      </c>
      <c r="C30" s="25" t="n">
        <v>300</v>
      </c>
      <c r="D30" s="6" t="s">
        <v>135</v>
      </c>
      <c r="E30" s="5" t="s">
        <v>136</v>
      </c>
    </row>
    <row r="31" customFormat="false" ht="15" hidden="false" customHeight="false" outlineLevel="0" collapsed="false">
      <c r="B31" s="6" t="s">
        <v>137</v>
      </c>
      <c r="C31" s="30" t="n">
        <v>300</v>
      </c>
      <c r="D31" s="6" t="s">
        <v>135</v>
      </c>
      <c r="E31" s="5" t="s">
        <v>138</v>
      </c>
    </row>
    <row r="32" customFormat="false" ht="15" hidden="false" customHeight="false" outlineLevel="0" collapsed="false">
      <c r="B32" s="6" t="s">
        <v>139</v>
      </c>
      <c r="C32" s="25" t="n">
        <v>1</v>
      </c>
      <c r="D32" s="6"/>
      <c r="E32" s="5" t="s">
        <v>140</v>
      </c>
    </row>
    <row r="34" customFormat="false" ht="15" hidden="false" customHeight="false" outlineLevel="0" collapsed="false">
      <c r="B34" s="15" t="s">
        <v>141</v>
      </c>
    </row>
    <row r="35" customFormat="false" ht="15" hidden="false" customHeight="false" outlineLevel="0" collapsed="false">
      <c r="B35" s="9" t="s">
        <v>75</v>
      </c>
      <c r="C35" s="9" t="s">
        <v>76</v>
      </c>
      <c r="D35" s="9" t="str">
        <f aca="false">"price ("&amp;CUR&amp;"/kg)"</f>
        <v>price (EUR/kg)</v>
      </c>
      <c r="E35" s="9" t="s">
        <v>83</v>
      </c>
    </row>
    <row r="36" customFormat="false" ht="15" hidden="false" customHeight="false" outlineLevel="0" collapsed="false">
      <c r="B36" s="32" t="s">
        <v>142</v>
      </c>
      <c r="C36" s="33" t="n">
        <v>2660</v>
      </c>
      <c r="D36" s="34" t="n">
        <v>9</v>
      </c>
      <c r="E36" s="5" t="s">
        <v>143</v>
      </c>
    </row>
    <row r="37" customFormat="false" ht="15" hidden="false" customHeight="false" outlineLevel="0" collapsed="false">
      <c r="B37" s="32" t="s">
        <v>144</v>
      </c>
      <c r="C37" s="33" t="n">
        <v>2700</v>
      </c>
      <c r="D37" s="34" t="n">
        <v>10</v>
      </c>
      <c r="E37" s="5" t="s">
        <v>145</v>
      </c>
    </row>
    <row r="38" customFormat="false" ht="15" hidden="false" customHeight="false" outlineLevel="0" collapsed="false">
      <c r="B38" s="32" t="s">
        <v>146</v>
      </c>
      <c r="C38" s="33" t="n">
        <v>2705</v>
      </c>
      <c r="D38" s="34" t="n">
        <v>8</v>
      </c>
      <c r="E38" s="5" t="s">
        <v>147</v>
      </c>
    </row>
    <row r="39" customFormat="false" ht="15" hidden="false" customHeight="false" outlineLevel="0" collapsed="false">
      <c r="B39" s="32" t="s">
        <v>148</v>
      </c>
      <c r="C39" s="33" t="n">
        <v>7930</v>
      </c>
      <c r="D39" s="34" t="n">
        <v>7</v>
      </c>
      <c r="E39" s="5" t="s">
        <v>149</v>
      </c>
    </row>
    <row r="40" customFormat="false" ht="15" hidden="false" customHeight="false" outlineLevel="0" collapsed="false">
      <c r="B40" s="32" t="s">
        <v>150</v>
      </c>
      <c r="C40" s="33" t="n">
        <v>8940</v>
      </c>
      <c r="D40" s="34" t="n">
        <v>14</v>
      </c>
      <c r="E40" s="5" t="s">
        <v>151</v>
      </c>
    </row>
    <row r="42" customFormat="false" ht="15" hidden="false" customHeight="false" outlineLevel="0" collapsed="false">
      <c r="B42" s="6" t="s">
        <v>152</v>
      </c>
      <c r="C42" s="25" t="s">
        <v>142</v>
      </c>
      <c r="D42" s="6"/>
      <c r="E42" s="5" t="s">
        <v>153</v>
      </c>
    </row>
    <row r="43" customFormat="false" ht="15" hidden="false" customHeight="false" outlineLevel="0" collapsed="false">
      <c r="B43" s="6" t="s">
        <v>154</v>
      </c>
      <c r="C43" s="25" t="s">
        <v>142</v>
      </c>
      <c r="D43" s="6"/>
      <c r="E43" s="5" t="s">
        <v>155</v>
      </c>
    </row>
    <row r="44" customFormat="false" ht="15" hidden="false" customHeight="false" outlineLevel="0" collapsed="false">
      <c r="B44" s="6" t="s">
        <v>156</v>
      </c>
      <c r="C44" s="7" t="n">
        <f aca="false">INDEX(MAT_RHO,MATCH(VANE_MAT,MAT_NAMES,0))</f>
        <v>2660</v>
      </c>
      <c r="D44" s="6" t="s">
        <v>157</v>
      </c>
      <c r="E44" s="5" t="s">
        <v>158</v>
      </c>
    </row>
    <row r="45" customFormat="false" ht="15" hidden="false" customHeight="false" outlineLevel="0" collapsed="false">
      <c r="B45" s="6" t="s">
        <v>159</v>
      </c>
      <c r="C45" s="31" t="n">
        <f aca="false">INDEX(MAT_PRICE,MATCH(VANE_MAT,MAT_NAMES,0))</f>
        <v>9</v>
      </c>
      <c r="D45" s="6" t="s">
        <v>160</v>
      </c>
      <c r="E45" s="5" t="s">
        <v>158</v>
      </c>
    </row>
    <row r="46" customFormat="false" ht="15" hidden="false" customHeight="false" outlineLevel="0" collapsed="false">
      <c r="B46" s="6" t="s">
        <v>161</v>
      </c>
      <c r="C46" s="7" t="n">
        <f aca="false">INDEX(MAT_RHO,MATCH(PLATE_MAT,MAT_NAMES,0))</f>
        <v>2660</v>
      </c>
      <c r="D46" s="6" t="s">
        <v>157</v>
      </c>
      <c r="E46" s="5" t="s">
        <v>158</v>
      </c>
    </row>
    <row r="47" customFormat="false" ht="15" hidden="false" customHeight="false" outlineLevel="0" collapsed="false">
      <c r="B47" s="6" t="s">
        <v>162</v>
      </c>
      <c r="C47" s="31" t="n">
        <f aca="false">INDEX(MAT_PRICE,MATCH(PLATE_MAT,MAT_NAMES,0))</f>
        <v>9</v>
      </c>
      <c r="D47" s="6" t="s">
        <v>160</v>
      </c>
      <c r="E47" s="5" t="s">
        <v>158</v>
      </c>
    </row>
    <row r="48" customFormat="false" ht="15" hidden="false" customHeight="false" outlineLevel="0" collapsed="false">
      <c r="B48" s="6" t="s">
        <v>163</v>
      </c>
      <c r="C48" s="35" t="n">
        <v>0.35</v>
      </c>
      <c r="D48" s="6" t="s">
        <v>164</v>
      </c>
      <c r="E48" s="5" t="s">
        <v>165</v>
      </c>
    </row>
    <row r="50" customFormat="false" ht="15" hidden="false" customHeight="false" outlineLevel="0" collapsed="false">
      <c r="B50" s="15" t="s">
        <v>166</v>
      </c>
    </row>
    <row r="51" customFormat="false" ht="15" hidden="false" customHeight="false" outlineLevel="0" collapsed="false">
      <c r="B51" s="6" t="s">
        <v>167</v>
      </c>
      <c r="C51" s="26" t="n">
        <v>1.5</v>
      </c>
      <c r="D51" s="6" t="s">
        <v>168</v>
      </c>
      <c r="E51" s="5" t="s">
        <v>169</v>
      </c>
    </row>
    <row r="52" customFormat="false" ht="15" hidden="false" customHeight="false" outlineLevel="0" collapsed="false">
      <c r="B52" s="6" t="s">
        <v>170</v>
      </c>
      <c r="C52" s="34" t="n">
        <v>1</v>
      </c>
      <c r="D52" s="6" t="s">
        <v>171</v>
      </c>
      <c r="E52" s="5" t="s">
        <v>172</v>
      </c>
    </row>
    <row r="53" customFormat="false" ht="15" hidden="false" customHeight="false" outlineLevel="0" collapsed="false">
      <c r="B53" s="6" t="s">
        <v>173</v>
      </c>
      <c r="C53" s="26" t="n">
        <v>5</v>
      </c>
      <c r="D53" s="6" t="s">
        <v>174</v>
      </c>
      <c r="E53" s="5" t="s">
        <v>175</v>
      </c>
    </row>
    <row r="54" customFormat="false" ht="15" hidden="false" customHeight="false" outlineLevel="0" collapsed="false">
      <c r="B54" s="6" t="s">
        <v>176</v>
      </c>
      <c r="C54" s="34" t="n">
        <v>8</v>
      </c>
      <c r="D54" s="6" t="s">
        <v>171</v>
      </c>
      <c r="E54" s="5" t="s">
        <v>177</v>
      </c>
    </row>
    <row r="55" customFormat="false" ht="15" hidden="false" customHeight="false" outlineLevel="0" collapsed="false">
      <c r="B55" s="6" t="s">
        <v>178</v>
      </c>
      <c r="C55" s="34" t="n">
        <v>3</v>
      </c>
      <c r="D55" s="6" t="s">
        <v>179</v>
      </c>
      <c r="E55" s="5" t="s">
        <v>180</v>
      </c>
    </row>
    <row r="56" customFormat="false" ht="15" hidden="false" customHeight="false" outlineLevel="0" collapsed="false">
      <c r="B56" s="6" t="s">
        <v>181</v>
      </c>
      <c r="C56" s="26" t="n">
        <v>45</v>
      </c>
      <c r="D56" s="6" t="s">
        <v>182</v>
      </c>
      <c r="E56" s="5" t="s">
        <v>183</v>
      </c>
    </row>
    <row r="57" customFormat="false" ht="15" hidden="false" customHeight="false" outlineLevel="0" collapsed="false">
      <c r="B57" s="6" t="s">
        <v>184</v>
      </c>
      <c r="C57" s="34" t="n">
        <v>0.25</v>
      </c>
      <c r="D57" s="6" t="s">
        <v>185</v>
      </c>
      <c r="E57" s="5" t="s">
        <v>186</v>
      </c>
    </row>
    <row r="58" customFormat="false" ht="15" hidden="false" customHeight="false" outlineLevel="0" collapsed="false">
      <c r="B58" s="6" t="s">
        <v>187</v>
      </c>
      <c r="C58" s="34" t="n">
        <v>60</v>
      </c>
      <c r="D58" s="6" t="s">
        <v>160</v>
      </c>
      <c r="E58" s="5" t="s">
        <v>188</v>
      </c>
    </row>
    <row r="59" customFormat="false" ht="15" hidden="false" customHeight="false" outlineLevel="0" collapsed="false">
      <c r="B59" s="6" t="s">
        <v>189</v>
      </c>
      <c r="C59" s="34" t="n">
        <v>60</v>
      </c>
      <c r="D59" s="6" t="s">
        <v>160</v>
      </c>
      <c r="E59" s="5" t="s">
        <v>183</v>
      </c>
    </row>
    <row r="60" customFormat="false" ht="15" hidden="false" customHeight="false" outlineLevel="0" collapsed="false">
      <c r="B60" s="6" t="s">
        <v>190</v>
      </c>
      <c r="C60" s="34" t="n">
        <v>120</v>
      </c>
      <c r="D60" s="6" t="s">
        <v>191</v>
      </c>
      <c r="E60" s="5" t="s">
        <v>192</v>
      </c>
    </row>
    <row r="61" customFormat="false" ht="15" hidden="false" customHeight="false" outlineLevel="0" collapsed="false">
      <c r="B61" s="6" t="s">
        <v>193</v>
      </c>
      <c r="C61" s="34" t="n">
        <v>80</v>
      </c>
      <c r="D61" s="6" t="s">
        <v>194</v>
      </c>
      <c r="E61" s="5" t="s">
        <v>183</v>
      </c>
    </row>
    <row r="62" customFormat="false" ht="15" hidden="false" customHeight="false" outlineLevel="0" collapsed="false">
      <c r="B62" s="6" t="s">
        <v>195</v>
      </c>
      <c r="C62" s="33" t="n">
        <v>200</v>
      </c>
      <c r="D62" s="6" t="s">
        <v>196</v>
      </c>
      <c r="E62" s="5" t="s">
        <v>197</v>
      </c>
    </row>
    <row r="63" customFormat="false" ht="15" hidden="false" customHeight="false" outlineLevel="0" collapsed="false">
      <c r="B63" s="6" t="s">
        <v>198</v>
      </c>
      <c r="C63" s="34" t="n">
        <v>0.6</v>
      </c>
      <c r="D63" s="6" t="s">
        <v>199</v>
      </c>
      <c r="E63" s="5" t="s">
        <v>183</v>
      </c>
    </row>
    <row r="64" customFormat="false" ht="15" hidden="false" customHeight="false" outlineLevel="0" collapsed="false">
      <c r="B64" s="6" t="s">
        <v>200</v>
      </c>
      <c r="C64" s="30" t="n">
        <v>20</v>
      </c>
      <c r="D64" s="6" t="s">
        <v>37</v>
      </c>
      <c r="E64" s="5" t="s">
        <v>201</v>
      </c>
    </row>
    <row r="65" customFormat="false" ht="15" hidden="false" customHeight="false" outlineLevel="0" collapsed="false">
      <c r="B65" s="6" t="s">
        <v>202</v>
      </c>
      <c r="C65" s="34" t="n">
        <v>2.5</v>
      </c>
      <c r="D65" s="6" t="s">
        <v>199</v>
      </c>
      <c r="E65" s="5" t="s">
        <v>183</v>
      </c>
    </row>
    <row r="66" customFormat="false" ht="15" hidden="false" customHeight="false" outlineLevel="0" collapsed="false">
      <c r="B66" s="6" t="s">
        <v>203</v>
      </c>
      <c r="C66" s="34" t="n">
        <v>1.5</v>
      </c>
      <c r="D66" s="6"/>
      <c r="E66" s="5" t="s">
        <v>204</v>
      </c>
    </row>
    <row r="67" customFormat="false" ht="15" hidden="false" customHeight="false" outlineLevel="0" collapsed="false">
      <c r="B67" s="6" t="s">
        <v>205</v>
      </c>
      <c r="C67" s="35" t="n">
        <v>0.15</v>
      </c>
      <c r="D67" s="6" t="s">
        <v>164</v>
      </c>
      <c r="E67" s="5" t="s">
        <v>206</v>
      </c>
    </row>
    <row r="69" customFormat="false" ht="15" hidden="false" customHeight="false" outlineLevel="0" collapsed="false">
      <c r="B69" s="15" t="s">
        <v>207</v>
      </c>
    </row>
    <row r="70" customFormat="false" ht="15" hidden="false" customHeight="false" outlineLevel="0" collapsed="false">
      <c r="B70" s="6" t="s">
        <v>208</v>
      </c>
      <c r="C70" s="20" t="n">
        <f aca="false">'BOM fixed'!$F$4</f>
        <v>3666</v>
      </c>
      <c r="D70" s="6"/>
      <c r="E70" s="5" t="s">
        <v>209</v>
      </c>
    </row>
  </sheetData>
  <dataValidations count="1">
    <dataValidation allowBlank="false" errorStyle="stop" operator="between" showDropDown="false" showErrorMessage="false" showInputMessage="false" sqref="C42:C43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210</v>
      </c>
    </row>
    <row r="4" customFormat="false" ht="15" hidden="false" customHeight="false" outlineLevel="0" collapsed="false">
      <c r="B4" s="36" t="s">
        <v>211</v>
      </c>
      <c r="F4" s="37" t="n">
        <f aca="false">SUM(F7:F41)</f>
        <v>3666</v>
      </c>
      <c r="G4" s="5" t="s">
        <v>212</v>
      </c>
    </row>
    <row r="6" customFormat="false" ht="15" hidden="false" customHeight="false" outlineLevel="0" collapsed="false">
      <c r="B6" s="9" t="s">
        <v>213</v>
      </c>
      <c r="C6" s="9" t="s">
        <v>82</v>
      </c>
      <c r="D6" s="9" t="s">
        <v>214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83</v>
      </c>
    </row>
    <row r="7" customFormat="false" ht="15" hidden="false" customHeight="false" outlineLevel="0" collapsed="false">
      <c r="B7" s="6" t="s">
        <v>215</v>
      </c>
      <c r="C7" s="6" t="s">
        <v>216</v>
      </c>
      <c r="D7" s="33" t="n">
        <v>6</v>
      </c>
      <c r="E7" s="38" t="n">
        <v>35</v>
      </c>
      <c r="F7" s="24" t="n">
        <f aca="false">D7*E7</f>
        <v>210</v>
      </c>
      <c r="G7" s="5" t="s">
        <v>217</v>
      </c>
    </row>
    <row r="8" customFormat="false" ht="15" hidden="false" customHeight="false" outlineLevel="0" collapsed="false">
      <c r="B8" s="6" t="s">
        <v>215</v>
      </c>
      <c r="C8" s="6" t="s">
        <v>218</v>
      </c>
      <c r="D8" s="33" t="n">
        <v>6</v>
      </c>
      <c r="E8" s="38" t="n">
        <v>18</v>
      </c>
      <c r="F8" s="24" t="n">
        <f aca="false">D8*E8</f>
        <v>108</v>
      </c>
      <c r="G8" s="5" t="s">
        <v>219</v>
      </c>
    </row>
    <row r="9" customFormat="false" ht="15" hidden="false" customHeight="false" outlineLevel="0" collapsed="false">
      <c r="B9" s="6" t="s">
        <v>215</v>
      </c>
      <c r="C9" s="6" t="s">
        <v>220</v>
      </c>
      <c r="D9" s="33" t="n">
        <v>6</v>
      </c>
      <c r="E9" s="38" t="n">
        <v>25</v>
      </c>
      <c r="F9" s="24" t="n">
        <f aca="false">D9*E9</f>
        <v>150</v>
      </c>
      <c r="G9" s="5" t="s">
        <v>183</v>
      </c>
    </row>
    <row r="10" customFormat="false" ht="15" hidden="false" customHeight="false" outlineLevel="0" collapsed="false">
      <c r="B10" s="6" t="s">
        <v>215</v>
      </c>
      <c r="C10" s="6" t="s">
        <v>221</v>
      </c>
      <c r="D10" s="33" t="n">
        <v>12</v>
      </c>
      <c r="E10" s="39" t="n">
        <f aca="false">LABOUR</f>
        <v>45</v>
      </c>
      <c r="F10" s="24" t="n">
        <f aca="false">D10*E10</f>
        <v>540</v>
      </c>
      <c r="G10" s="5" t="s">
        <v>222</v>
      </c>
    </row>
    <row r="11" customFormat="false" ht="15" hidden="false" customHeight="false" outlineLevel="0" collapsed="false">
      <c r="B11" s="6" t="s">
        <v>215</v>
      </c>
      <c r="C11" s="6" t="s">
        <v>223</v>
      </c>
      <c r="D11" s="33" t="n">
        <v>4</v>
      </c>
      <c r="E11" s="38" t="n">
        <v>25</v>
      </c>
      <c r="F11" s="24" t="n">
        <f aca="false">D11*E11</f>
        <v>100</v>
      </c>
      <c r="G11" s="5" t="s">
        <v>224</v>
      </c>
    </row>
    <row r="12" customFormat="false" ht="15" hidden="false" customHeight="false" outlineLevel="0" collapsed="false">
      <c r="B12" s="6" t="s">
        <v>215</v>
      </c>
      <c r="C12" s="6" t="s">
        <v>225</v>
      </c>
      <c r="D12" s="33" t="n">
        <v>12</v>
      </c>
      <c r="E12" s="38" t="n">
        <v>15</v>
      </c>
      <c r="F12" s="24" t="n">
        <f aca="false">D12*E12</f>
        <v>180</v>
      </c>
      <c r="G12" s="5" t="s">
        <v>226</v>
      </c>
    </row>
    <row r="13" customFormat="false" ht="15" hidden="false" customHeight="false" outlineLevel="0" collapsed="false">
      <c r="B13" s="6" t="s">
        <v>215</v>
      </c>
      <c r="C13" s="6" t="s">
        <v>227</v>
      </c>
      <c r="D13" s="33" t="n">
        <v>2</v>
      </c>
      <c r="E13" s="38" t="n">
        <v>60</v>
      </c>
      <c r="F13" s="24" t="n">
        <f aca="false">D13*E13</f>
        <v>120</v>
      </c>
      <c r="G13" s="5" t="s">
        <v>183</v>
      </c>
    </row>
    <row r="14" customFormat="false" ht="15" hidden="false" customHeight="false" outlineLevel="0" collapsed="false">
      <c r="B14" s="6" t="s">
        <v>215</v>
      </c>
      <c r="C14" s="6" t="s">
        <v>228</v>
      </c>
      <c r="D14" s="33" t="n">
        <v>2</v>
      </c>
      <c r="E14" s="38" t="n">
        <v>45</v>
      </c>
      <c r="F14" s="24" t="n">
        <f aca="false">D14*E14</f>
        <v>90</v>
      </c>
      <c r="G14" s="5" t="s">
        <v>229</v>
      </c>
    </row>
    <row r="15" customFormat="false" ht="15" hidden="false" customHeight="false" outlineLevel="0" collapsed="false">
      <c r="B15" s="6" t="s">
        <v>215</v>
      </c>
      <c r="C15" s="6" t="s">
        <v>230</v>
      </c>
      <c r="D15" s="33" t="n">
        <v>4</v>
      </c>
      <c r="E15" s="38" t="n">
        <v>3</v>
      </c>
      <c r="F15" s="24" t="n">
        <f aca="false">D15*E15</f>
        <v>12</v>
      </c>
      <c r="G15" s="5" t="s">
        <v>231</v>
      </c>
    </row>
    <row r="16" customFormat="false" ht="15" hidden="false" customHeight="false" outlineLevel="0" collapsed="false">
      <c r="B16" s="6" t="s">
        <v>215</v>
      </c>
      <c r="C16" s="6" t="s">
        <v>232</v>
      </c>
      <c r="D16" s="33" t="n">
        <v>8</v>
      </c>
      <c r="E16" s="38" t="n">
        <v>1.5</v>
      </c>
      <c r="F16" s="24" t="n">
        <f aca="false">D16*E16</f>
        <v>12</v>
      </c>
      <c r="G16" s="5" t="s">
        <v>183</v>
      </c>
    </row>
    <row r="17" customFormat="false" ht="15" hidden="false" customHeight="false" outlineLevel="0" collapsed="false">
      <c r="B17" s="6" t="s">
        <v>215</v>
      </c>
      <c r="C17" s="6" t="s">
        <v>233</v>
      </c>
      <c r="D17" s="33" t="n">
        <v>1</v>
      </c>
      <c r="E17" s="38" t="n">
        <v>30</v>
      </c>
      <c r="F17" s="24" t="n">
        <f aca="false">D17*E17</f>
        <v>30</v>
      </c>
      <c r="G17" s="5" t="s">
        <v>234</v>
      </c>
    </row>
    <row r="18" customFormat="false" ht="15" hidden="false" customHeight="false" outlineLevel="0" collapsed="false">
      <c r="B18" s="6" t="s">
        <v>235</v>
      </c>
      <c r="C18" s="6" t="s">
        <v>236</v>
      </c>
      <c r="D18" s="33" t="n">
        <v>2</v>
      </c>
      <c r="E18" s="38" t="n">
        <v>15</v>
      </c>
      <c r="F18" s="24" t="n">
        <f aca="false">D18*E18</f>
        <v>30</v>
      </c>
      <c r="G18" s="5" t="s">
        <v>183</v>
      </c>
    </row>
    <row r="19" customFormat="false" ht="15" hidden="false" customHeight="false" outlineLevel="0" collapsed="false">
      <c r="B19" s="6" t="s">
        <v>235</v>
      </c>
      <c r="C19" s="6" t="s">
        <v>237</v>
      </c>
      <c r="D19" s="33" t="n">
        <v>4</v>
      </c>
      <c r="E19" s="38" t="n">
        <v>8</v>
      </c>
      <c r="F19" s="24" t="n">
        <f aca="false">D19*E19</f>
        <v>32</v>
      </c>
      <c r="G19" s="5" t="s">
        <v>238</v>
      </c>
    </row>
    <row r="20" customFormat="false" ht="15" hidden="false" customHeight="false" outlineLevel="0" collapsed="false">
      <c r="B20" s="6" t="s">
        <v>235</v>
      </c>
      <c r="C20" s="6" t="s">
        <v>239</v>
      </c>
      <c r="D20" s="33" t="n">
        <v>2</v>
      </c>
      <c r="E20" s="38" t="n">
        <v>30</v>
      </c>
      <c r="F20" s="24" t="n">
        <f aca="false">D20*E20</f>
        <v>60</v>
      </c>
      <c r="G20" s="5" t="s">
        <v>240</v>
      </c>
    </row>
    <row r="21" customFormat="false" ht="15" hidden="false" customHeight="false" outlineLevel="0" collapsed="false">
      <c r="B21" s="6" t="s">
        <v>241</v>
      </c>
      <c r="C21" s="6" t="s">
        <v>242</v>
      </c>
      <c r="D21" s="33" t="n">
        <v>2</v>
      </c>
      <c r="E21" s="38" t="n">
        <v>40</v>
      </c>
      <c r="F21" s="24" t="n">
        <f aca="false">D21*E21</f>
        <v>80</v>
      </c>
      <c r="G21" s="5" t="s">
        <v>243</v>
      </c>
    </row>
    <row r="22" customFormat="false" ht="15" hidden="false" customHeight="false" outlineLevel="0" collapsed="false">
      <c r="B22" s="6" t="s">
        <v>241</v>
      </c>
      <c r="C22" s="6" t="s">
        <v>244</v>
      </c>
      <c r="D22" s="33" t="n">
        <v>1</v>
      </c>
      <c r="E22" s="38" t="n">
        <v>250</v>
      </c>
      <c r="F22" s="24" t="n">
        <f aca="false">D22*E22</f>
        <v>250</v>
      </c>
      <c r="G22" s="5" t="s">
        <v>245</v>
      </c>
    </row>
    <row r="23" customFormat="false" ht="15" hidden="false" customHeight="false" outlineLevel="0" collapsed="false">
      <c r="B23" s="6" t="s">
        <v>241</v>
      </c>
      <c r="C23" s="6" t="s">
        <v>246</v>
      </c>
      <c r="D23" s="33" t="n">
        <v>1</v>
      </c>
      <c r="E23" s="38" t="n">
        <v>120</v>
      </c>
      <c r="F23" s="24" t="n">
        <f aca="false">D23*E23</f>
        <v>120</v>
      </c>
      <c r="G23" s="5" t="s">
        <v>247</v>
      </c>
    </row>
    <row r="24" customFormat="false" ht="15" hidden="false" customHeight="false" outlineLevel="0" collapsed="false">
      <c r="B24" s="6" t="s">
        <v>241</v>
      </c>
      <c r="C24" s="6" t="s">
        <v>248</v>
      </c>
      <c r="D24" s="7" t="n">
        <f aca="false">IF(CORE_MODE=1,1,IF(CORE_MODE=2,2,0))</f>
        <v>0</v>
      </c>
      <c r="E24" s="38" t="n">
        <v>25</v>
      </c>
      <c r="F24" s="24" t="n">
        <f aca="false">D24*E24</f>
        <v>0</v>
      </c>
      <c r="G24" s="5" t="s">
        <v>249</v>
      </c>
    </row>
    <row r="25" customFormat="false" ht="15" hidden="false" customHeight="false" outlineLevel="0" collapsed="false">
      <c r="B25" s="6" t="s">
        <v>241</v>
      </c>
      <c r="C25" s="6" t="s">
        <v>250</v>
      </c>
      <c r="D25" s="7" t="n">
        <f aca="false">IF(OR(CORE_MODE=3,CORE_MODE=4),0,1)</f>
        <v>0</v>
      </c>
      <c r="E25" s="38" t="n">
        <v>60</v>
      </c>
      <c r="F25" s="24" t="n">
        <f aca="false">D25*E25</f>
        <v>0</v>
      </c>
      <c r="G25" s="5" t="s">
        <v>251</v>
      </c>
    </row>
    <row r="26" customFormat="false" ht="15" hidden="false" customHeight="false" outlineLevel="0" collapsed="false">
      <c r="B26" s="6" t="s">
        <v>241</v>
      </c>
      <c r="C26" s="6" t="s">
        <v>252</v>
      </c>
      <c r="D26" s="7" t="n">
        <f aca="false">IF(CORE_MODE=3,2,0)</f>
        <v>0</v>
      </c>
      <c r="E26" s="38" t="n">
        <v>80</v>
      </c>
      <c r="F26" s="24" t="n">
        <f aca="false">D26*E26</f>
        <v>0</v>
      </c>
      <c r="G26" s="5" t="s">
        <v>253</v>
      </c>
    </row>
    <row r="27" customFormat="false" ht="15" hidden="false" customHeight="false" outlineLevel="0" collapsed="false">
      <c r="B27" s="6" t="s">
        <v>241</v>
      </c>
      <c r="C27" s="6" t="s">
        <v>254</v>
      </c>
      <c r="D27" s="7" t="n">
        <f aca="false">IF(CORE_MODE=3,2,0)</f>
        <v>0</v>
      </c>
      <c r="E27" s="38" t="n">
        <v>120</v>
      </c>
      <c r="F27" s="24" t="n">
        <f aca="false">D27*E27</f>
        <v>0</v>
      </c>
      <c r="G27" s="5" t="s">
        <v>255</v>
      </c>
    </row>
    <row r="28" customFormat="false" ht="15" hidden="false" customHeight="false" outlineLevel="0" collapsed="false">
      <c r="B28" s="6" t="s">
        <v>241</v>
      </c>
      <c r="C28" s="6" t="s">
        <v>256</v>
      </c>
      <c r="D28" s="7" t="n">
        <f aca="false">IF(CORE_MODE=4,2,0)</f>
        <v>2</v>
      </c>
      <c r="E28" s="38" t="n">
        <v>25</v>
      </c>
      <c r="F28" s="24" t="n">
        <f aca="false">D28*E28</f>
        <v>50</v>
      </c>
      <c r="G28" s="5" t="s">
        <v>257</v>
      </c>
    </row>
    <row r="29" customFormat="false" ht="15" hidden="false" customHeight="false" outlineLevel="0" collapsed="false">
      <c r="B29" s="6" t="s">
        <v>241</v>
      </c>
      <c r="C29" s="6" t="s">
        <v>258</v>
      </c>
      <c r="D29" s="7" t="n">
        <f aca="false">IF(CORE_MODE=4,1,0)</f>
        <v>1</v>
      </c>
      <c r="E29" s="38" t="n">
        <v>30</v>
      </c>
      <c r="F29" s="24" t="n">
        <f aca="false">D29*E29</f>
        <v>30</v>
      </c>
      <c r="G29" s="5" t="s">
        <v>259</v>
      </c>
    </row>
    <row r="30" customFormat="false" ht="15" hidden="false" customHeight="false" outlineLevel="0" collapsed="false">
      <c r="B30" s="6" t="s">
        <v>241</v>
      </c>
      <c r="C30" s="6" t="s">
        <v>260</v>
      </c>
      <c r="D30" s="7" t="n">
        <f aca="false">IF(OR(CORE_MODE=3,CORE_MODE=4),1+2*N_CW+2*N_CW_A,0)</f>
        <v>5</v>
      </c>
      <c r="E30" s="38" t="n">
        <v>12</v>
      </c>
      <c r="F30" s="24" t="n">
        <f aca="false">D30*E30</f>
        <v>60</v>
      </c>
      <c r="G30" s="5" t="s">
        <v>261</v>
      </c>
    </row>
    <row r="31" customFormat="false" ht="15" hidden="false" customHeight="false" outlineLevel="0" collapsed="false">
      <c r="B31" s="6" t="s">
        <v>262</v>
      </c>
      <c r="C31" s="6" t="s">
        <v>263</v>
      </c>
      <c r="D31" s="33" t="n">
        <v>1</v>
      </c>
      <c r="E31" s="38" t="n">
        <v>80</v>
      </c>
      <c r="F31" s="24" t="n">
        <f aca="false">D31*E31</f>
        <v>80</v>
      </c>
      <c r="G31" s="5" t="s">
        <v>264</v>
      </c>
    </row>
    <row r="32" customFormat="false" ht="15" hidden="false" customHeight="false" outlineLevel="0" collapsed="false">
      <c r="B32" s="6" t="s">
        <v>262</v>
      </c>
      <c r="C32" s="6" t="s">
        <v>265</v>
      </c>
      <c r="D32" s="33" t="n">
        <v>4</v>
      </c>
      <c r="E32" s="38" t="n">
        <v>5</v>
      </c>
      <c r="F32" s="24" t="n">
        <f aca="false">D32*E32</f>
        <v>20</v>
      </c>
      <c r="G32" s="5" t="s">
        <v>266</v>
      </c>
    </row>
    <row r="33" customFormat="false" ht="15" hidden="false" customHeight="false" outlineLevel="0" collapsed="false">
      <c r="B33" s="6" t="s">
        <v>262</v>
      </c>
      <c r="C33" s="6" t="s">
        <v>267</v>
      </c>
      <c r="D33" s="33" t="n">
        <v>1</v>
      </c>
      <c r="E33" s="38" t="n">
        <v>60</v>
      </c>
      <c r="F33" s="24" t="n">
        <f aca="false">D33*E33</f>
        <v>60</v>
      </c>
      <c r="G33" s="5" t="s">
        <v>183</v>
      </c>
    </row>
    <row r="34" customFormat="false" ht="15" hidden="false" customHeight="false" outlineLevel="0" collapsed="false">
      <c r="B34" s="6" t="s">
        <v>262</v>
      </c>
      <c r="C34" s="6" t="s">
        <v>268</v>
      </c>
      <c r="D34" s="33" t="n">
        <v>1</v>
      </c>
      <c r="E34" s="38" t="n">
        <v>20</v>
      </c>
      <c r="F34" s="24" t="n">
        <f aca="false">D34*E34</f>
        <v>20</v>
      </c>
      <c r="G34" s="5" t="s">
        <v>183</v>
      </c>
    </row>
    <row r="35" customFormat="false" ht="15" hidden="false" customHeight="false" outlineLevel="0" collapsed="false">
      <c r="B35" s="6" t="s">
        <v>269</v>
      </c>
      <c r="C35" s="6" t="s">
        <v>270</v>
      </c>
      <c r="D35" s="33" t="n">
        <v>6</v>
      </c>
      <c r="E35" s="38" t="n">
        <v>12</v>
      </c>
      <c r="F35" s="24" t="n">
        <f aca="false">D35*E35</f>
        <v>72</v>
      </c>
      <c r="G35" s="5" t="s">
        <v>271</v>
      </c>
    </row>
    <row r="36" customFormat="false" ht="15" hidden="false" customHeight="false" outlineLevel="0" collapsed="false">
      <c r="B36" s="6" t="s">
        <v>269</v>
      </c>
      <c r="C36" s="6" t="s">
        <v>272</v>
      </c>
      <c r="D36" s="33" t="n">
        <v>4</v>
      </c>
      <c r="E36" s="38" t="n">
        <v>30</v>
      </c>
      <c r="F36" s="24" t="n">
        <f aca="false">D36*E36</f>
        <v>120</v>
      </c>
      <c r="G36" s="5" t="s">
        <v>183</v>
      </c>
    </row>
    <row r="37" customFormat="false" ht="15" hidden="false" customHeight="false" outlineLevel="0" collapsed="false">
      <c r="B37" s="6" t="s">
        <v>269</v>
      </c>
      <c r="C37" s="6" t="s">
        <v>273</v>
      </c>
      <c r="D37" s="33" t="n">
        <v>2</v>
      </c>
      <c r="E37" s="38" t="n">
        <v>40</v>
      </c>
      <c r="F37" s="24" t="n">
        <f aca="false">D37*E37</f>
        <v>80</v>
      </c>
      <c r="G37" s="5" t="s">
        <v>183</v>
      </c>
    </row>
    <row r="38" customFormat="false" ht="15" hidden="false" customHeight="false" outlineLevel="0" collapsed="false">
      <c r="B38" s="6" t="s">
        <v>269</v>
      </c>
      <c r="C38" s="6" t="s">
        <v>274</v>
      </c>
      <c r="D38" s="33" t="n">
        <v>1</v>
      </c>
      <c r="E38" s="38" t="n">
        <v>250</v>
      </c>
      <c r="F38" s="24" t="n">
        <f aca="false">D38*E38</f>
        <v>250</v>
      </c>
      <c r="G38" s="5" t="s">
        <v>183</v>
      </c>
    </row>
    <row r="39" customFormat="false" ht="15" hidden="false" customHeight="false" outlineLevel="0" collapsed="false">
      <c r="B39" s="6" t="s">
        <v>269</v>
      </c>
      <c r="C39" s="6" t="s">
        <v>275</v>
      </c>
      <c r="D39" s="33" t="n">
        <v>1</v>
      </c>
      <c r="E39" s="38" t="n">
        <v>250</v>
      </c>
      <c r="F39" s="24" t="n">
        <f aca="false">D39*E39</f>
        <v>250</v>
      </c>
      <c r="G39" s="5" t="s">
        <v>183</v>
      </c>
    </row>
    <row r="40" customFormat="false" ht="15" hidden="false" customHeight="false" outlineLevel="0" collapsed="false">
      <c r="B40" s="6" t="s">
        <v>269</v>
      </c>
      <c r="C40" s="6" t="s">
        <v>276</v>
      </c>
      <c r="D40" s="33" t="n">
        <v>1</v>
      </c>
      <c r="E40" s="38" t="n">
        <v>300</v>
      </c>
      <c r="F40" s="24" t="n">
        <f aca="false">D40*E40</f>
        <v>300</v>
      </c>
      <c r="G40" s="5" t="s">
        <v>183</v>
      </c>
    </row>
    <row r="41" customFormat="false" ht="15" hidden="false" customHeight="false" outlineLevel="0" collapsed="false">
      <c r="B41" s="6" t="s">
        <v>269</v>
      </c>
      <c r="C41" s="6" t="s">
        <v>277</v>
      </c>
      <c r="D41" s="33" t="n">
        <v>1</v>
      </c>
      <c r="E41" s="38" t="n">
        <v>150</v>
      </c>
      <c r="F41" s="24" t="n">
        <f aca="false">D41*E41</f>
        <v>150</v>
      </c>
      <c r="G41" s="5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8"/>
    <col collapsed="false" customWidth="true" hidden="false" outlineLevel="0" max="42" min="41" style="0" width="9"/>
    <col collapsed="false" customWidth="true" hidden="false" outlineLevel="0" max="43" min="43" style="0" width="8"/>
    <col collapsed="false" customWidth="true" hidden="false" outlineLevel="0" max="44" min="44" style="0" width="9"/>
  </cols>
  <sheetData>
    <row r="1" customFormat="false" ht="16.15" hidden="false" customHeight="false" outlineLevel="0" collapsed="false">
      <c r="A1" s="4" t="s">
        <v>279</v>
      </c>
    </row>
    <row r="2" customFormat="false" ht="15" hidden="false" customHeight="false" outlineLevel="0" collapsed="false">
      <c r="A2" s="5" t="s">
        <v>280</v>
      </c>
    </row>
    <row r="4" customFormat="false" ht="42" hidden="false" customHeight="true" outlineLevel="0" collapsed="false">
      <c r="A4" s="40" t="s">
        <v>281</v>
      </c>
      <c r="B4" s="40" t="s">
        <v>65</v>
      </c>
      <c r="C4" s="40" t="s">
        <v>282</v>
      </c>
      <c r="D4" s="40" t="s">
        <v>67</v>
      </c>
      <c r="E4" s="40" t="s">
        <v>283</v>
      </c>
      <c r="F4" s="40" t="s">
        <v>284</v>
      </c>
      <c r="G4" s="40" t="s">
        <v>285</v>
      </c>
      <c r="H4" s="40" t="s">
        <v>286</v>
      </c>
      <c r="I4" s="40" t="s">
        <v>287</v>
      </c>
      <c r="J4" s="40" t="s">
        <v>41</v>
      </c>
      <c r="K4" s="40" t="s">
        <v>71</v>
      </c>
      <c r="L4" s="40" t="s">
        <v>288</v>
      </c>
      <c r="M4" s="40" t="s">
        <v>289</v>
      </c>
      <c r="N4" s="40" t="s">
        <v>290</v>
      </c>
      <c r="O4" s="40" t="s">
        <v>291</v>
      </c>
      <c r="P4" s="40" t="s">
        <v>292</v>
      </c>
      <c r="Q4" s="40" t="s">
        <v>293</v>
      </c>
      <c r="R4" s="40" t="s">
        <v>294</v>
      </c>
      <c r="S4" s="40" t="s">
        <v>295</v>
      </c>
      <c r="T4" s="40" t="s">
        <v>296</v>
      </c>
      <c r="U4" s="40" t="s">
        <v>297</v>
      </c>
      <c r="V4" s="40" t="s">
        <v>298</v>
      </c>
      <c r="W4" s="40" t="s">
        <v>299</v>
      </c>
      <c r="X4" s="40" t="str">
        <f aca="false">"vane metal ("&amp;CUR&amp;")"</f>
        <v>vane metal (EUR)</v>
      </c>
      <c r="Y4" s="40" t="str">
        <f aca="false">"plate metal ("&amp;CUR&amp;")"</f>
        <v>plate metal (EUR)</v>
      </c>
      <c r="Z4" s="40" t="str">
        <f aca="false">"cutting ("&amp;CUR&amp;")"</f>
        <v>cutting (EUR)</v>
      </c>
      <c r="AA4" s="40" t="str">
        <f aca="false">"full rounds ("&amp;CUR&amp;")"</f>
        <v>full rounds (EUR)</v>
      </c>
      <c r="AB4" s="40" t="str">
        <f aca="false">"deburr + polish ("&amp;CUR&amp;")"</f>
        <v>deburr + polish (EUR)</v>
      </c>
      <c r="AC4" s="40" t="str">
        <f aca="false">"spacers + assembly ("&amp;CUR&amp;")"</f>
        <v>spacers + assembly (EUR)</v>
      </c>
      <c r="AD4" s="40" t="str">
        <f aca="false">"G10 cage + sleeve ("&amp;CUR&amp;")"</f>
        <v>G10 cage + sleeve (EUR)</v>
      </c>
      <c r="AE4" s="40" t="str">
        <f aca="false">"shaft ("&amp;CUR&amp;")"</f>
        <v>shaft (EUR)</v>
      </c>
      <c r="AF4" s="40" t="str">
        <f aca="false">"HV parts ("&amp;CUR&amp;")"</f>
        <v>HV parts (EUR)</v>
      </c>
      <c r="AG4" s="40" t="str">
        <f aca="false">"stack subtotal ("&amp;CUR&amp;")"</f>
        <v>stack subtotal (EUR)</v>
      </c>
      <c r="AH4" s="40" t="str">
        <f aca="false">"fixed BOM ("&amp;CUR&amp;")"</f>
        <v>fixed BOM (EUR)</v>
      </c>
      <c r="AI4" s="40" t="str">
        <f aca="false">"total incl. contingency ("&amp;CUR&amp;")"</f>
        <v>total incl. contingency (EUR)</v>
      </c>
      <c r="AJ4" s="40" t="str">
        <f aca="false">"per watt ("&amp;CUR&amp;")"</f>
        <v>per watt (EUR)</v>
      </c>
      <c r="AK4" s="40" t="s">
        <v>300</v>
      </c>
      <c r="AL4" s="40" t="s">
        <v>301</v>
      </c>
      <c r="AM4" s="40" t="s">
        <v>302</v>
      </c>
      <c r="AN4" s="40" t="s">
        <v>303</v>
      </c>
      <c r="AO4" s="40" t="s">
        <v>304</v>
      </c>
      <c r="AP4" s="40" t="s">
        <v>305</v>
      </c>
      <c r="AQ4" s="40" t="s">
        <v>43</v>
      </c>
      <c r="AR4" s="40" t="s">
        <v>306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31" t="n">
        <v>7.264419</v>
      </c>
      <c r="H5" s="8" t="n">
        <v>15.332566</v>
      </c>
      <c r="I5" s="8" t="n">
        <v>409.944979</v>
      </c>
      <c r="J5" s="31" t="n">
        <v>26.73688</v>
      </c>
      <c r="K5" s="41" t="n">
        <v>1.487413</v>
      </c>
      <c r="L5" s="31" t="n">
        <v>0.895443</v>
      </c>
      <c r="M5" s="8" t="n">
        <v>51</v>
      </c>
      <c r="N5" s="8" t="n">
        <v>694</v>
      </c>
      <c r="O5" s="31" t="n">
        <v>8.205731</v>
      </c>
      <c r="P5" s="31" t="n">
        <v>1.814237</v>
      </c>
      <c r="Q5" s="31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31" t="n">
        <v>1.540305</v>
      </c>
      <c r="W5" s="41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2*ROUNDUP(G5*1000/V_ZENER,0)*PRICE_Z+(4+IF(CORE_MODE=1,1,0)+IF(OR(CORE_MODE=3,CORE_MODE=4),1+2*N_CW+2*N_CW_A,0))*ROUNDUP(G5*DIODE_SAFETY/V_STICK,0)*PRICE_STICK</f>
        <v>66.9</v>
      </c>
      <c r="AG5" s="24" t="n">
        <f aca="false">SUM(X5:AF5)</f>
        <v>1190.52943933</v>
      </c>
      <c r="AH5" s="20" t="n">
        <f aca="false">FIXED_BOM</f>
        <v>3666</v>
      </c>
      <c r="AI5" s="24" t="n">
        <f aca="false">(AG5+AH5)*(1+CONT)</f>
        <v>5585.0088552295</v>
      </c>
      <c r="AJ5" s="24" t="n">
        <f aca="false">IF(AR5&gt;0,AI5/AR5,1000000000000)</f>
        <v>6237.14614467867</v>
      </c>
      <c r="AK5" s="8" t="n">
        <f aca="false">IF(AND(AP5&gt;=V_NEED,AR5&gt;=P_MIN,AQ5&gt;=Z_MIN,F5&lt;=N_CAP,D5&lt;=R_MAX,OR(CORONA_REQ=0,O5&gt;=G5),OR(CORE_MODE&lt;&gt;3,E_CORE&lt;=E_NULL_MAX)),1,0)</f>
        <v>0</v>
      </c>
      <c r="AL5" s="31" t="n">
        <f aca="false">IF(AK5=1,IF(OBJECTIVE=1,AI5,AJ5),1000000000000)+ROW()*0.000000001</f>
        <v>1000000000000</v>
      </c>
      <c r="AM5" s="31" t="n">
        <v>4.014138</v>
      </c>
      <c r="AN5" s="41" t="n">
        <v>1.3742</v>
      </c>
      <c r="AO5" s="31" t="n">
        <v>0.769586</v>
      </c>
      <c r="AP5" s="31" t="n">
        <f aca="false">IF(CORE_MODE=1,G5,IF(OR(CORE_MODE=3,CORE_MODE=4),G5+(CHOOSE(N_CW+1,0,1,CW_N2,CW_N3,CW_N4,CW_N5,CW_N6)+CHOOSE(N_CW_A+1,0,CW_A1,CW_A2))*CW_PER_SWING*AM5,AM5))</f>
        <v>15.783475554294</v>
      </c>
      <c r="AQ5" s="41" t="n">
        <f aca="false">IF(CORE_MODE=2,AN5,K5)</f>
        <v>1.487413</v>
      </c>
      <c r="AR5" s="31" t="n">
        <f aca="false">IF(CORE_MODE=2,AO5,L5)</f>
        <v>0.895443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31" t="n">
        <v>7.264419</v>
      </c>
      <c r="H6" s="8" t="n">
        <v>22.951175</v>
      </c>
      <c r="I6" s="8" t="n">
        <v>644.199253</v>
      </c>
      <c r="J6" s="31" t="n">
        <v>28.068247</v>
      </c>
      <c r="K6" s="41" t="n">
        <v>1.542933</v>
      </c>
      <c r="L6" s="31" t="n">
        <v>1.517259</v>
      </c>
      <c r="M6" s="8" t="n">
        <v>73.5</v>
      </c>
      <c r="N6" s="8" t="n">
        <v>739</v>
      </c>
      <c r="O6" s="31" t="n">
        <v>8.205731</v>
      </c>
      <c r="P6" s="31" t="n">
        <v>2.721355</v>
      </c>
      <c r="Q6" s="31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31" t="n">
        <v>1.883443</v>
      </c>
      <c r="W6" s="41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2*ROUNDUP(G6*1000/V_ZENER,0)*PRICE_Z+(4+IF(CORE_MODE=1,1,0)+IF(OR(CORE_MODE=3,CORE_MODE=4),1+2*N_CW+2*N_CW_A,0))*ROUNDUP(G6*DIODE_SAFETY/V_STICK,0)*PRICE_STICK</f>
        <v>66.9</v>
      </c>
      <c r="AG6" s="24" t="n">
        <f aca="false">SUM(X6:AF6)</f>
        <v>1582.39960015</v>
      </c>
      <c r="AH6" s="20" t="n">
        <f aca="false">FIXED_BOM</f>
        <v>3666</v>
      </c>
      <c r="AI6" s="24" t="n">
        <f aca="false">(AG6+AH6)*(1+CONT)</f>
        <v>6035.6595401725</v>
      </c>
      <c r="AJ6" s="24" t="n">
        <f aca="false">IF(AR6&gt;0,AI6/AR6,1000000000000)</f>
        <v>3978.00213422527</v>
      </c>
      <c r="AK6" s="8" t="n">
        <f aca="false">IF(AND(AP6&gt;=V_NEED,AR6&gt;=P_MIN,AQ6&gt;=Z_MIN,F6&lt;=N_CAP,D6&lt;=R_MAX,OR(CORONA_REQ=0,O6&gt;=G6),OR(CORE_MODE&lt;&gt;3,E_CORE&lt;=E_NULL_MAX)),1,0)</f>
        <v>0</v>
      </c>
      <c r="AL6" s="31" t="n">
        <f aca="false">IF(AK6=1,IF(OBJECTIVE=1,AI6,AJ6),1000000000000)+ROW()*0.000000001</f>
        <v>1000000000000</v>
      </c>
      <c r="AM6" s="31" t="n">
        <v>4.050294</v>
      </c>
      <c r="AN6" s="41" t="n">
        <v>1.458802</v>
      </c>
      <c r="AO6" s="31" t="n">
        <v>1.386875</v>
      </c>
      <c r="AP6" s="31" t="n">
        <f aca="false">IF(CORE_MODE=1,G6,IF(OR(CORE_MODE=3,CORE_MODE=4),G6+(CHOOSE(N_CW+1,0,1,CW_N2,CW_N3,CW_N4,CW_N5,CW_N6)+CHOOSE(N_CW_A+1,0,CW_A1,CW_A2))*CW_PER_SWING*AM6,AM6))</f>
        <v>15.860208095322</v>
      </c>
      <c r="AQ6" s="41" t="n">
        <f aca="false">IF(CORE_MODE=2,AN6,K6)</f>
        <v>1.542933</v>
      </c>
      <c r="AR6" s="31" t="n">
        <f aca="false">IF(CORE_MODE=2,AO6,L6)</f>
        <v>1.517259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31" t="n">
        <v>7.264419</v>
      </c>
      <c r="H7" s="8" t="n">
        <v>30.569785</v>
      </c>
      <c r="I7" s="8" t="n">
        <v>878.453527</v>
      </c>
      <c r="J7" s="31" t="n">
        <v>28.736007</v>
      </c>
      <c r="K7" s="41" t="n">
        <v>1.571407</v>
      </c>
      <c r="L7" s="31" t="n">
        <v>2.142792</v>
      </c>
      <c r="M7" s="8" t="n">
        <v>100.5</v>
      </c>
      <c r="N7" s="8" t="n">
        <v>793</v>
      </c>
      <c r="O7" s="31" t="n">
        <v>8.205731</v>
      </c>
      <c r="P7" s="31" t="n">
        <v>3.628474</v>
      </c>
      <c r="Q7" s="31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31" t="n">
        <v>2.295207</v>
      </c>
      <c r="W7" s="41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2*ROUNDUP(G7*1000/V_ZENER,0)*PRICE_Z+(4+IF(CORE_MODE=1,1,0)+IF(OR(CORE_MODE=3,CORE_MODE=4),1+2*N_CW+2*N_CW_A,0))*ROUNDUP(G7*DIODE_SAFETY/V_STICK,0)*PRICE_STICK</f>
        <v>66.9</v>
      </c>
      <c r="AG7" s="24" t="n">
        <f aca="false">SUM(X7:AF7)</f>
        <v>2043.2242083</v>
      </c>
      <c r="AH7" s="20" t="n">
        <f aca="false">FIXED_BOM</f>
        <v>3666</v>
      </c>
      <c r="AI7" s="24" t="n">
        <f aca="false">(AG7+AH7)*(1+CONT)</f>
        <v>6565.607839545</v>
      </c>
      <c r="AJ7" s="24" t="n">
        <f aca="false">IF(AR7&gt;0,AI7/AR7,1000000000000)</f>
        <v>3064.04347204255</v>
      </c>
      <c r="AK7" s="8" t="n">
        <f aca="false">IF(AND(AP7&gt;=V_NEED,AR7&gt;=P_MIN,AQ7&gt;=Z_MIN,F7&lt;=N_CAP,D7&lt;=R_MAX,OR(CORONA_REQ=0,O7&gt;=G7),OR(CORE_MODE&lt;&gt;3,E_CORE&lt;=E_NULL_MAX)),1,0)</f>
        <v>0</v>
      </c>
      <c r="AL7" s="31" t="n">
        <f aca="false">IF(AK7=1,IF(OBJECTIVE=1,AI7,AJ7),1000000000000)+ROW()*0.000000001</f>
        <v>1000000000000</v>
      </c>
      <c r="AM7" s="31" t="n">
        <v>4.0726</v>
      </c>
      <c r="AN7" s="41" t="n">
        <v>1.50554</v>
      </c>
      <c r="AO7" s="31" t="n">
        <v>2.014372</v>
      </c>
      <c r="AP7" s="31" t="n">
        <f aca="false">IF(CORE_MODE=1,G7,IF(OR(CORE_MODE=3,CORE_MODE=4),G7+(CHOOSE(N_CW+1,0,1,CW_N2,CW_N3,CW_N4,CW_N5,CW_N6)+CHOOSE(N_CW_A+1,0,CW_A1,CW_A2))*CW_PER_SWING*AM7,AM7))</f>
        <v>15.9075472938</v>
      </c>
      <c r="AQ7" s="41" t="n">
        <f aca="false">IF(CORE_MODE=2,AN7,K7)</f>
        <v>1.571407</v>
      </c>
      <c r="AR7" s="31" t="n">
        <f aca="false">IF(CORE_MODE=2,AO7,L7)</f>
        <v>2.142792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31" t="n">
        <v>7.264419</v>
      </c>
      <c r="H8" s="8" t="n">
        <v>38.188394</v>
      </c>
      <c r="I8" s="8" t="n">
        <v>1112.707801</v>
      </c>
      <c r="J8" s="31" t="n">
        <v>29.137329</v>
      </c>
      <c r="K8" s="41" t="n">
        <v>1.588674</v>
      </c>
      <c r="L8" s="31" t="n">
        <v>2.768277</v>
      </c>
      <c r="M8" s="8" t="n">
        <v>123</v>
      </c>
      <c r="N8" s="8" t="n">
        <v>838</v>
      </c>
      <c r="O8" s="31" t="n">
        <v>8.205731</v>
      </c>
      <c r="P8" s="31" t="n">
        <v>4.535592</v>
      </c>
      <c r="Q8" s="31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31" t="n">
        <v>2.638345</v>
      </c>
      <c r="W8" s="41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2*ROUNDUP(G8*1000/V_ZENER,0)*PRICE_Z+(4+IF(CORE_MODE=1,1,0)+IF(OR(CORE_MODE=3,CORE_MODE=4),1+2*N_CW+2*N_CW_A,0))*ROUNDUP(G8*DIODE_SAFETY/V_STICK,0)*PRICE_STICK</f>
        <v>66.9</v>
      </c>
      <c r="AG8" s="24" t="n">
        <f aca="false">SUM(X8:AF8)</f>
        <v>2435.09431062</v>
      </c>
      <c r="AH8" s="20" t="n">
        <f aca="false">FIXED_BOM</f>
        <v>3666</v>
      </c>
      <c r="AI8" s="24" t="n">
        <f aca="false">(AG8+AH8)*(1+CONT)</f>
        <v>7016.258457213</v>
      </c>
      <c r="AJ8" s="24" t="n">
        <f aca="false">IF(AR8&gt;0,AI8/AR8,1000000000000)</f>
        <v>2534.52181888337</v>
      </c>
      <c r="AK8" s="8" t="n">
        <f aca="false">IF(AND(AP8&gt;=V_NEED,AR8&gt;=P_MIN,AQ8&gt;=Z_MIN,F8&lt;=N_CAP,D8&lt;=R_MAX,OR(CORONA_REQ=0,O8&gt;=G8),OR(CORE_MODE&lt;&gt;3,E_CORE&lt;=E_NULL_MAX)),1,0)</f>
        <v>0</v>
      </c>
      <c r="AL8" s="31" t="n">
        <f aca="false">IF(AK8=1,IF(OBJECTIVE=1,AI8,AJ8),1000000000000)+ROW()*0.000000001</f>
        <v>1000000000000</v>
      </c>
      <c r="AM8" s="31" t="n">
        <v>4.08911</v>
      </c>
      <c r="AN8" s="41" t="n">
        <v>1.533402</v>
      </c>
      <c r="AO8" s="31" t="n">
        <v>2.635111</v>
      </c>
      <c r="AP8" s="31" t="n">
        <f aca="false">IF(CORE_MODE=1,G8,IF(OR(CORE_MODE=3,CORE_MODE=4),G8+(CHOOSE(N_CW+1,0,1,CW_N2,CW_N3,CW_N4,CW_N5,CW_N6)+CHOOSE(N_CW_A+1,0,CW_A1,CW_A2))*CW_PER_SWING*AM8,AM8))</f>
        <v>15.94258585593</v>
      </c>
      <c r="AQ8" s="41" t="n">
        <f aca="false">IF(CORE_MODE=2,AN8,K8)</f>
        <v>1.588674</v>
      </c>
      <c r="AR8" s="31" t="n">
        <f aca="false">IF(CORE_MODE=2,AO8,L8)</f>
        <v>2.768277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31" t="n">
        <v>7.264419</v>
      </c>
      <c r="H9" s="8" t="n">
        <v>45.807003</v>
      </c>
      <c r="I9" s="8" t="n">
        <v>1346.962075</v>
      </c>
      <c r="J9" s="31" t="n">
        <v>29.405156</v>
      </c>
      <c r="K9" s="41" t="n">
        <v>1.599931</v>
      </c>
      <c r="L9" s="31" t="n">
        <v>3.395716</v>
      </c>
      <c r="M9" s="8" t="n">
        <v>145.5</v>
      </c>
      <c r="N9" s="8" t="n">
        <v>883</v>
      </c>
      <c r="O9" s="31" t="n">
        <v>8.205731</v>
      </c>
      <c r="P9" s="31" t="n">
        <v>5.44271</v>
      </c>
      <c r="Q9" s="31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31" t="n">
        <v>2.981482</v>
      </c>
      <c r="W9" s="41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2*ROUNDUP(G9*1000/V_ZENER,0)*PRICE_Z+(4+IF(CORE_MODE=1,1,0)+IF(OR(CORE_MODE=3,CORE_MODE=4),1+2*N_CW+2*N_CW_A,0))*ROUNDUP(G9*DIODE_SAFETY/V_STICK,0)*PRICE_STICK</f>
        <v>66.9</v>
      </c>
      <c r="AG9" s="24" t="n">
        <f aca="false">SUM(X9:AF9)</f>
        <v>2826.96441644</v>
      </c>
      <c r="AH9" s="20" t="n">
        <f aca="false">FIXED_BOM</f>
        <v>3666</v>
      </c>
      <c r="AI9" s="24" t="n">
        <f aca="false">(AG9+AH9)*(1+CONT)</f>
        <v>7466.909078906</v>
      </c>
      <c r="AJ9" s="24" t="n">
        <f aca="false">IF(AR9&gt;0,AI9/AR9,1000000000000)</f>
        <v>2198.92036875463</v>
      </c>
      <c r="AK9" s="8" t="n">
        <f aca="false">IF(AND(AP9&gt;=V_NEED,AR9&gt;=P_MIN,AQ9&gt;=Z_MIN,F9&lt;=N_CAP,D9&lt;=R_MAX,OR(CORONA_REQ=0,O9&gt;=G9),OR(CORE_MODE&lt;&gt;3,E_CORE&lt;=E_NULL_MAX)),1,0)</f>
        <v>0</v>
      </c>
      <c r="AL9" s="31" t="n">
        <f aca="false">IF(AK9=1,IF(OBJECTIVE=1,AI9,AJ9),1000000000000)+ROW()*0.000000001</f>
        <v>1000000000000</v>
      </c>
      <c r="AM9" s="31" t="n">
        <v>4.102357</v>
      </c>
      <c r="AN9" s="41" t="n">
        <v>1.553512</v>
      </c>
      <c r="AO9" s="31" t="n">
        <v>3.264747</v>
      </c>
      <c r="AP9" s="31" t="n">
        <f aca="false">IF(CORE_MODE=1,G9,IF(OR(CORE_MODE=3,CORE_MODE=4),G9+(CHOOSE(N_CW+1,0,1,CW_N2,CW_N3,CW_N4,CW_N5,CW_N6)+CHOOSE(N_CW_A+1,0,CW_A1,CW_A2))*CW_PER_SWING*AM9,AM9))</f>
        <v>15.970699473891</v>
      </c>
      <c r="AQ9" s="41" t="n">
        <f aca="false">IF(CORE_MODE=2,AN9,K9)</f>
        <v>1.599931</v>
      </c>
      <c r="AR9" s="31" t="n">
        <f aca="false">IF(CORE_MODE=2,AO9,L9)</f>
        <v>3.395716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31" t="n">
        <v>7.264419</v>
      </c>
      <c r="H10" s="8" t="n">
        <v>61.044221</v>
      </c>
      <c r="I10" s="8" t="n">
        <v>1815.470623</v>
      </c>
      <c r="J10" s="31" t="n">
        <v>29.740254</v>
      </c>
      <c r="K10" s="41" t="n">
        <v>1.614212</v>
      </c>
      <c r="L10" s="31" t="n">
        <v>4.64956</v>
      </c>
      <c r="M10" s="8" t="n">
        <v>195</v>
      </c>
      <c r="N10" s="8" t="n">
        <v>982</v>
      </c>
      <c r="O10" s="31" t="n">
        <v>8.205731</v>
      </c>
      <c r="P10" s="31" t="n">
        <v>7.256947</v>
      </c>
      <c r="Q10" s="31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31" t="n">
        <v>3.736384</v>
      </c>
      <c r="W10" s="41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2*ROUNDUP(G10*1000/V_ZENER,0)*PRICE_Z+(4+IF(CORE_MODE=1,1,0)+IF(OR(CORE_MODE=3,CORE_MODE=4),1+2*N_CW+2*N_CW_A,0))*ROUNDUP(G10*DIODE_SAFETY/V_STICK,0)*PRICE_STICK</f>
        <v>66.9</v>
      </c>
      <c r="AG10" s="24" t="n">
        <f aca="false">SUM(X10:AF10)</f>
        <v>3679.65912191</v>
      </c>
      <c r="AH10" s="20" t="n">
        <f aca="false">FIXED_BOM</f>
        <v>3666</v>
      </c>
      <c r="AI10" s="24" t="n">
        <f aca="false">(AG10+AH10)*(1+CONT)</f>
        <v>8447.5079901965</v>
      </c>
      <c r="AJ10" s="24" t="n">
        <f aca="false">IF(AR10&gt;0,AI10/AR10,1000000000000)</f>
        <v>1816.84030105999</v>
      </c>
      <c r="AK10" s="8" t="n">
        <f aca="false">IF(AND(AP10&gt;=V_NEED,AR10&gt;=P_MIN,AQ10&gt;=Z_MIN,F10&lt;=N_CAP,D10&lt;=R_MAX,OR(CORONA_REQ=0,O10&gt;=G10),OR(CORE_MODE&lt;&gt;3,E_CORE&lt;=E_NULL_MAX)),1,0)</f>
        <v>0</v>
      </c>
      <c r="AL10" s="31" t="n">
        <f aca="false">IF(AK10=1,IF(OBJECTIVE=1,AI10,AJ10),1000000000000)+ROW()*0.000000001</f>
        <v>1000000000000</v>
      </c>
      <c r="AM10" s="31" t="n">
        <v>4.136018</v>
      </c>
      <c r="AN10" s="41" t="n">
        <v>1.578083</v>
      </c>
      <c r="AO10" s="31" t="n">
        <v>4.517173</v>
      </c>
      <c r="AP10" s="31" t="n">
        <f aca="false">IF(CORE_MODE=1,G10,IF(OR(CORE_MODE=3,CORE_MODE=4),G10+(CHOOSE(N_CW+1,0,1,CW_N2,CW_N3,CW_N4,CW_N5,CW_N6)+CHOOSE(N_CW_A+1,0,CW_A1,CW_A2))*CW_PER_SWING*AM10,AM10))</f>
        <v>16.042136968734</v>
      </c>
      <c r="AQ10" s="41" t="n">
        <f aca="false">IF(CORE_MODE=2,AN10,K10)</f>
        <v>1.614212</v>
      </c>
      <c r="AR10" s="31" t="n">
        <f aca="false">IF(CORE_MODE=2,AO10,L10)</f>
        <v>4.64956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31" t="n">
        <v>7.264419</v>
      </c>
      <c r="H11" s="8" t="n">
        <v>20.693572</v>
      </c>
      <c r="I11" s="8" t="n">
        <v>496.355403</v>
      </c>
      <c r="J11" s="31" t="n">
        <v>23.98597</v>
      </c>
      <c r="K11" s="41" t="n">
        <v>1.501887</v>
      </c>
      <c r="L11" s="31" t="n">
        <v>1.107758</v>
      </c>
      <c r="M11" s="8" t="n">
        <v>51</v>
      </c>
      <c r="N11" s="8" t="n">
        <v>694</v>
      </c>
      <c r="O11" s="31" t="n">
        <v>8.205731</v>
      </c>
      <c r="P11" s="31" t="n">
        <v>2.08567</v>
      </c>
      <c r="Q11" s="31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31" t="n">
        <v>1.540305</v>
      </c>
      <c r="W11" s="41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2*ROUNDUP(G11*1000/V_ZENER,0)*PRICE_Z+(4+IF(CORE_MODE=1,1,0)+IF(OR(CORE_MODE=3,CORE_MODE=4),1+2*N_CW+2*N_CW_A,0))*ROUNDUP(G11*DIODE_SAFETY/V_STICK,0)*PRICE_STICK</f>
        <v>66.9</v>
      </c>
      <c r="AG11" s="24" t="n">
        <f aca="false">SUM(X11:AF11)</f>
        <v>1193.77849234</v>
      </c>
      <c r="AH11" s="20" t="n">
        <f aca="false">FIXED_BOM</f>
        <v>3666</v>
      </c>
      <c r="AI11" s="24" t="n">
        <f aca="false">(AG11+AH11)*(1+CONT)</f>
        <v>5588.745266191</v>
      </c>
      <c r="AJ11" s="24" t="n">
        <f aca="false">IF(AR11&gt;0,AI11/AR11,1000000000000)</f>
        <v>5045.09582976697</v>
      </c>
      <c r="AK11" s="8" t="n">
        <f aca="false">IF(AND(AP11&gt;=V_NEED,AR11&gt;=P_MIN,AQ11&gt;=Z_MIN,F11&lt;=N_CAP,D11&lt;=R_MAX,OR(CORONA_REQ=0,O11&gt;=G11),OR(CORE_MODE&lt;&gt;3,E_CORE&lt;=E_NULL_MAX)),1,0)</f>
        <v>0</v>
      </c>
      <c r="AL11" s="31" t="n">
        <f aca="false">IF(AK11=1,IF(OBJECTIVE=1,AI11,AJ11),1000000000000)+ROW()*0.000000001</f>
        <v>1000000000000</v>
      </c>
      <c r="AM11" s="31" t="n">
        <v>4.025559</v>
      </c>
      <c r="AN11" s="41" t="n">
        <v>1.403547</v>
      </c>
      <c r="AO11" s="31" t="n">
        <v>0.982842</v>
      </c>
      <c r="AP11" s="31" t="n">
        <f aca="false">IF(CORE_MODE=1,G11,IF(OR(CORE_MODE=3,CORE_MODE=4),G11+(CHOOSE(N_CW+1,0,1,CW_N2,CW_N3,CW_N4,CW_N5,CW_N6)+CHOOSE(N_CW_A+1,0,CW_A1,CW_A2))*CW_PER_SWING*AM11,AM11))</f>
        <v>15.807713920017</v>
      </c>
      <c r="AQ11" s="41" t="n">
        <f aca="false">IF(CORE_MODE=2,AN11,K11)</f>
        <v>1.501887</v>
      </c>
      <c r="AR11" s="31" t="n">
        <f aca="false">IF(CORE_MODE=2,AO11,L11)</f>
        <v>1.107758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31" t="n">
        <v>7.264419</v>
      </c>
      <c r="H12" s="8" t="n">
        <v>31.375614</v>
      </c>
      <c r="I12" s="8" t="n">
        <v>779.987062</v>
      </c>
      <c r="J12" s="31" t="n">
        <v>24.859659</v>
      </c>
      <c r="K12" s="41" t="n">
        <v>1.548578</v>
      </c>
      <c r="L12" s="31" t="n">
        <v>1.851634</v>
      </c>
      <c r="M12" s="8" t="n">
        <v>78</v>
      </c>
      <c r="N12" s="8" t="n">
        <v>748</v>
      </c>
      <c r="O12" s="31" t="n">
        <v>8.205731</v>
      </c>
      <c r="P12" s="31" t="n">
        <v>3.128506</v>
      </c>
      <c r="Q12" s="31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31" t="n">
        <v>1.95207</v>
      </c>
      <c r="W12" s="41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2*ROUNDUP(G12*1000/V_ZENER,0)*PRICE_Z+(4+IF(CORE_MODE=1,1,0)+IF(OR(CORE_MODE=3,CORE_MODE=4),1+2*N_CW+2*N_CW_A,0))*ROUNDUP(G12*DIODE_SAFETY/V_STICK,0)*PRICE_STICK</f>
        <v>66.9</v>
      </c>
      <c r="AG12" s="24" t="n">
        <f aca="false">SUM(X12:AF12)</f>
        <v>1656.22768648</v>
      </c>
      <c r="AH12" s="20" t="n">
        <f aca="false">FIXED_BOM</f>
        <v>3666</v>
      </c>
      <c r="AI12" s="24" t="n">
        <f aca="false">(AG12+AH12)*(1+CONT)</f>
        <v>6120.561839452</v>
      </c>
      <c r="AJ12" s="24" t="n">
        <f aca="false">IF(AR12&gt;0,AI12/AR12,1000000000000)</f>
        <v>3305.49225141254</v>
      </c>
      <c r="AK12" s="8" t="n">
        <f aca="false">IF(AND(AP12&gt;=V_NEED,AR12&gt;=P_MIN,AQ12&gt;=Z_MIN,F12&lt;=N_CAP,D12&lt;=R_MAX,OR(CORONA_REQ=0,O12&gt;=G12),OR(CORE_MODE&lt;&gt;3,E_CORE&lt;=E_NULL_MAX)),1,0)</f>
        <v>0</v>
      </c>
      <c r="AL12" s="31" t="n">
        <f aca="false">IF(AK12=1,IF(OBJECTIVE=1,AI12,AJ12),1000000000000)+ROW()*0.000000001</f>
        <v>1000000000000</v>
      </c>
      <c r="AM12" s="31" t="n">
        <v>4.058501</v>
      </c>
      <c r="AN12" s="41" t="n">
        <v>1.478443</v>
      </c>
      <c r="AO12" s="31" t="n">
        <v>1.726172</v>
      </c>
      <c r="AP12" s="31" t="n">
        <f aca="false">IF(CORE_MODE=1,G12,IF(OR(CORE_MODE=3,CORE_MODE=4),G12+(CHOOSE(N_CW+1,0,1,CW_N2,CW_N3,CW_N4,CW_N5,CW_N6)+CHOOSE(N_CW_A+1,0,CW_A1,CW_A2))*CW_PER_SWING*AM12,AM12))</f>
        <v>15.877625507763</v>
      </c>
      <c r="AQ12" s="41" t="n">
        <f aca="false">IF(CORE_MODE=2,AN12,K12)</f>
        <v>1.548578</v>
      </c>
      <c r="AR12" s="31" t="n">
        <f aca="false">IF(CORE_MODE=2,AO12,L12)</f>
        <v>1.851634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31" t="n">
        <v>7.264419</v>
      </c>
      <c r="H13" s="8" t="n">
        <v>42.057655</v>
      </c>
      <c r="I13" s="8" t="n">
        <v>1063.618721</v>
      </c>
      <c r="J13" s="31" t="n">
        <v>25.289539</v>
      </c>
      <c r="K13" s="41" t="n">
        <v>1.572295</v>
      </c>
      <c r="L13" s="31" t="n">
        <v>2.599078</v>
      </c>
      <c r="M13" s="8" t="n">
        <v>105</v>
      </c>
      <c r="N13" s="8" t="n">
        <v>802</v>
      </c>
      <c r="O13" s="31" t="n">
        <v>8.205731</v>
      </c>
      <c r="P13" s="31" t="n">
        <v>4.171341</v>
      </c>
      <c r="Q13" s="31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31" t="n">
        <v>2.363835</v>
      </c>
      <c r="W13" s="41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2*ROUNDUP(G13*1000/V_ZENER,0)*PRICE_Z+(4+IF(CORE_MODE=1,1,0)+IF(OR(CORE_MODE=3,CORE_MODE=4),1+2*N_CW+2*N_CW_A,0))*ROUNDUP(G13*DIODE_SAFETY/V_STICK,0)*PRICE_STICK</f>
        <v>66.9</v>
      </c>
      <c r="AG13" s="24" t="n">
        <f aca="false">SUM(X13:AF13)</f>
        <v>2118.67681515</v>
      </c>
      <c r="AH13" s="20" t="n">
        <f aca="false">FIXED_BOM</f>
        <v>3666</v>
      </c>
      <c r="AI13" s="24" t="n">
        <f aca="false">(AG13+AH13)*(1+CONT)</f>
        <v>6652.3783374225</v>
      </c>
      <c r="AJ13" s="24" t="n">
        <f aca="false">IF(AR13&gt;0,AI13/AR13,1000000000000)</f>
        <v>2559.51469614321</v>
      </c>
      <c r="AK13" s="8" t="n">
        <f aca="false">IF(AND(AP13&gt;=V_NEED,AR13&gt;=P_MIN,AQ13&gt;=Z_MIN,F13&lt;=N_CAP,D13&lt;=R_MAX,OR(CORONA_REQ=0,O13&gt;=G13),OR(CORE_MODE&lt;&gt;3,E_CORE&lt;=E_NULL_MAX)),1,0)</f>
        <v>0</v>
      </c>
      <c r="AL13" s="31" t="n">
        <f aca="false">IF(AK13=1,IF(OBJECTIVE=1,AI13,AJ13),1000000000000)+ROW()*0.000000001</f>
        <v>1000000000000</v>
      </c>
      <c r="AM13" s="31" t="n">
        <v>4.080291</v>
      </c>
      <c r="AN13" s="41" t="n">
        <v>1.516203</v>
      </c>
      <c r="AO13" s="31" t="n">
        <v>2.466931</v>
      </c>
      <c r="AP13" s="31" t="n">
        <f aca="false">IF(CORE_MODE=1,G13,IF(OR(CORE_MODE=3,CORE_MODE=4),G13+(CHOOSE(N_CW+1,0,1,CW_N2,CW_N3,CW_N4,CW_N5,CW_N6)+CHOOSE(N_CW_A+1,0,CW_A1,CW_A2))*CW_PER_SWING*AM13,AM13))</f>
        <v>15.923869618533</v>
      </c>
      <c r="AQ13" s="41" t="n">
        <f aca="false">IF(CORE_MODE=2,AN13,K13)</f>
        <v>1.572295</v>
      </c>
      <c r="AR13" s="31" t="n">
        <f aca="false">IF(CORE_MODE=2,AO13,L13)</f>
        <v>2.599078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31" t="n">
        <v>7.264419</v>
      </c>
      <c r="H14" s="8" t="n">
        <v>52.739697</v>
      </c>
      <c r="I14" s="8" t="n">
        <v>1347.250381</v>
      </c>
      <c r="J14" s="31" t="n">
        <v>25.545281</v>
      </c>
      <c r="K14" s="41" t="n">
        <v>1.586429</v>
      </c>
      <c r="L14" s="31" t="n">
        <v>3.347026</v>
      </c>
      <c r="M14" s="8" t="n">
        <v>127.5</v>
      </c>
      <c r="N14" s="8" t="n">
        <v>847</v>
      </c>
      <c r="O14" s="31" t="n">
        <v>8.205731</v>
      </c>
      <c r="P14" s="31" t="n">
        <v>5.214176</v>
      </c>
      <c r="Q14" s="31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31" t="n">
        <v>2.706972</v>
      </c>
      <c r="W14" s="41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2*ROUNDUP(G14*1000/V_ZENER,0)*PRICE_Z+(4+IF(CORE_MODE=1,1,0)+IF(OR(CORE_MODE=3,CORE_MODE=4),1+2*N_CW+2*N_CW_A,0))*ROUNDUP(G14*DIODE_SAFETY/V_STICK,0)*PRICE_STICK</f>
        <v>66.9</v>
      </c>
      <c r="AG14" s="24" t="n">
        <f aca="false">SUM(X14:AF14)</f>
        <v>2512.17144996</v>
      </c>
      <c r="AH14" s="20" t="n">
        <f aca="false">FIXED_BOM</f>
        <v>3666</v>
      </c>
      <c r="AI14" s="24" t="n">
        <f aca="false">(AG14+AH14)*(1+CONT)</f>
        <v>7104.897167454</v>
      </c>
      <c r="AJ14" s="24" t="n">
        <f aca="false">IF(AR14&gt;0,AI14/AR14,1000000000000)</f>
        <v>2122.74932057713</v>
      </c>
      <c r="AK14" s="8" t="n">
        <f aca="false">IF(AND(AP14&gt;=V_NEED,AR14&gt;=P_MIN,AQ14&gt;=Z_MIN,F14&lt;=N_CAP,D14&lt;=R_MAX,OR(CORONA_REQ=0,O14&gt;=G14),OR(CORE_MODE&lt;&gt;3,E_CORE&lt;=E_NULL_MAX)),1,0)</f>
        <v>0</v>
      </c>
      <c r="AL14" s="31" t="n">
        <f aca="false">IF(AK14=1,IF(OBJECTIVE=1,AI14,AJ14),1000000000000)+ROW()*0.000000001</f>
        <v>1000000000000</v>
      </c>
      <c r="AM14" s="31" t="n">
        <v>4.096726</v>
      </c>
      <c r="AN14" s="41" t="n">
        <v>1.541036</v>
      </c>
      <c r="AO14" s="31" t="n">
        <v>3.216744</v>
      </c>
      <c r="AP14" s="31" t="n">
        <f aca="false">IF(CORE_MODE=1,G14,IF(OR(CORE_MODE=3,CORE_MODE=4),G14+(CHOOSE(N_CW+1,0,1,CW_N2,CW_N3,CW_N4,CW_N5,CW_N6)+CHOOSE(N_CW_A+1,0,CW_A1,CW_A2))*CW_PER_SWING*AM14,AM14))</f>
        <v>15.958749010938</v>
      </c>
      <c r="AQ14" s="41" t="n">
        <f aca="false">IF(CORE_MODE=2,AN14,K14)</f>
        <v>1.586429</v>
      </c>
      <c r="AR14" s="31" t="n">
        <f aca="false">IF(CORE_MODE=2,AO14,L14)</f>
        <v>3.347026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31" t="n">
        <v>7.264419</v>
      </c>
      <c r="H15" s="8" t="n">
        <v>63.421738</v>
      </c>
      <c r="I15" s="8" t="n">
        <v>1630.88204</v>
      </c>
      <c r="J15" s="31" t="n">
        <v>25.714875</v>
      </c>
      <c r="K15" s="41" t="n">
        <v>1.59581</v>
      </c>
      <c r="L15" s="31" t="n">
        <v>4.095217</v>
      </c>
      <c r="M15" s="8" t="n">
        <v>154.5</v>
      </c>
      <c r="N15" s="8" t="n">
        <v>901</v>
      </c>
      <c r="O15" s="31" t="n">
        <v>8.205731</v>
      </c>
      <c r="P15" s="31" t="n">
        <v>6.257011</v>
      </c>
      <c r="Q15" s="31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31" t="n">
        <v>3.118737</v>
      </c>
      <c r="W15" s="41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2*ROUNDUP(G15*1000/V_ZENER,0)*PRICE_Z+(4+IF(CORE_MODE=1,1,0)+IF(OR(CORE_MODE=3,CORE_MODE=4),1+2*N_CW+2*N_CW_A,0))*ROUNDUP(G15*DIODE_SAFETY/V_STICK,0)*PRICE_STICK</f>
        <v>66.9</v>
      </c>
      <c r="AG15" s="24" t="n">
        <f aca="false">SUM(X15:AF15)</f>
        <v>2974.62057713</v>
      </c>
      <c r="AH15" s="20" t="n">
        <f aca="false">FIXED_BOM</f>
        <v>3666</v>
      </c>
      <c r="AI15" s="24" t="n">
        <f aca="false">(AG15+AH15)*(1+CONT)</f>
        <v>7636.7136636995</v>
      </c>
      <c r="AJ15" s="24" t="n">
        <f aca="false">IF(AR15&gt;0,AI15/AR15,1000000000000)</f>
        <v>1864.78852370937</v>
      </c>
      <c r="AK15" s="8" t="n">
        <f aca="false">IF(AND(AP15&gt;=V_NEED,AR15&gt;=P_MIN,AQ15&gt;=Z_MIN,F15&lt;=N_CAP,D15&lt;=R_MAX,OR(CORONA_REQ=0,O15&gt;=G15),OR(CORE_MODE&lt;&gt;3,E_CORE&lt;=E_NULL_MAX)),1,0)</f>
        <v>0</v>
      </c>
      <c r="AL15" s="31" t="n">
        <f aca="false">IF(AK15=1,IF(OBJECTIVE=1,AI15,AJ15),1000000000000)+ROW()*0.000000001</f>
        <v>1000000000000</v>
      </c>
      <c r="AM15" s="31" t="n">
        <v>4.115589</v>
      </c>
      <c r="AN15" s="41" t="n">
        <v>1.557605</v>
      </c>
      <c r="AO15" s="31" t="n">
        <v>3.966531</v>
      </c>
      <c r="AP15" s="31" t="n">
        <f aca="false">IF(CORE_MODE=1,G15,IF(OR(CORE_MODE=3,CORE_MODE=4),G15+(CHOOSE(N_CW+1,0,1,CW_N2,CW_N3,CW_N4,CW_N5,CW_N6)+CHOOSE(N_CW_A+1,0,CW_A1,CW_A2))*CW_PER_SWING*AM15,AM15))</f>
        <v>15.998781257907</v>
      </c>
      <c r="AQ15" s="41" t="n">
        <f aca="false">IF(CORE_MODE=2,AN15,K15)</f>
        <v>1.59581</v>
      </c>
      <c r="AR15" s="31" t="n">
        <f aca="false">IF(CORE_MODE=2,AO15,L15)</f>
        <v>4.095217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31" t="n">
        <v>7.264419</v>
      </c>
      <c r="H16" s="8" t="n">
        <v>84.785821</v>
      </c>
      <c r="I16" s="8" t="n">
        <v>2198.145358</v>
      </c>
      <c r="J16" s="31" t="n">
        <v>25.92586</v>
      </c>
      <c r="K16" s="41" t="n">
        <v>1.606658</v>
      </c>
      <c r="L16" s="31" t="n">
        <v>5.586156</v>
      </c>
      <c r="M16" s="8" t="n">
        <v>208.5</v>
      </c>
      <c r="N16" s="8" t="n">
        <v>1009</v>
      </c>
      <c r="O16" s="31" t="n">
        <v>8.205731</v>
      </c>
      <c r="P16" s="31" t="n">
        <v>8.342682</v>
      </c>
      <c r="Q16" s="31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31" t="n">
        <v>3.942266</v>
      </c>
      <c r="W16" s="41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2*ROUNDUP(G16*1000/V_ZENER,0)*PRICE_Z+(4+IF(CORE_MODE=1,1,0)+IF(OR(CORE_MODE=3,CORE_MODE=4),1+2*N_CW+2*N_CW_A,0))*ROUNDUP(G16*DIODE_SAFETY/V_STICK,0)*PRICE_STICK</f>
        <v>66.9</v>
      </c>
      <c r="AG16" s="24" t="n">
        <f aca="false">SUM(X16:AF16)</f>
        <v>3899.51878144</v>
      </c>
      <c r="AH16" s="20" t="n">
        <f aca="false">FIXED_BOM</f>
        <v>3666</v>
      </c>
      <c r="AI16" s="24" t="n">
        <f aca="false">(AG16+AH16)*(1+CONT)</f>
        <v>8700.346598656</v>
      </c>
      <c r="AJ16" s="24" t="n">
        <f aca="false">IF(AR16&gt;0,AI16/AR16,1000000000000)</f>
        <v>1557.48364325235</v>
      </c>
      <c r="AK16" s="8" t="n">
        <f aca="false">IF(AND(AP16&gt;=V_NEED,AR16&gt;=P_MIN,AQ16&gt;=Z_MIN,F16&lt;=N_CAP,D16&lt;=R_MAX,OR(CORONA_REQ=0,O16&gt;=G16),OR(CORE_MODE&lt;&gt;3,E_CORE&lt;=E_NULL_MAX)),1,0)</f>
        <v>0</v>
      </c>
      <c r="AL16" s="31" t="n">
        <f aca="false">IF(AK16=1,IF(OBJECTIVE=1,AI16,AJ16),1000000000000)+ROW()*0.000000001</f>
        <v>1000000000000</v>
      </c>
      <c r="AM16" s="31" t="n">
        <v>4.156316</v>
      </c>
      <c r="AN16" s="41" t="n">
        <v>1.576566</v>
      </c>
      <c r="AO16" s="31" t="n">
        <v>5.452296</v>
      </c>
      <c r="AP16" s="31" t="n">
        <f aca="false">IF(CORE_MODE=1,G16,IF(OR(CORE_MODE=3,CORE_MODE=4),G16+(CHOOSE(N_CW+1,0,1,CW_N2,CW_N3,CW_N4,CW_N5,CW_N6)+CHOOSE(N_CW_A+1,0,CW_A1,CW_A2))*CW_PER_SWING*AM16,AM16))</f>
        <v>16.085214663108</v>
      </c>
      <c r="AQ16" s="41" t="n">
        <f aca="false">IF(CORE_MODE=2,AN16,K16)</f>
        <v>1.606658</v>
      </c>
      <c r="AR16" s="31" t="n">
        <f aca="false">IF(CORE_MODE=2,AO16,L16)</f>
        <v>5.586156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31" t="n">
        <v>7.264419</v>
      </c>
      <c r="H17" s="8" t="n">
        <v>33.32301</v>
      </c>
      <c r="I17" s="8" t="n">
        <v>583.18229</v>
      </c>
      <c r="J17" s="31" t="n">
        <v>17.500889</v>
      </c>
      <c r="K17" s="41" t="n">
        <v>1.483561</v>
      </c>
      <c r="L17" s="31" t="n">
        <v>1.271127</v>
      </c>
      <c r="M17" s="8" t="n">
        <v>55.5</v>
      </c>
      <c r="N17" s="8" t="n">
        <v>703</v>
      </c>
      <c r="O17" s="31" t="n">
        <v>8.205731</v>
      </c>
      <c r="P17" s="31" t="n">
        <v>2.357104</v>
      </c>
      <c r="Q17" s="31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31" t="n">
        <v>1.608933</v>
      </c>
      <c r="W17" s="41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2*ROUNDUP(G17*1000/V_ZENER,0)*PRICE_Z+(4+IF(CORE_MODE=1,1,0)+IF(OR(CORE_MODE=3,CORE_MODE=4),1+2*N_CW+2*N_CW_A,0))*ROUNDUP(G17*DIODE_SAFETY/V_STICK,0)*PRICE_STICK</f>
        <v>66.9</v>
      </c>
      <c r="AG17" s="24" t="n">
        <f aca="false">SUM(X17:AF17)</f>
        <v>1265.98210618</v>
      </c>
      <c r="AH17" s="20" t="n">
        <f aca="false">FIXED_BOM</f>
        <v>3666</v>
      </c>
      <c r="AI17" s="24" t="n">
        <f aca="false">(AG17+AH17)*(1+CONT)</f>
        <v>5671.779422107</v>
      </c>
      <c r="AJ17" s="24" t="n">
        <f aca="false">IF(AR17&gt;0,AI17/AR17,1000000000000)</f>
        <v>4462.00845557289</v>
      </c>
      <c r="AK17" s="8" t="n">
        <f aca="false">IF(AND(AP17&gt;=V_NEED,AR17&gt;=P_MIN,AQ17&gt;=Z_MIN,F17&lt;=N_CAP,D17&lt;=R_MAX,OR(CORONA_REQ=0,O17&gt;=G17),OR(CORE_MODE&lt;&gt;3,E_CORE&lt;=E_NULL_MAX)),1,0)</f>
        <v>0</v>
      </c>
      <c r="AL17" s="31" t="n">
        <f aca="false">IF(AK17=1,IF(OBJECTIVE=1,AI17,AJ17),1000000000000)+ROW()*0.000000001</f>
        <v>1000000000000</v>
      </c>
      <c r="AM17" s="31" t="n">
        <v>4.015954</v>
      </c>
      <c r="AN17" s="41" t="n">
        <v>1.400773</v>
      </c>
      <c r="AO17" s="31" t="n">
        <v>1.143432</v>
      </c>
      <c r="AP17" s="31" t="n">
        <f aca="false">IF(CORE_MODE=1,G17,IF(OR(CORE_MODE=3,CORE_MODE=4),G17+(CHOOSE(N_CW+1,0,1,CW_N2,CW_N3,CW_N4,CW_N5,CW_N6)+CHOOSE(N_CW_A+1,0,CW_A1,CW_A2))*CW_PER_SWING*AM17,AM17))</f>
        <v>15.787329583902</v>
      </c>
      <c r="AQ17" s="41" t="n">
        <f aca="false">IF(CORE_MODE=2,AN17,K17)</f>
        <v>1.483561</v>
      </c>
      <c r="AR17" s="31" t="n">
        <f aca="false">IF(CORE_MODE=2,AO17,L17)</f>
        <v>1.271127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31" t="n">
        <v>7.264419</v>
      </c>
      <c r="H18" s="8" t="n">
        <v>51.221872</v>
      </c>
      <c r="I18" s="8" t="n">
        <v>916.429313</v>
      </c>
      <c r="J18" s="31" t="n">
        <v>17.891367</v>
      </c>
      <c r="K18" s="41" t="n">
        <v>1.522375</v>
      </c>
      <c r="L18" s="31" t="n">
        <v>2.108242</v>
      </c>
      <c r="M18" s="8" t="n">
        <v>82.5</v>
      </c>
      <c r="N18" s="8" t="n">
        <v>757</v>
      </c>
      <c r="O18" s="31" t="n">
        <v>8.205731</v>
      </c>
      <c r="P18" s="31" t="n">
        <v>3.535656</v>
      </c>
      <c r="Q18" s="31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31" t="n">
        <v>2.020698</v>
      </c>
      <c r="W18" s="41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2*ROUNDUP(G18*1000/V_ZENER,0)*PRICE_Z+(4+IF(CORE_MODE=1,1,0)+IF(OR(CORE_MODE=3,CORE_MODE=4),1+2*N_CW+2*N_CW_A,0))*ROUNDUP(G18*DIODE_SAFETY/V_STICK,0)*PRICE_STICK</f>
        <v>66.9</v>
      </c>
      <c r="AG18" s="24" t="n">
        <f aca="false">SUM(X18:AF18)</f>
        <v>1730.05576584</v>
      </c>
      <c r="AH18" s="20" t="n">
        <f aca="false">FIXED_BOM</f>
        <v>3666</v>
      </c>
      <c r="AI18" s="24" t="n">
        <f aca="false">(AG18+AH18)*(1+CONT)</f>
        <v>6205.464130716</v>
      </c>
      <c r="AJ18" s="24" t="n">
        <f aca="false">IF(AR18&gt;0,AI18/AR18,1000000000000)</f>
        <v>2943.43065488497</v>
      </c>
      <c r="AK18" s="8" t="n">
        <f aca="false">IF(AND(AP18&gt;=V_NEED,AR18&gt;=P_MIN,AQ18&gt;=Z_MIN,F18&lt;=N_CAP,D18&lt;=R_MAX,OR(CORONA_REQ=0,O18&gt;=G18),OR(CORE_MODE&lt;&gt;3,E_CORE&lt;=E_NULL_MAX)),1,0)</f>
        <v>0</v>
      </c>
      <c r="AL18" s="31" t="n">
        <f aca="false">IF(AK18=1,IF(OBJECTIVE=1,AI18,AJ18),1000000000000)+ROW()*0.000000001</f>
        <v>1000000000000</v>
      </c>
      <c r="AM18" s="31" t="n">
        <v>4.049083</v>
      </c>
      <c r="AN18" s="41" t="n">
        <v>1.463996</v>
      </c>
      <c r="AO18" s="31" t="n">
        <v>1.980677</v>
      </c>
      <c r="AP18" s="31" t="n">
        <f aca="false">IF(CORE_MODE=1,G18,IF(OR(CORE_MODE=3,CORE_MODE=4),G18+(CHOOSE(N_CW+1,0,1,CW_N2,CW_N3,CW_N4,CW_N5,CW_N6)+CHOOSE(N_CW_A+1,0,CW_A1,CW_A2))*CW_PER_SWING*AM18,AM18))</f>
        <v>15.857638034829</v>
      </c>
      <c r="AQ18" s="41" t="n">
        <f aca="false">IF(CORE_MODE=2,AN18,K18)</f>
        <v>1.522375</v>
      </c>
      <c r="AR18" s="31" t="n">
        <f aca="false">IF(CORE_MODE=2,AO18,L18)</f>
        <v>2.108242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31" t="n">
        <v>7.264419</v>
      </c>
      <c r="H19" s="8" t="n">
        <v>69.120735</v>
      </c>
      <c r="I19" s="8" t="n">
        <v>1249.676336</v>
      </c>
      <c r="J19" s="31" t="n">
        <v>18.079616</v>
      </c>
      <c r="K19" s="41" t="n">
        <v>1.541989</v>
      </c>
      <c r="L19" s="31" t="n">
        <v>2.949027</v>
      </c>
      <c r="M19" s="8" t="n">
        <v>109.5</v>
      </c>
      <c r="N19" s="8" t="n">
        <v>811</v>
      </c>
      <c r="O19" s="31" t="n">
        <v>8.205731</v>
      </c>
      <c r="P19" s="31" t="n">
        <v>4.714208</v>
      </c>
      <c r="Q19" s="31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31" t="n">
        <v>2.432462</v>
      </c>
      <c r="W19" s="41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2*ROUNDUP(G19*1000/V_ZENER,0)*PRICE_Z+(4+IF(CORE_MODE=1,1,0)+IF(OR(CORE_MODE=3,CORE_MODE=4),1+2*N_CW+2*N_CW_A,0))*ROUNDUP(G19*DIODE_SAFETY/V_STICK,0)*PRICE_STICK</f>
        <v>66.9</v>
      </c>
      <c r="AG19" s="24" t="n">
        <f aca="false">SUM(X19:AF19)</f>
        <v>2194.129362</v>
      </c>
      <c r="AH19" s="20" t="n">
        <f aca="false">FIXED_BOM</f>
        <v>3666</v>
      </c>
      <c r="AI19" s="24" t="n">
        <f aca="false">(AG19+AH19)*(1+CONT)</f>
        <v>6739.1487663</v>
      </c>
      <c r="AJ19" s="24" t="n">
        <f aca="false">IF(AR19&gt;0,AI19/AR19,1000000000000)</f>
        <v>2285.21094120196</v>
      </c>
      <c r="AK19" s="8" t="n">
        <f aca="false">IF(AND(AP19&gt;=V_NEED,AR19&gt;=P_MIN,AQ19&gt;=Z_MIN,F19&lt;=N_CAP,D19&lt;=R_MAX,OR(CORONA_REQ=0,O19&gt;=G19),OR(CORE_MODE&lt;&gt;3,E_CORE&lt;=E_NULL_MAX)),1,0)</f>
        <v>0</v>
      </c>
      <c r="AL19" s="31" t="n">
        <f aca="false">IF(AK19=1,IF(OBJECTIVE=1,AI19,AJ19),1000000000000)+ROW()*0.000000001</f>
        <v>1000000000000</v>
      </c>
      <c r="AM19" s="31" t="n">
        <v>4.071347</v>
      </c>
      <c r="AN19" s="41" t="n">
        <v>1.496521</v>
      </c>
      <c r="AO19" s="31" t="n">
        <v>2.818557</v>
      </c>
      <c r="AP19" s="31" t="n">
        <f aca="false">IF(CORE_MODE=1,G19,IF(OR(CORE_MODE=3,CORE_MODE=4),G19+(CHOOSE(N_CW+1,0,1,CW_N2,CW_N3,CW_N4,CW_N5,CW_N6)+CHOOSE(N_CW_A+1,0,CW_A1,CW_A2))*CW_PER_SWING*AM19,AM19))</f>
        <v>15.904888098261</v>
      </c>
      <c r="AQ19" s="41" t="n">
        <f aca="false">IF(CORE_MODE=2,AN19,K19)</f>
        <v>1.541989</v>
      </c>
      <c r="AR19" s="31" t="n">
        <f aca="false">IF(CORE_MODE=2,AO19,L19)</f>
        <v>2.949027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31" t="n">
        <v>7.264419</v>
      </c>
      <c r="H20" s="8" t="n">
        <v>87.019598</v>
      </c>
      <c r="I20" s="8" t="n">
        <v>1582.923359</v>
      </c>
      <c r="J20" s="31" t="n">
        <v>18.190424</v>
      </c>
      <c r="K20" s="41" t="n">
        <v>1.552706</v>
      </c>
      <c r="L20" s="31" t="n">
        <v>3.785558</v>
      </c>
      <c r="M20" s="8" t="n">
        <v>136.5</v>
      </c>
      <c r="N20" s="8" t="n">
        <v>865</v>
      </c>
      <c r="O20" s="31" t="n">
        <v>8.205731</v>
      </c>
      <c r="P20" s="31" t="n">
        <v>5.89276</v>
      </c>
      <c r="Q20" s="31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31" t="n">
        <v>2.844227</v>
      </c>
      <c r="W20" s="41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2*ROUNDUP(G20*1000/V_ZENER,0)*PRICE_Z+(4+IF(CORE_MODE=1,1,0)+IF(OR(CORE_MODE=3,CORE_MODE=4),1+2*N_CW+2*N_CW_A,0))*ROUNDUP(G20*DIODE_SAFETY/V_STICK,0)*PRICE_STICK</f>
        <v>66.9</v>
      </c>
      <c r="AG20" s="24" t="n">
        <f aca="false">SUM(X20:AF20)</f>
        <v>2658.20302316</v>
      </c>
      <c r="AH20" s="20" t="n">
        <f aca="false">FIXED_BOM</f>
        <v>3666</v>
      </c>
      <c r="AI20" s="24" t="n">
        <f aca="false">(AG20+AH20)*(1+CONT)</f>
        <v>7272.833476634</v>
      </c>
      <c r="AJ20" s="24" t="n">
        <f aca="false">IF(AR20&gt;0,AI20/AR20,1000000000000)</f>
        <v>1921.20513716446</v>
      </c>
      <c r="AK20" s="8" t="n">
        <f aca="false">IF(AND(AP20&gt;=V_NEED,AR20&gt;=P_MIN,AQ20&gt;=Z_MIN,F20&lt;=N_CAP,D20&lt;=R_MAX,OR(CORONA_REQ=0,O20&gt;=G20),OR(CORE_MODE&lt;&gt;3,E_CORE&lt;=E_NULL_MAX)),1,0)</f>
        <v>0</v>
      </c>
      <c r="AL20" s="31" t="n">
        <f aca="false">IF(AK20=1,IF(OBJECTIVE=1,AI20,AJ20),1000000000000)+ROW()*0.000000001</f>
        <v>1000000000000</v>
      </c>
      <c r="AM20" s="31" t="n">
        <v>4.091581</v>
      </c>
      <c r="AN20" s="41" t="n">
        <v>1.51644</v>
      </c>
      <c r="AO20" s="31" t="n">
        <v>3.65951</v>
      </c>
      <c r="AP20" s="31" t="n">
        <f aca="false">IF(CORE_MODE=1,G20,IF(OR(CORE_MODE=3,CORE_MODE=4),G20+(CHOOSE(N_CW+1,0,1,CW_N2,CW_N3,CW_N4,CW_N5,CW_N6)+CHOOSE(N_CW_A+1,0,CW_A1,CW_A2))*CW_PER_SWING*AM20,AM20))</f>
        <v>15.947829967803</v>
      </c>
      <c r="AQ20" s="41" t="n">
        <f aca="false">IF(CORE_MODE=2,AN20,K20)</f>
        <v>1.552706</v>
      </c>
      <c r="AR20" s="31" t="n">
        <f aca="false">IF(CORE_MODE=2,AO20,L20)</f>
        <v>3.785558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31" t="n">
        <v>7.264419</v>
      </c>
      <c r="H21" s="8" t="n">
        <v>104.91846</v>
      </c>
      <c r="I21" s="8" t="n">
        <v>1916.170382</v>
      </c>
      <c r="J21" s="31" t="n">
        <v>18.263425</v>
      </c>
      <c r="K21" s="41" t="n">
        <v>1.559765</v>
      </c>
      <c r="L21" s="31" t="n">
        <v>4.621971</v>
      </c>
      <c r="M21" s="8" t="n">
        <v>163.5</v>
      </c>
      <c r="N21" s="8" t="n">
        <v>919</v>
      </c>
      <c r="O21" s="31" t="n">
        <v>8.205731</v>
      </c>
      <c r="P21" s="31" t="n">
        <v>7.071312</v>
      </c>
      <c r="Q21" s="31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31" t="n">
        <v>3.255992</v>
      </c>
      <c r="W21" s="41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2*ROUNDUP(G21*1000/V_ZENER,0)*PRICE_Z+(4+IF(CORE_MODE=1,1,0)+IF(OR(CORE_MODE=3,CORE_MODE=4),1+2*N_CW+2*N_CW_A,0))*ROUNDUP(G21*DIODE_SAFETY/V_STICK,0)*PRICE_STICK</f>
        <v>66.9</v>
      </c>
      <c r="AG21" s="24" t="n">
        <f aca="false">SUM(X21:AF21)</f>
        <v>3122.27667932</v>
      </c>
      <c r="AH21" s="20" t="n">
        <f aca="false">FIXED_BOM</f>
        <v>3666</v>
      </c>
      <c r="AI21" s="24" t="n">
        <f aca="false">(AG21+AH21)*(1+CONT)</f>
        <v>7806.518181218</v>
      </c>
      <c r="AJ21" s="24" t="n">
        <f aca="false">IF(AR21&gt;0,AI21/AR21,1000000000000)</f>
        <v>1689.00198231837</v>
      </c>
      <c r="AK21" s="8" t="n">
        <f aca="false">IF(AND(AP21&gt;=V_NEED,AR21&gt;=P_MIN,AQ21&gt;=Z_MIN,F21&lt;=N_CAP,D21&lt;=R_MAX,OR(CORONA_REQ=0,O21&gt;=G21),OR(CORE_MODE&lt;&gt;3,E_CORE&lt;=E_NULL_MAX)),1,0)</f>
        <v>0</v>
      </c>
      <c r="AL21" s="31" t="n">
        <f aca="false">IF(AK21=1,IF(OBJECTIVE=1,AI21,AJ21),1000000000000)+ROW()*0.000000001</f>
        <v>1000000000000</v>
      </c>
      <c r="AM21" s="31" t="n">
        <v>4.117257</v>
      </c>
      <c r="AN21" s="41" t="n">
        <v>1.528302</v>
      </c>
      <c r="AO21" s="31" t="n">
        <v>4.490955</v>
      </c>
      <c r="AP21" s="31" t="n">
        <f aca="false">IF(CORE_MODE=1,G21,IF(OR(CORE_MODE=3,CORE_MODE=4),G21+(CHOOSE(N_CW+1,0,1,CW_N2,CW_N3,CW_N4,CW_N5,CW_N6)+CHOOSE(N_CW_A+1,0,CW_A1,CW_A2))*CW_PER_SWING*AM21,AM21))</f>
        <v>16.002321192591</v>
      </c>
      <c r="AQ21" s="41" t="n">
        <f aca="false">IF(CORE_MODE=2,AN21,K21)</f>
        <v>1.559765</v>
      </c>
      <c r="AR21" s="31" t="n">
        <f aca="false">IF(CORE_MODE=2,AO21,L21)</f>
        <v>4.621971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31" t="n">
        <v>7.264419</v>
      </c>
      <c r="H22" s="8" t="n">
        <v>140.716186</v>
      </c>
      <c r="I22" s="8" t="n">
        <v>2582.664427</v>
      </c>
      <c r="J22" s="31" t="n">
        <v>18.353713</v>
      </c>
      <c r="K22" s="41" t="n">
        <v>1.569279</v>
      </c>
      <c r="L22" s="31" t="n">
        <v>6.301624</v>
      </c>
      <c r="M22" s="8" t="n">
        <v>217.5</v>
      </c>
      <c r="N22" s="8" t="n">
        <v>1027</v>
      </c>
      <c r="O22" s="31" t="n">
        <v>8.205731</v>
      </c>
      <c r="P22" s="31" t="n">
        <v>9.428416</v>
      </c>
      <c r="Q22" s="31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31" t="n">
        <v>4.079521</v>
      </c>
      <c r="W22" s="41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2*ROUNDUP(G22*1000/V_ZENER,0)*PRICE_Z+(4+IF(CORE_MODE=1,1,0)+IF(OR(CORE_MODE=3,CORE_MODE=4),1+2*N_CW+2*N_CW_A,0))*ROUNDUP(G22*DIODE_SAFETY/V_STICK,0)*PRICE_STICK</f>
        <v>66.9</v>
      </c>
      <c r="AG22" s="24" t="n">
        <f aca="false">SUM(X22:AF22)</f>
        <v>4050.42393514</v>
      </c>
      <c r="AH22" s="20" t="n">
        <f aca="false">FIXED_BOM</f>
        <v>3666</v>
      </c>
      <c r="AI22" s="24" t="n">
        <f aca="false">(AG22+AH22)*(1+CONT)</f>
        <v>8873.887525411</v>
      </c>
      <c r="AJ22" s="24" t="n">
        <f aca="false">IF(AR22&gt;0,AI22/AR22,1000000000000)</f>
        <v>1408.19057522489</v>
      </c>
      <c r="AK22" s="8" t="n">
        <f aca="false">IF(AND(AP22&gt;=V_NEED,AR22&gt;=P_MIN,AQ22&gt;=Z_MIN,F22&lt;=N_CAP,D22&lt;=R_MAX,OR(CORONA_REQ=0,O22&gt;=G22),OR(CORE_MODE&lt;&gt;3,E_CORE&lt;=E_NULL_MAX)),1,0)</f>
        <v>0</v>
      </c>
      <c r="AL22" s="31" t="n">
        <f aca="false">IF(AK22=1,IF(OBJECTIVE=1,AI22,AJ22),1000000000000)+ROW()*0.000000001</f>
        <v>1000000000000</v>
      </c>
      <c r="AM22" s="31" t="n">
        <v>4.157298</v>
      </c>
      <c r="AN22" s="41" t="n">
        <v>1.54545</v>
      </c>
      <c r="AO22" s="31" t="n">
        <v>6.171652</v>
      </c>
      <c r="AP22" s="31" t="n">
        <f aca="false">IF(CORE_MODE=1,G22,IF(OR(CORE_MODE=3,CORE_MODE=4),G22+(CHOOSE(N_CW+1,0,1,CW_N2,CW_N3,CW_N4,CW_N5,CW_N6)+CHOOSE(N_CW_A+1,0,CW_A1,CW_A2))*CW_PER_SWING*AM22,AM22))</f>
        <v>16.087298725374</v>
      </c>
      <c r="AQ22" s="41" t="n">
        <f aca="false">IF(CORE_MODE=2,AN22,K22)</f>
        <v>1.569279</v>
      </c>
      <c r="AR22" s="31" t="n">
        <f aca="false">IF(CORE_MODE=2,AO22,L22)</f>
        <v>6.301624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31" t="n">
        <v>7.264419</v>
      </c>
      <c r="H23" s="8" t="n">
        <v>17.566209</v>
      </c>
      <c r="I23" s="8" t="n">
        <v>411.390257</v>
      </c>
      <c r="J23" s="31" t="n">
        <v>23.419411</v>
      </c>
      <c r="K23" s="41" t="n">
        <v>1.47657</v>
      </c>
      <c r="L23" s="31" t="n">
        <v>0.885194</v>
      </c>
      <c r="M23" s="8" t="n">
        <v>57</v>
      </c>
      <c r="N23" s="8" t="n">
        <v>706</v>
      </c>
      <c r="O23" s="31" t="n">
        <v>8.77062</v>
      </c>
      <c r="P23" s="31" t="n">
        <v>2.418982</v>
      </c>
      <c r="Q23" s="31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31" t="n">
        <v>1.631809</v>
      </c>
      <c r="W23" s="41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2*ROUNDUP(G23*1000/V_ZENER,0)*PRICE_Z+(4+IF(CORE_MODE=1,1,0)+IF(OR(CORE_MODE=3,CORE_MODE=4),1+2*N_CW+2*N_CW_A,0))*ROUNDUP(G23*DIODE_SAFETY/V_STICK,0)*PRICE_STICK</f>
        <v>66.9</v>
      </c>
      <c r="AG23" s="24" t="n">
        <f aca="false">SUM(X23:AF23)</f>
        <v>1213.92590746</v>
      </c>
      <c r="AH23" s="20" t="n">
        <f aca="false">FIXED_BOM</f>
        <v>3666</v>
      </c>
      <c r="AI23" s="24" t="n">
        <f aca="false">(AG23+AH23)*(1+CONT)</f>
        <v>5611.914793579</v>
      </c>
      <c r="AJ23" s="24" t="n">
        <f aca="false">IF(AR23&gt;0,AI23/AR23,1000000000000)</f>
        <v>6339.75692738428</v>
      </c>
      <c r="AK23" s="8" t="n">
        <f aca="false">IF(AND(AP23&gt;=V_NEED,AR23&gt;=P_MIN,AQ23&gt;=Z_MIN,F23&lt;=N_CAP,D23&lt;=R_MAX,OR(CORONA_REQ=0,O23&gt;=G23),OR(CORE_MODE&lt;&gt;3,E_CORE&lt;=E_NULL_MAX)),1,0)</f>
        <v>0</v>
      </c>
      <c r="AL23" s="31" t="n">
        <f aca="false">IF(AK23=1,IF(OBJECTIVE=1,AI23,AJ23),1000000000000)+ROW()*0.000000001</f>
        <v>1000000000000</v>
      </c>
      <c r="AM23" s="31" t="n">
        <v>4.008865</v>
      </c>
      <c r="AN23" s="41" t="n">
        <v>1.365787</v>
      </c>
      <c r="AO23" s="31" t="n">
        <v>0.760184</v>
      </c>
      <c r="AP23" s="31" t="n">
        <f aca="false">IF(CORE_MODE=1,G23,IF(OR(CORE_MODE=3,CORE_MODE=4),G23+(CHOOSE(N_CW+1,0,1,CW_N2,CW_N3,CW_N4,CW_N5,CW_N6)+CHOOSE(N_CW_A+1,0,CW_A1,CW_A2))*CW_PER_SWING*AM23,AM23))</f>
        <v>15.772284861495</v>
      </c>
      <c r="AQ23" s="41" t="n">
        <f aca="false">IF(CORE_MODE=2,AN23,K23)</f>
        <v>1.47657</v>
      </c>
      <c r="AR23" s="31" t="n">
        <f aca="false">IF(CORE_MODE=2,AO23,L23)</f>
        <v>0.885194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31" t="n">
        <v>7.264419</v>
      </c>
      <c r="H24" s="8" t="n">
        <v>26.461185</v>
      </c>
      <c r="I24" s="8" t="n">
        <v>646.470404</v>
      </c>
      <c r="J24" s="31" t="n">
        <v>24.430894</v>
      </c>
      <c r="K24" s="41" t="n">
        <v>1.530674</v>
      </c>
      <c r="L24" s="31" t="n">
        <v>1.499991</v>
      </c>
      <c r="M24" s="8" t="n">
        <v>82</v>
      </c>
      <c r="N24" s="8" t="n">
        <v>756</v>
      </c>
      <c r="O24" s="31" t="n">
        <v>8.77062</v>
      </c>
      <c r="P24" s="31" t="n">
        <v>3.628474</v>
      </c>
      <c r="Q24" s="31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31" t="n">
        <v>2.013072</v>
      </c>
      <c r="W24" s="41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2*ROUNDUP(G24*1000/V_ZENER,0)*PRICE_Z+(4+IF(CORE_MODE=1,1,0)+IF(OR(CORE_MODE=3,CORE_MODE=4),1+2*N_CW+2*N_CW_A,0))*ROUNDUP(G24*DIODE_SAFETY/V_STICK,0)*PRICE_STICK</f>
        <v>66.9</v>
      </c>
      <c r="AG24" s="24" t="n">
        <f aca="false">SUM(X24:AF24)</f>
        <v>1614.79390768</v>
      </c>
      <c r="AH24" s="20" t="n">
        <f aca="false">FIXED_BOM</f>
        <v>3666</v>
      </c>
      <c r="AI24" s="24" t="n">
        <f aca="false">(AG24+AH24)*(1+CONT)</f>
        <v>6072.912993832</v>
      </c>
      <c r="AJ24" s="24" t="n">
        <f aca="false">IF(AR24&gt;0,AI24/AR24,1000000000000)</f>
        <v>4048.63295435239</v>
      </c>
      <c r="AK24" s="8" t="n">
        <f aca="false">IF(AND(AP24&gt;=V_NEED,AR24&gt;=P_MIN,AQ24&gt;=Z_MIN,F24&lt;=N_CAP,D24&lt;=R_MAX,OR(CORONA_REQ=0,O24&gt;=G24),OR(CORE_MODE&lt;&gt;3,E_CORE&lt;=E_NULL_MAX)),1,0)</f>
        <v>0</v>
      </c>
      <c r="AL24" s="31" t="n">
        <f aca="false">IF(AK24=1,IF(OBJECTIVE=1,AI24,AJ24),1000000000000)+ROW()*0.000000001</f>
        <v>1000000000000</v>
      </c>
      <c r="AM24" s="31" t="n">
        <v>4.044717</v>
      </c>
      <c r="AN24" s="41" t="n">
        <v>1.448511</v>
      </c>
      <c r="AO24" s="31" t="n">
        <v>1.370333</v>
      </c>
      <c r="AP24" s="31" t="n">
        <f aca="false">IF(CORE_MODE=1,G24,IF(OR(CORE_MODE=3,CORE_MODE=4),G24+(CHOOSE(N_CW+1,0,1,CW_N2,CW_N3,CW_N4,CW_N5,CW_N6)+CHOOSE(N_CW_A+1,0,CW_A1,CW_A2))*CW_PER_SWING*AM24,AM24))</f>
        <v>15.848372234571</v>
      </c>
      <c r="AQ24" s="41" t="n">
        <f aca="false">IF(CORE_MODE=2,AN24,K24)</f>
        <v>1.530674</v>
      </c>
      <c r="AR24" s="31" t="n">
        <f aca="false">IF(CORE_MODE=2,AO24,L24)</f>
        <v>1.499991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31" t="n">
        <v>7.264419</v>
      </c>
      <c r="H25" s="8" t="n">
        <v>35.356162</v>
      </c>
      <c r="I25" s="8" t="n">
        <v>881.550551</v>
      </c>
      <c r="J25" s="31" t="n">
        <v>24.933435</v>
      </c>
      <c r="K25" s="41" t="n">
        <v>1.558378</v>
      </c>
      <c r="L25" s="31" t="n">
        <v>2.118379</v>
      </c>
      <c r="M25" s="8" t="n">
        <v>112</v>
      </c>
      <c r="N25" s="8" t="n">
        <v>816</v>
      </c>
      <c r="O25" s="31" t="n">
        <v>8.77062</v>
      </c>
      <c r="P25" s="31" t="n">
        <v>4.837965</v>
      </c>
      <c r="Q25" s="31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31" t="n">
        <v>2.470589</v>
      </c>
      <c r="W25" s="41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2*ROUNDUP(G25*1000/V_ZENER,0)*PRICE_Z+(4+IF(CORE_MODE=1,1,0)+IF(OR(CORE_MODE=3,CORE_MODE=4),1+2*N_CW+2*N_CW_A,0))*ROUNDUP(G25*DIODE_SAFETY/V_STICK,0)*PRICE_STICK</f>
        <v>66.9</v>
      </c>
      <c r="AG25" s="24" t="n">
        <f aca="false">SUM(X25:AF25)</f>
        <v>2087.31677391</v>
      </c>
      <c r="AH25" s="20" t="n">
        <f aca="false">FIXED_BOM</f>
        <v>3666</v>
      </c>
      <c r="AI25" s="24" t="n">
        <f aca="false">(AG25+AH25)*(1+CONT)</f>
        <v>6616.3142899965</v>
      </c>
      <c r="AJ25" s="24" t="n">
        <f aca="false">IF(AR25&gt;0,AI25/AR25,1000000000000)</f>
        <v>3123.29110607521</v>
      </c>
      <c r="AK25" s="8" t="n">
        <f aca="false">IF(AND(AP25&gt;=V_NEED,AR25&gt;=P_MIN,AQ25&gt;=Z_MIN,F25&lt;=N_CAP,D25&lt;=R_MAX,OR(CORONA_REQ=0,O25&gt;=G25),OR(CORE_MODE&lt;&gt;3,E_CORE&lt;=E_NULL_MAX)),1,0)</f>
        <v>0</v>
      </c>
      <c r="AL25" s="31" t="n">
        <f aca="false">IF(AK25=1,IF(OBJECTIVE=1,AI25,AJ25),1000000000000)+ROW()*0.000000001</f>
        <v>1000000000000</v>
      </c>
      <c r="AM25" s="31" t="n">
        <v>4.066973</v>
      </c>
      <c r="AN25" s="41" t="n">
        <v>1.494093</v>
      </c>
      <c r="AO25" s="31" t="n">
        <v>1.990538</v>
      </c>
      <c r="AP25" s="31" t="n">
        <f aca="false">IF(CORE_MODE=1,G25,IF(OR(CORE_MODE=3,CORE_MODE=4),G25+(CHOOSE(N_CW+1,0,1,CW_N2,CW_N3,CW_N4,CW_N5,CW_N6)+CHOOSE(N_CW_A+1,0,CW_A1,CW_A2))*CW_PER_SWING*AM25,AM25))</f>
        <v>15.895605319899</v>
      </c>
      <c r="AQ25" s="41" t="n">
        <f aca="false">IF(CORE_MODE=2,AN25,K25)</f>
        <v>1.558378</v>
      </c>
      <c r="AR25" s="31" t="n">
        <f aca="false">IF(CORE_MODE=2,AO25,L25)</f>
        <v>2.118379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31" t="n">
        <v>7.264419</v>
      </c>
      <c r="H26" s="8" t="n">
        <v>44.251138</v>
      </c>
      <c r="I26" s="8" t="n">
        <v>1116.630697</v>
      </c>
      <c r="J26" s="31" t="n">
        <v>25.233943</v>
      </c>
      <c r="K26" s="41" t="n">
        <v>1.574385</v>
      </c>
      <c r="L26" s="31" t="n">
        <v>2.735339</v>
      </c>
      <c r="M26" s="8" t="n">
        <v>137</v>
      </c>
      <c r="N26" s="8" t="n">
        <v>866</v>
      </c>
      <c r="O26" s="31" t="n">
        <v>8.77062</v>
      </c>
      <c r="P26" s="31" t="n">
        <v>6.047456</v>
      </c>
      <c r="Q26" s="31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31" t="n">
        <v>2.851852</v>
      </c>
      <c r="W26" s="41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2*ROUNDUP(G26*1000/V_ZENER,0)*PRICE_Z+(4+IF(CORE_MODE=1,1,0)+IF(OR(CORE_MODE=3,CORE_MODE=4),1+2*N_CW+2*N_CW_A,0))*ROUNDUP(G26*DIODE_SAFETY/V_STICK,0)*PRICE_STICK</f>
        <v>66.9</v>
      </c>
      <c r="AG26" s="24" t="n">
        <f aca="false">SUM(X26:AF26)</f>
        <v>2488.18476366</v>
      </c>
      <c r="AH26" s="20" t="n">
        <f aca="false">FIXED_BOM</f>
        <v>3666</v>
      </c>
      <c r="AI26" s="24" t="n">
        <f aca="false">(AG26+AH26)*(1+CONT)</f>
        <v>7077.312478209</v>
      </c>
      <c r="AJ26" s="24" t="n">
        <f aca="false">IF(AR26&gt;0,AI26/AR26,1000000000000)</f>
        <v>2587.36210693044</v>
      </c>
      <c r="AK26" s="8" t="n">
        <f aca="false">IF(AND(AP26&gt;=V_NEED,AR26&gt;=P_MIN,AQ26&gt;=Z_MIN,F26&lt;=N_CAP,D26&lt;=R_MAX,OR(CORONA_REQ=0,O26&gt;=G26),OR(CORE_MODE&lt;&gt;3,E_CORE&lt;=E_NULL_MAX)),1,0)</f>
        <v>0</v>
      </c>
      <c r="AL26" s="31" t="n">
        <f aca="false">IF(AK26=1,IF(OBJECTIVE=1,AI26,AJ26),1000000000000)+ROW()*0.000000001</f>
        <v>1000000000000</v>
      </c>
      <c r="AM26" s="31" t="n">
        <v>4.083501</v>
      </c>
      <c r="AN26" s="41" t="n">
        <v>1.520526</v>
      </c>
      <c r="AO26" s="31" t="n">
        <v>2.602938</v>
      </c>
      <c r="AP26" s="31" t="n">
        <f aca="false">IF(CORE_MODE=1,G26,IF(OR(CORE_MODE=3,CORE_MODE=4),G26+(CHOOSE(N_CW+1,0,1,CW_N2,CW_N3,CW_N4,CW_N5,CW_N6)+CHOOSE(N_CW_A+1,0,CW_A1,CW_A2))*CW_PER_SWING*AM26,AM26))</f>
        <v>15.930682082763</v>
      </c>
      <c r="AQ26" s="41" t="n">
        <f aca="false">IF(CORE_MODE=2,AN26,K26)</f>
        <v>1.574385</v>
      </c>
      <c r="AR26" s="31" t="n">
        <f aca="false">IF(CORE_MODE=2,AO26,L26)</f>
        <v>2.735339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31" t="n">
        <v>7.264419</v>
      </c>
      <c r="H27" s="8" t="n">
        <v>53.146115</v>
      </c>
      <c r="I27" s="8" t="n">
        <v>1351.710844</v>
      </c>
      <c r="J27" s="31" t="n">
        <v>25.43386</v>
      </c>
      <c r="K27" s="41" t="n">
        <v>1.586097</v>
      </c>
      <c r="L27" s="31" t="n">
        <v>3.356894</v>
      </c>
      <c r="M27" s="8" t="n">
        <v>167</v>
      </c>
      <c r="N27" s="8" t="n">
        <v>926</v>
      </c>
      <c r="O27" s="31" t="n">
        <v>8.77062</v>
      </c>
      <c r="P27" s="31" t="n">
        <v>7.256947</v>
      </c>
      <c r="Q27" s="31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31" t="n">
        <v>3.309369</v>
      </c>
      <c r="W27" s="41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2*ROUNDUP(G27*1000/V_ZENER,0)*PRICE_Z+(4+IF(CORE_MODE=1,1,0)+IF(OR(CORE_MODE=3,CORE_MODE=4),1+2*N_CW+2*N_CW_A,0))*ROUNDUP(G27*DIODE_SAFETY/V_STICK,0)*PRICE_STICK</f>
        <v>66.9</v>
      </c>
      <c r="AG27" s="24" t="n">
        <f aca="false">SUM(X27:AF27)</f>
        <v>2960.70762839</v>
      </c>
      <c r="AH27" s="20" t="n">
        <f aca="false">FIXED_BOM</f>
        <v>3666</v>
      </c>
      <c r="AI27" s="24" t="n">
        <f aca="false">(AG27+AH27)*(1+CONT)</f>
        <v>7620.7137726485</v>
      </c>
      <c r="AJ27" s="24" t="n">
        <f aca="false">IF(AR27&gt;0,AI27/AR27,1000000000000)</f>
        <v>2270.16812942217</v>
      </c>
      <c r="AK27" s="8" t="n">
        <f aca="false">IF(AND(AP27&gt;=V_NEED,AR27&gt;=P_MIN,AQ27&gt;=Z_MIN,F27&lt;=N_CAP,D27&lt;=R_MAX,OR(CORONA_REQ=0,O27&gt;=G27),OR(CORE_MODE&lt;&gt;3,E_CORE&lt;=E_NULL_MAX)),1,0)</f>
        <v>0</v>
      </c>
      <c r="AL27" s="31" t="n">
        <f aca="false">IF(AK27=1,IF(OBJECTIVE=1,AI27,AJ27),1000000000000)+ROW()*0.000000001</f>
        <v>1000000000000</v>
      </c>
      <c r="AM27" s="31" t="n">
        <v>4.096775</v>
      </c>
      <c r="AN27" s="41" t="n">
        <v>1.540891</v>
      </c>
      <c r="AO27" s="31" t="n">
        <v>3.226748</v>
      </c>
      <c r="AP27" s="31" t="n">
        <f aca="false">IF(CORE_MODE=1,G27,IF(OR(CORE_MODE=3,CORE_MODE=4),G27+(CHOOSE(N_CW+1,0,1,CW_N2,CW_N3,CW_N4,CW_N5,CW_N6)+CHOOSE(N_CW_A+1,0,CW_A1,CW_A2))*CW_PER_SWING*AM27,AM27))</f>
        <v>15.958853001825</v>
      </c>
      <c r="AQ27" s="41" t="n">
        <f aca="false">IF(CORE_MODE=2,AN27,K27)</f>
        <v>1.586097</v>
      </c>
      <c r="AR27" s="31" t="n">
        <f aca="false">IF(CORE_MODE=2,AO27,L27)</f>
        <v>3.356894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31" t="n">
        <v>7.264419</v>
      </c>
      <c r="H28" s="8" t="n">
        <v>70.936068</v>
      </c>
      <c r="I28" s="8" t="n">
        <v>1821.871138</v>
      </c>
      <c r="J28" s="31" t="n">
        <v>25.683283</v>
      </c>
      <c r="K28" s="41" t="n">
        <v>1.599963</v>
      </c>
      <c r="L28" s="31" t="n">
        <v>4.596267</v>
      </c>
      <c r="M28" s="8" t="n">
        <v>217</v>
      </c>
      <c r="N28" s="8" t="n">
        <v>1026</v>
      </c>
      <c r="O28" s="31" t="n">
        <v>8.77062</v>
      </c>
      <c r="P28" s="31" t="n">
        <v>9.675929</v>
      </c>
      <c r="Q28" s="31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31" t="n">
        <v>4.071896</v>
      </c>
      <c r="W28" s="41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2*ROUNDUP(G28*1000/V_ZENER,0)*PRICE_Z+(4+IF(CORE_MODE=1,1,0)+IF(OR(CORE_MODE=3,CORE_MODE=4),1+2*N_CW+2*N_CW_A,0))*ROUNDUP(G28*DIODE_SAFETY/V_STICK,0)*PRICE_STICK</f>
        <v>66.9</v>
      </c>
      <c r="AG28" s="24" t="n">
        <f aca="false">SUM(X28:AF28)</f>
        <v>3762.44372789</v>
      </c>
      <c r="AH28" s="20" t="n">
        <f aca="false">FIXED_BOM</f>
        <v>3666</v>
      </c>
      <c r="AI28" s="24" t="n">
        <f aca="false">(AG28+AH28)*(1+CONT)</f>
        <v>8542.7102870735</v>
      </c>
      <c r="AJ28" s="24" t="n">
        <f aca="false">IF(AR28&gt;0,AI28/AR28,1000000000000)</f>
        <v>1858.61924189206</v>
      </c>
      <c r="AK28" s="8" t="n">
        <f aca="false">IF(AND(AP28&gt;=V_NEED,AR28&gt;=P_MIN,AQ28&gt;=Z_MIN,F28&lt;=N_CAP,D28&lt;=R_MAX,OR(CORONA_REQ=0,O28&gt;=G28),OR(CORE_MODE&lt;&gt;3,E_CORE&lt;=E_NULL_MAX)),1,0)</f>
        <v>0</v>
      </c>
      <c r="AL28" s="31" t="n">
        <f aca="false">IF(AK28=1,IF(OBJECTIVE=1,AI28,AJ28),1000000000000)+ROW()*0.000000001</f>
        <v>1000000000000</v>
      </c>
      <c r="AM28" s="31" t="n">
        <v>4.130523</v>
      </c>
      <c r="AN28" s="41" t="n">
        <v>1.564765</v>
      </c>
      <c r="AO28" s="31" t="n">
        <v>4.464525</v>
      </c>
      <c r="AP28" s="31" t="n">
        <f aca="false">IF(CORE_MODE=1,G28,IF(OR(CORE_MODE=3,CORE_MODE=4),G28+(CHOOSE(N_CW+1,0,1,CW_N2,CW_N3,CW_N4,CW_N5,CW_N6)+CHOOSE(N_CW_A+1,0,CW_A1,CW_A2))*CW_PER_SWING*AM28,AM28))</f>
        <v>16.030475133549</v>
      </c>
      <c r="AQ28" s="41" t="n">
        <f aca="false">IF(CORE_MODE=2,AN28,K28)</f>
        <v>1.599963</v>
      </c>
      <c r="AR28" s="31" t="n">
        <f aca="false">IF(CORE_MODE=2,AO28,L28)</f>
        <v>4.596267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31" t="n">
        <v>7.264419</v>
      </c>
      <c r="H29" s="8" t="n">
        <v>23.805397</v>
      </c>
      <c r="I29" s="8" t="n">
        <v>498.217894</v>
      </c>
      <c r="J29" s="31" t="n">
        <v>20.928779</v>
      </c>
      <c r="K29" s="41" t="n">
        <v>1.488532</v>
      </c>
      <c r="L29" s="31" t="n">
        <v>1.092063</v>
      </c>
      <c r="M29" s="8" t="n">
        <v>57</v>
      </c>
      <c r="N29" s="8" t="n">
        <v>706</v>
      </c>
      <c r="O29" s="31" t="n">
        <v>8.77062</v>
      </c>
      <c r="P29" s="31" t="n">
        <v>2.780894</v>
      </c>
      <c r="Q29" s="31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31" t="n">
        <v>1.631809</v>
      </c>
      <c r="W29" s="41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2*ROUNDUP(G29*1000/V_ZENER,0)*PRICE_Z+(4+IF(CORE_MODE=1,1,0)+IF(OR(CORE_MODE=3,CORE_MODE=4),1+2*N_CW+2*N_CW_A,0))*ROUNDUP(G29*DIODE_SAFETY/V_STICK,0)*PRICE_STICK</f>
        <v>66.9</v>
      </c>
      <c r="AG29" s="24" t="n">
        <f aca="false">SUM(X29:AF29)</f>
        <v>1218.2579941</v>
      </c>
      <c r="AH29" s="20" t="n">
        <f aca="false">FIXED_BOM</f>
        <v>3666</v>
      </c>
      <c r="AI29" s="24" t="n">
        <f aca="false">(AG29+AH29)*(1+CONT)</f>
        <v>5616.896693215</v>
      </c>
      <c r="AJ29" s="24" t="n">
        <f aca="false">IF(AR29&gt;0,AI29/AR29,1000000000000)</f>
        <v>5143.38155693856</v>
      </c>
      <c r="AK29" s="8" t="n">
        <f aca="false">IF(AND(AP29&gt;=V_NEED,AR29&gt;=P_MIN,AQ29&gt;=Z_MIN,F29&lt;=N_CAP,D29&lt;=R_MAX,OR(CORONA_REQ=0,O29&gt;=G29),OR(CORE_MODE&lt;&gt;3,E_CORE&lt;=E_NULL_MAX)),1,0)</f>
        <v>0</v>
      </c>
      <c r="AL29" s="31" t="n">
        <f aca="false">IF(AK29=1,IF(OBJECTIVE=1,AI29,AJ29),1000000000000)+ROW()*0.000000001</f>
        <v>1000000000000</v>
      </c>
      <c r="AM29" s="31" t="n">
        <v>4.018408</v>
      </c>
      <c r="AN29" s="41" t="n">
        <v>1.392781</v>
      </c>
      <c r="AO29" s="31" t="n">
        <v>0.967696</v>
      </c>
      <c r="AP29" s="31" t="n">
        <f aca="false">IF(CORE_MODE=1,G29,IF(OR(CORE_MODE=3,CORE_MODE=4),G29+(CHOOSE(N_CW+1,0,1,CW_N2,CW_N3,CW_N4,CW_N5,CW_N6)+CHOOSE(N_CW_A+1,0,CW_A1,CW_A2))*CW_PER_SWING*AM29,AM29))</f>
        <v>15.792537617304</v>
      </c>
      <c r="AQ29" s="41" t="n">
        <f aca="false">IF(CORE_MODE=2,AN29,K29)</f>
        <v>1.488532</v>
      </c>
      <c r="AR29" s="31" t="n">
        <f aca="false">IF(CORE_MODE=2,AO29,L29)</f>
        <v>1.092063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31" t="n">
        <v>7.264419</v>
      </c>
      <c r="H30" s="8" t="n">
        <v>36.265623</v>
      </c>
      <c r="I30" s="8" t="n">
        <v>782.913833</v>
      </c>
      <c r="J30" s="31" t="n">
        <v>21.588319</v>
      </c>
      <c r="K30" s="41" t="n">
        <v>1.533799</v>
      </c>
      <c r="L30" s="31" t="n">
        <v>1.825544</v>
      </c>
      <c r="M30" s="8" t="n">
        <v>87</v>
      </c>
      <c r="N30" s="8" t="n">
        <v>766</v>
      </c>
      <c r="O30" s="31" t="n">
        <v>8.77062</v>
      </c>
      <c r="P30" s="31" t="n">
        <v>4.171341</v>
      </c>
      <c r="Q30" s="31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31" t="n">
        <v>2.089325</v>
      </c>
      <c r="W30" s="41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2*ROUNDUP(G30*1000/V_ZENER,0)*PRICE_Z+(4+IF(CORE_MODE=1,1,0)+IF(OR(CORE_MODE=3,CORE_MODE=4),1+2*N_CW+2*N_CW_A,0))*ROUNDUP(G30*DIODE_SAFETY/V_STICK,0)*PRICE_STICK</f>
        <v>66.9</v>
      </c>
      <c r="AG30" s="24" t="n">
        <f aca="false">SUM(X30:AF30)</f>
        <v>1692.94677715</v>
      </c>
      <c r="AH30" s="20" t="n">
        <f aca="false">FIXED_BOM</f>
        <v>3666</v>
      </c>
      <c r="AI30" s="24" t="n">
        <f aca="false">(AG30+AH30)*(1+CONT)</f>
        <v>6162.7887937225</v>
      </c>
      <c r="AJ30" s="24" t="n">
        <f aca="false">IF(AR30&gt;0,AI30/AR30,1000000000000)</f>
        <v>3375.86428687695</v>
      </c>
      <c r="AK30" s="8" t="n">
        <f aca="false">IF(AND(AP30&gt;=V_NEED,AR30&gt;=P_MIN,AQ30&gt;=Z_MIN,F30&lt;=N_CAP,D30&lt;=R_MAX,OR(CORONA_REQ=0,O30&gt;=G30),OR(CORE_MODE&lt;&gt;3,E_CORE&lt;=E_NULL_MAX)),1,0)</f>
        <v>0</v>
      </c>
      <c r="AL30" s="31" t="n">
        <f aca="false">IF(AK30=1,IF(OBJECTIVE=1,AI30,AJ30),1000000000000)+ROW()*0.000000001</f>
        <v>1000000000000</v>
      </c>
      <c r="AM30" s="31" t="n">
        <v>4.052256</v>
      </c>
      <c r="AN30" s="41" t="n">
        <v>1.46559</v>
      </c>
      <c r="AO30" s="31" t="n">
        <v>1.701167</v>
      </c>
      <c r="AP30" s="31" t="n">
        <f aca="false">IF(CORE_MODE=1,G30,IF(OR(CORE_MODE=3,CORE_MODE=4),G30+(CHOOSE(N_CW+1,0,1,CW_N2,CW_N3,CW_N4,CW_N5,CW_N6)+CHOOSE(N_CW_A+1,0,CW_A1,CW_A2))*CW_PER_SWING*AM30,AM30))</f>
        <v>15.864371975328</v>
      </c>
      <c r="AQ30" s="41" t="n">
        <f aca="false">IF(CORE_MODE=2,AN30,K30)</f>
        <v>1.533799</v>
      </c>
      <c r="AR30" s="31" t="n">
        <f aca="false">IF(CORE_MODE=2,AO30,L30)</f>
        <v>1.825544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31" t="n">
        <v>7.264419</v>
      </c>
      <c r="H31" s="8" t="n">
        <v>48.72585</v>
      </c>
      <c r="I31" s="8" t="n">
        <v>1067.609773</v>
      </c>
      <c r="J31" s="31" t="n">
        <v>21.910542</v>
      </c>
      <c r="K31" s="41" t="n">
        <v>1.556759</v>
      </c>
      <c r="L31" s="31" t="n">
        <v>2.562468</v>
      </c>
      <c r="M31" s="8" t="n">
        <v>117</v>
      </c>
      <c r="N31" s="8" t="n">
        <v>826</v>
      </c>
      <c r="O31" s="31" t="n">
        <v>8.77062</v>
      </c>
      <c r="P31" s="31" t="n">
        <v>5.561788</v>
      </c>
      <c r="Q31" s="31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31" t="n">
        <v>2.546841</v>
      </c>
      <c r="W31" s="41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2*ROUNDUP(G31*1000/V_ZENER,0)*PRICE_Z+(4+IF(CORE_MODE=1,1,0)+IF(OR(CORE_MODE=3,CORE_MODE=4),1+2*N_CW+2*N_CW_A,0))*ROUNDUP(G31*DIODE_SAFETY/V_STICK,0)*PRICE_STICK</f>
        <v>66.9</v>
      </c>
      <c r="AG31" s="24" t="n">
        <f aca="false">SUM(X31:AF31)</f>
        <v>2167.6355667</v>
      </c>
      <c r="AH31" s="20" t="n">
        <f aca="false">FIXED_BOM</f>
        <v>3666</v>
      </c>
      <c r="AI31" s="24" t="n">
        <f aca="false">(AG31+AH31)*(1+CONT)</f>
        <v>6708.680901705</v>
      </c>
      <c r="AJ31" s="24" t="n">
        <f aca="false">IF(AR31&gt;0,AI31/AR31,1000000000000)</f>
        <v>2618.05450905338</v>
      </c>
      <c r="AK31" s="8" t="n">
        <f aca="false">IF(AND(AP31&gt;=V_NEED,AR31&gt;=P_MIN,AQ31&gt;=Z_MIN,F31&lt;=N_CAP,D31&lt;=R_MAX,OR(CORONA_REQ=0,O31&gt;=G31),OR(CORE_MODE&lt;&gt;3,E_CORE&lt;=E_NULL_MAX)),1,0)</f>
        <v>0</v>
      </c>
      <c r="AL31" s="31" t="n">
        <f aca="false">IF(AK31=1,IF(OBJECTIVE=1,AI31,AJ31),1000000000000)+ROW()*0.000000001</f>
        <v>1000000000000</v>
      </c>
      <c r="AM31" s="31" t="n">
        <v>4.074564</v>
      </c>
      <c r="AN31" s="41" t="n">
        <v>1.502172</v>
      </c>
      <c r="AO31" s="31" t="n">
        <v>2.431357</v>
      </c>
      <c r="AP31" s="31" t="n">
        <f aca="false">IF(CORE_MODE=1,G31,IF(OR(CORE_MODE=3,CORE_MODE=4),G31+(CHOOSE(N_CW+1,0,1,CW_N2,CW_N3,CW_N4,CW_N5,CW_N6)+CHOOSE(N_CW_A+1,0,CW_A1,CW_A2))*CW_PER_SWING*AM31,AM31))</f>
        <v>15.911715418332</v>
      </c>
      <c r="AQ31" s="41" t="n">
        <f aca="false">IF(CORE_MODE=2,AN31,K31)</f>
        <v>1.556759</v>
      </c>
      <c r="AR31" s="31" t="n">
        <f aca="false">IF(CORE_MODE=2,AO31,L31)</f>
        <v>2.562468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31" t="n">
        <v>7.264419</v>
      </c>
      <c r="H32" s="8" t="n">
        <v>61.186076</v>
      </c>
      <c r="I32" s="8" t="n">
        <v>1352.305712</v>
      </c>
      <c r="J32" s="31" t="n">
        <v>22.101527</v>
      </c>
      <c r="K32" s="41" t="n">
        <v>1.570428</v>
      </c>
      <c r="L32" s="31" t="n">
        <v>3.29985</v>
      </c>
      <c r="M32" s="8" t="n">
        <v>147</v>
      </c>
      <c r="N32" s="8" t="n">
        <v>886</v>
      </c>
      <c r="O32" s="31" t="n">
        <v>8.77062</v>
      </c>
      <c r="P32" s="31" t="n">
        <v>6.952235</v>
      </c>
      <c r="Q32" s="31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31" t="n">
        <v>3.004358</v>
      </c>
      <c r="W32" s="41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2*ROUNDUP(G32*1000/V_ZENER,0)*PRICE_Z+(4+IF(CORE_MODE=1,1,0)+IF(OR(CORE_MODE=3,CORE_MODE=4),1+2*N_CW+2*N_CW_A,0))*ROUNDUP(G32*DIODE_SAFETY/V_STICK,0)*PRICE_STICK</f>
        <v>66.9</v>
      </c>
      <c r="AG32" s="24" t="n">
        <f aca="false">SUM(X32:AF32)</f>
        <v>2642.32441125</v>
      </c>
      <c r="AH32" s="20" t="n">
        <f aca="false">FIXED_BOM</f>
        <v>3666</v>
      </c>
      <c r="AI32" s="24" t="n">
        <f aca="false">(AG32+AH32)*(1+CONT)</f>
        <v>7254.5730729375</v>
      </c>
      <c r="AJ32" s="24" t="n">
        <f aca="false">IF(AR32&gt;0,AI32/AR32,1000000000000)</f>
        <v>2198.45540643893</v>
      </c>
      <c r="AK32" s="8" t="n">
        <f aca="false">IF(AND(AP32&gt;=V_NEED,AR32&gt;=P_MIN,AQ32&gt;=Z_MIN,F32&lt;=N_CAP,D32&lt;=R_MAX,OR(CORONA_REQ=0,O32&gt;=G32),OR(CORE_MODE&lt;&gt;3,E_CORE&lt;=E_NULL_MAX)),1,0)</f>
        <v>0</v>
      </c>
      <c r="AL32" s="31" t="n">
        <f aca="false">IF(AK32=1,IF(OBJECTIVE=1,AI32,AJ32),1000000000000)+ROW()*0.000000001</f>
        <v>1000000000000</v>
      </c>
      <c r="AM32" s="31" t="n">
        <v>4.091173</v>
      </c>
      <c r="AN32" s="41" t="n">
        <v>1.526303</v>
      </c>
      <c r="AO32" s="31" t="n">
        <v>3.170787</v>
      </c>
      <c r="AP32" s="31" t="n">
        <f aca="false">IF(CORE_MODE=1,G32,IF(OR(CORE_MODE=3,CORE_MODE=4),G32+(CHOOSE(N_CW+1,0,1,CW_N2,CW_N3,CW_N4,CW_N5,CW_N6)+CHOOSE(N_CW_A+1,0,CW_A1,CW_A2))*CW_PER_SWING*AM32,AM32))</f>
        <v>15.946964084499</v>
      </c>
      <c r="AQ32" s="41" t="n">
        <f aca="false">IF(CORE_MODE=2,AN32,K32)</f>
        <v>1.570428</v>
      </c>
      <c r="AR32" s="31" t="n">
        <f aca="false">IF(CORE_MODE=2,AO32,L32)</f>
        <v>3.29985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31" t="n">
        <v>7.264419</v>
      </c>
      <c r="H33" s="8" t="n">
        <v>73.646303</v>
      </c>
      <c r="I33" s="8" t="n">
        <v>1637.001652</v>
      </c>
      <c r="J33" s="31" t="n">
        <v>22.227886</v>
      </c>
      <c r="K33" s="41" t="n">
        <v>1.579495</v>
      </c>
      <c r="L33" s="31" t="n">
        <v>4.037452</v>
      </c>
      <c r="M33" s="8" t="n">
        <v>172</v>
      </c>
      <c r="N33" s="8" t="n">
        <v>936</v>
      </c>
      <c r="O33" s="31" t="n">
        <v>8.77062</v>
      </c>
      <c r="P33" s="31" t="n">
        <v>8.342682</v>
      </c>
      <c r="Q33" s="31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31" t="n">
        <v>3.385622</v>
      </c>
      <c r="W33" s="41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2*ROUNDUP(G33*1000/V_ZENER,0)*PRICE_Z+(4+IF(CORE_MODE=1,1,0)+IF(OR(CORE_MODE=3,CORE_MODE=4),1+2*N_CW+2*N_CW_A,0))*ROUNDUP(G33*DIODE_SAFETY/V_STICK,0)*PRICE_STICK</f>
        <v>66.9</v>
      </c>
      <c r="AG33" s="24" t="n">
        <f aca="false">SUM(X33:AF33)</f>
        <v>3045.35856782</v>
      </c>
      <c r="AH33" s="20" t="n">
        <f aca="false">FIXED_BOM</f>
        <v>3666</v>
      </c>
      <c r="AI33" s="24" t="n">
        <f aca="false">(AG33+AH33)*(1+CONT)</f>
        <v>7718.062352993</v>
      </c>
      <c r="AJ33" s="24" t="n">
        <f aca="false">IF(AR33&gt;0,AI33/AR33,1000000000000)</f>
        <v>1911.61711718009</v>
      </c>
      <c r="AK33" s="8" t="n">
        <f aca="false">IF(AND(AP33&gt;=V_NEED,AR33&gt;=P_MIN,AQ33&gt;=Z_MIN,F33&lt;=N_CAP,D33&lt;=R_MAX,OR(CORONA_REQ=0,O33&gt;=G33),OR(CORE_MODE&lt;&gt;3,E_CORE&lt;=E_NULL_MAX)),1,0)</f>
        <v>0</v>
      </c>
      <c r="AL33" s="31" t="n">
        <f aca="false">IF(AK33=1,IF(OBJECTIVE=1,AI33,AJ33),1000000000000)+ROW()*0.000000001</f>
        <v>1000000000000</v>
      </c>
      <c r="AM33" s="31" t="n">
        <v>4.110234</v>
      </c>
      <c r="AN33" s="41" t="n">
        <v>1.542328</v>
      </c>
      <c r="AO33" s="31" t="n">
        <v>3.909745</v>
      </c>
      <c r="AP33" s="31" t="n">
        <f aca="false">IF(CORE_MODE=1,G33,IF(OR(CORE_MODE=3,CORE_MODE=4),G33+(CHOOSE(N_CW+1,0,1,CW_N2,CW_N3,CW_N4,CW_N5,CW_N6)+CHOOSE(N_CW_A+1,0,CW_A1,CW_A2))*CW_PER_SWING*AM33,AM33))</f>
        <v>15.987416539542</v>
      </c>
      <c r="AQ33" s="41" t="n">
        <f aca="false">IF(CORE_MODE=2,AN33,K33)</f>
        <v>1.579495</v>
      </c>
      <c r="AR33" s="31" t="n">
        <f aca="false">IF(CORE_MODE=2,AO33,L33)</f>
        <v>4.037452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31" t="n">
        <v>7.264419</v>
      </c>
      <c r="H34" s="8" t="n">
        <v>98.566756</v>
      </c>
      <c r="I34" s="8" t="n">
        <v>2206.393531</v>
      </c>
      <c r="J34" s="31" t="n">
        <v>22.384764</v>
      </c>
      <c r="K34" s="41" t="n">
        <v>1.590777</v>
      </c>
      <c r="L34" s="31" t="n">
        <v>5.515425</v>
      </c>
      <c r="M34" s="8" t="n">
        <v>232</v>
      </c>
      <c r="N34" s="8" t="n">
        <v>1056</v>
      </c>
      <c r="O34" s="31" t="n">
        <v>8.77062</v>
      </c>
      <c r="P34" s="31" t="n">
        <v>11.123575</v>
      </c>
      <c r="Q34" s="31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31" t="n">
        <v>4.300654</v>
      </c>
      <c r="W34" s="41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2*ROUNDUP(G34*1000/V_ZENER,0)*PRICE_Z+(4+IF(CORE_MODE=1,1,0)+IF(OR(CORE_MODE=3,CORE_MODE=4),1+2*N_CW+2*N_CW_A,0))*ROUNDUP(G34*DIODE_SAFETY/V_STICK,0)*PRICE_STICK</f>
        <v>66.9</v>
      </c>
      <c r="AG34" s="24" t="n">
        <f aca="false">SUM(X34:AF34)</f>
        <v>3994.73618995</v>
      </c>
      <c r="AH34" s="20" t="n">
        <f aca="false">FIXED_BOM</f>
        <v>3666</v>
      </c>
      <c r="AI34" s="24" t="n">
        <f aca="false">(AG34+AH34)*(1+CONT)</f>
        <v>8809.8466184425</v>
      </c>
      <c r="AJ34" s="24" t="n">
        <f aca="false">IF(AR34&gt;0,AI34/AR34,1000000000000)</f>
        <v>1597.31056418</v>
      </c>
      <c r="AK34" s="8" t="n">
        <f aca="false">IF(AND(AP34&gt;=V_NEED,AR34&gt;=P_MIN,AQ34&gt;=Z_MIN,F34&lt;=N_CAP,D34&lt;=R_MAX,OR(CORONA_REQ=0,O34&gt;=G34),OR(CORE_MODE&lt;&gt;3,E_CORE&lt;=E_NULL_MAX)),1,0)</f>
        <v>0</v>
      </c>
      <c r="AL34" s="31" t="n">
        <f aca="false">IF(AK34=1,IF(OBJECTIVE=1,AI34,AJ34),1000000000000)+ROW()*0.000000001</f>
        <v>1000000000000</v>
      </c>
      <c r="AM34" s="31" t="n">
        <v>4.150706</v>
      </c>
      <c r="AN34" s="41" t="n">
        <v>1.561521</v>
      </c>
      <c r="AO34" s="31" t="n">
        <v>5.382504</v>
      </c>
      <c r="AP34" s="31" t="n">
        <f aca="false">IF(CORE_MODE=1,G34,IF(OR(CORE_MODE=3,CORE_MODE=4),G34+(CHOOSE(N_CW+1,0,1,CW_N2,CW_N3,CW_N4,CW_N5,CW_N6)+CHOOSE(N_CW_A+1,0,CW_A1,CW_A2))*CW_PER_SWING*AM34,AM34))</f>
        <v>16.073308767678</v>
      </c>
      <c r="AQ34" s="41" t="n">
        <f aca="false">IF(CORE_MODE=2,AN34,K34)</f>
        <v>1.590777</v>
      </c>
      <c r="AR34" s="31" t="n">
        <f aca="false">IF(CORE_MODE=2,AO34,L34)</f>
        <v>5.515425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31" t="n">
        <v>7.264419</v>
      </c>
      <c r="H35" s="8" t="n">
        <v>38.15596</v>
      </c>
      <c r="I35" s="8" t="n">
        <v>584.886135</v>
      </c>
      <c r="J35" s="31" t="n">
        <v>15.328828</v>
      </c>
      <c r="K35" s="41" t="n">
        <v>1.466462</v>
      </c>
      <c r="L35" s="31" t="n">
        <v>1.24433</v>
      </c>
      <c r="M35" s="8" t="n">
        <v>62</v>
      </c>
      <c r="N35" s="8" t="n">
        <v>716</v>
      </c>
      <c r="O35" s="31" t="n">
        <v>8.77062</v>
      </c>
      <c r="P35" s="31" t="n">
        <v>3.142805</v>
      </c>
      <c r="Q35" s="31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31" t="n">
        <v>1.708061</v>
      </c>
      <c r="W35" s="41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2*ROUNDUP(G35*1000/V_ZENER,0)*PRICE_Z+(4+IF(CORE_MODE=1,1,0)+IF(OR(CORE_MODE=3,CORE_MODE=4),1+2*N_CW+2*N_CW_A,0))*ROUNDUP(G35*DIODE_SAFETY/V_STICK,0)*PRICE_STICK</f>
        <v>66.9</v>
      </c>
      <c r="AG35" s="24" t="n">
        <f aca="false">SUM(X35:AF35)</f>
        <v>1294.24470025</v>
      </c>
      <c r="AH35" s="20" t="n">
        <f aca="false">FIXED_BOM</f>
        <v>3666</v>
      </c>
      <c r="AI35" s="24" t="n">
        <f aca="false">(AG35+AH35)*(1+CONT)</f>
        <v>5704.2814052875</v>
      </c>
      <c r="AJ35" s="24" t="n">
        <f aca="false">IF(AR35&gt;0,AI35/AR35,1000000000000)</f>
        <v>4584.21914225929</v>
      </c>
      <c r="AK35" s="8" t="n">
        <f aca="false">IF(AND(AP35&gt;=V_NEED,AR35&gt;=P_MIN,AQ35&gt;=Z_MIN,F35&lt;=N_CAP,D35&lt;=R_MAX,OR(CORONA_REQ=0,O35&gt;=G35),OR(CORE_MODE&lt;&gt;3,E_CORE&lt;=E_NULL_MAX)),1,0)</f>
        <v>0</v>
      </c>
      <c r="AL35" s="31" t="n">
        <f aca="false">IF(AK35=1,IF(OBJECTIVE=1,AI35,AJ35),1000000000000)+ROW()*0.000000001</f>
        <v>1000000000000</v>
      </c>
      <c r="AM35" s="31" t="n">
        <v>4.006205</v>
      </c>
      <c r="AN35" s="41" t="n">
        <v>1.386473</v>
      </c>
      <c r="AO35" s="31" t="n">
        <v>1.117482</v>
      </c>
      <c r="AP35" s="31" t="n">
        <f aca="false">IF(CORE_MODE=1,G35,IF(OR(CORE_MODE=3,CORE_MODE=4),G35+(CHOOSE(N_CW+1,0,1,CW_N2,CW_N3,CW_N4,CW_N5,CW_N6)+CHOOSE(N_CW_A+1,0,CW_A1,CW_A2))*CW_PER_SWING*AM35,AM35))</f>
        <v>15.766639641915</v>
      </c>
      <c r="AQ35" s="41" t="n">
        <f aca="false">IF(CORE_MODE=2,AN35,K35)</f>
        <v>1.466462</v>
      </c>
      <c r="AR35" s="31" t="n">
        <f aca="false">IF(CORE_MODE=2,AO35,L35)</f>
        <v>1.24433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31" t="n">
        <v>7.264419</v>
      </c>
      <c r="H36" s="8" t="n">
        <v>58.816508</v>
      </c>
      <c r="I36" s="8" t="n">
        <v>919.106783</v>
      </c>
      <c r="J36" s="31" t="n">
        <v>15.626681</v>
      </c>
      <c r="K36" s="41" t="n">
        <v>1.503852</v>
      </c>
      <c r="L36" s="31" t="n">
        <v>2.064498</v>
      </c>
      <c r="M36" s="8" t="n">
        <v>92</v>
      </c>
      <c r="N36" s="8" t="n">
        <v>776</v>
      </c>
      <c r="O36" s="31" t="n">
        <v>8.77062</v>
      </c>
      <c r="P36" s="31" t="n">
        <v>4.714208</v>
      </c>
      <c r="Q36" s="31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31" t="n">
        <v>2.165578</v>
      </c>
      <c r="W36" s="41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2*ROUNDUP(G36*1000/V_ZENER,0)*PRICE_Z+(4+IF(CORE_MODE=1,1,0)+IF(OR(CORE_MODE=3,CORE_MODE=4),1+2*N_CW+2*N_CW_A,0))*ROUNDUP(G36*DIODE_SAFETY/V_STICK,0)*PRICE_STICK</f>
        <v>66.9</v>
      </c>
      <c r="AG36" s="24" t="n">
        <f aca="false">SUM(X36:AF36)</f>
        <v>1771.09959162</v>
      </c>
      <c r="AH36" s="20" t="n">
        <f aca="false">FIXED_BOM</f>
        <v>3666</v>
      </c>
      <c r="AI36" s="24" t="n">
        <f aca="false">(AG36+AH36)*(1+CONT)</f>
        <v>6252.664530363</v>
      </c>
      <c r="AJ36" s="24" t="n">
        <f aca="false">IF(AR36&gt;0,AI36/AR36,1000000000000)</f>
        <v>3028.66097732379</v>
      </c>
      <c r="AK36" s="8" t="n">
        <f aca="false">IF(AND(AP36&gt;=V_NEED,AR36&gt;=P_MIN,AQ36&gt;=Z_MIN,F36&lt;=N_CAP,D36&lt;=R_MAX,OR(CORONA_REQ=0,O36&gt;=G36),OR(CORE_MODE&lt;&gt;3,E_CORE&lt;=E_NULL_MAX)),1,0)</f>
        <v>0</v>
      </c>
      <c r="AL36" s="31" t="n">
        <f aca="false">IF(AK36=1,IF(OBJECTIVE=1,AI36,AJ36),1000000000000)+ROW()*0.000000001</f>
        <v>1000000000000</v>
      </c>
      <c r="AM36" s="31" t="n">
        <v>4.039228</v>
      </c>
      <c r="AN36" s="41" t="n">
        <v>1.447551</v>
      </c>
      <c r="AO36" s="31" t="n">
        <v>1.937726</v>
      </c>
      <c r="AP36" s="31" t="n">
        <f aca="false">IF(CORE_MODE=1,G36,IF(OR(CORE_MODE=3,CORE_MODE=4),G36+(CHOOSE(N_CW+1,0,1,CW_N2,CW_N3,CW_N4,CW_N5,CW_N6)+CHOOSE(N_CW_A+1,0,CW_A1,CW_A2))*CW_PER_SWING*AM36,AM36))</f>
        <v>15.836723132964</v>
      </c>
      <c r="AQ36" s="41" t="n">
        <f aca="false">IF(CORE_MODE=2,AN36,K36)</f>
        <v>1.503852</v>
      </c>
      <c r="AR36" s="31" t="n">
        <f aca="false">IF(CORE_MODE=2,AO36,L36)</f>
        <v>2.064498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31" t="n">
        <v>7.264419</v>
      </c>
      <c r="H37" s="8" t="n">
        <v>79.477057</v>
      </c>
      <c r="I37" s="8" t="n">
        <v>1253.327432</v>
      </c>
      <c r="J37" s="31" t="n">
        <v>15.769676</v>
      </c>
      <c r="K37" s="41" t="n">
        <v>1.522719</v>
      </c>
      <c r="L37" s="31" t="n">
        <v>2.888109</v>
      </c>
      <c r="M37" s="8" t="n">
        <v>122</v>
      </c>
      <c r="N37" s="8" t="n">
        <v>836</v>
      </c>
      <c r="O37" s="31" t="n">
        <v>8.77062</v>
      </c>
      <c r="P37" s="31" t="n">
        <v>6.285611</v>
      </c>
      <c r="Q37" s="31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31" t="n">
        <v>2.623094</v>
      </c>
      <c r="W37" s="41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2*ROUNDUP(G37*1000/V_ZENER,0)*PRICE_Z+(4+IF(CORE_MODE=1,1,0)+IF(OR(CORE_MODE=3,CORE_MODE=4),1+2*N_CW+2*N_CW_A,0))*ROUNDUP(G37*DIODE_SAFETY/V_STICK,0)*PRICE_STICK</f>
        <v>66.9</v>
      </c>
      <c r="AG37" s="24" t="n">
        <f aca="false">SUM(X37:AF37)</f>
        <v>2247.95447949</v>
      </c>
      <c r="AH37" s="20" t="n">
        <f aca="false">FIXED_BOM</f>
        <v>3666</v>
      </c>
      <c r="AI37" s="24" t="n">
        <f aca="false">(AG37+AH37)*(1+CONT)</f>
        <v>6801.0476514135</v>
      </c>
      <c r="AJ37" s="24" t="n">
        <f aca="false">IF(AR37&gt;0,AI37/AR37,1000000000000)</f>
        <v>2354.84451986179</v>
      </c>
      <c r="AK37" s="8" t="n">
        <f aca="false">IF(AND(AP37&gt;=V_NEED,AR37&gt;=P_MIN,AQ37&gt;=Z_MIN,F37&lt;=N_CAP,D37&lt;=R_MAX,OR(CORONA_REQ=0,O37&gt;=G37),OR(CORE_MODE&lt;&gt;3,E_CORE&lt;=E_NULL_MAX)),1,0)</f>
        <v>0</v>
      </c>
      <c r="AL37" s="31" t="n">
        <f aca="false">IF(AK37=1,IF(OBJECTIVE=1,AI37,AJ37),1000000000000)+ROW()*0.000000001</f>
        <v>1000000000000</v>
      </c>
      <c r="AM37" s="31" t="n">
        <v>4.06162</v>
      </c>
      <c r="AN37" s="41" t="n">
        <v>1.478937</v>
      </c>
      <c r="AO37" s="31" t="n">
        <v>2.758556</v>
      </c>
      <c r="AP37" s="31" t="n">
        <f aca="false">IF(CORE_MODE=1,G37,IF(OR(CORE_MODE=3,CORE_MODE=4),G37+(CHOOSE(N_CW+1,0,1,CW_N2,CW_N3,CW_N4,CW_N5,CW_N6)+CHOOSE(N_CW_A+1,0,CW_A1,CW_A2))*CW_PER_SWING*AM37,AM37))</f>
        <v>15.88424484606</v>
      </c>
      <c r="AQ37" s="41" t="n">
        <f aca="false">IF(CORE_MODE=2,AN37,K37)</f>
        <v>1.522719</v>
      </c>
      <c r="AR37" s="31" t="n">
        <f aca="false">IF(CORE_MODE=2,AO37,L37)</f>
        <v>2.888109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31" t="n">
        <v>7.264419</v>
      </c>
      <c r="H38" s="8" t="n">
        <v>100.137605</v>
      </c>
      <c r="I38" s="8" t="n">
        <v>1587.54808</v>
      </c>
      <c r="J38" s="31" t="n">
        <v>15.853665</v>
      </c>
      <c r="K38" s="41" t="n">
        <v>1.533013</v>
      </c>
      <c r="L38" s="31" t="n">
        <v>3.707558</v>
      </c>
      <c r="M38" s="8" t="n">
        <v>152</v>
      </c>
      <c r="N38" s="8" t="n">
        <v>896</v>
      </c>
      <c r="O38" s="31" t="n">
        <v>8.77062</v>
      </c>
      <c r="P38" s="31" t="n">
        <v>7.857013</v>
      </c>
      <c r="Q38" s="31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31" t="n">
        <v>3.080611</v>
      </c>
      <c r="W38" s="41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2*ROUNDUP(G38*1000/V_ZENER,0)*PRICE_Z+(4+IF(CORE_MODE=1,1,0)+IF(OR(CORE_MODE=3,CORE_MODE=4),1+2*N_CW+2*N_CW_A,0))*ROUNDUP(G38*DIODE_SAFETY/V_STICK,0)*PRICE_STICK</f>
        <v>66.9</v>
      </c>
      <c r="AG38" s="24" t="n">
        <f aca="false">SUM(X38:AF38)</f>
        <v>2724.80936039</v>
      </c>
      <c r="AH38" s="20" t="n">
        <f aca="false">FIXED_BOM</f>
        <v>3666</v>
      </c>
      <c r="AI38" s="24" t="n">
        <f aca="false">(AG38+AH38)*(1+CONT)</f>
        <v>7349.4307644485</v>
      </c>
      <c r="AJ38" s="24" t="n">
        <f aca="false">IF(AR38&gt;0,AI38/AR38,1000000000000)</f>
        <v>1982.28342333377</v>
      </c>
      <c r="AK38" s="8" t="n">
        <f aca="false">IF(AND(AP38&gt;=V_NEED,AR38&gt;=P_MIN,AQ38&gt;=Z_MIN,F38&lt;=N_CAP,D38&lt;=R_MAX,OR(CORONA_REQ=0,O38&gt;=G38),OR(CORE_MODE&lt;&gt;3,E_CORE&lt;=E_NULL_MAX)),1,0)</f>
        <v>0</v>
      </c>
      <c r="AL38" s="31" t="n">
        <f aca="false">IF(AK38=1,IF(OBJECTIVE=1,AI38,AJ38),1000000000000)+ROW()*0.000000001</f>
        <v>1000000000000</v>
      </c>
      <c r="AM38" s="31" t="n">
        <v>4.082045</v>
      </c>
      <c r="AN38" s="41" t="n">
        <v>1.498089</v>
      </c>
      <c r="AO38" s="31" t="n">
        <v>3.582251</v>
      </c>
      <c r="AP38" s="31" t="n">
        <f aca="false">IF(CORE_MODE=1,G38,IF(OR(CORE_MODE=3,CORE_MODE=4),G38+(CHOOSE(N_CW+1,0,1,CW_N2,CW_N3,CW_N4,CW_N5,CW_N6)+CHOOSE(N_CW_A+1,0,CW_A1,CW_A2))*CW_PER_SWING*AM38,AM38))</f>
        <v>15.927592067835</v>
      </c>
      <c r="AQ38" s="41" t="n">
        <f aca="false">IF(CORE_MODE=2,AN38,K38)</f>
        <v>1.533013</v>
      </c>
      <c r="AR38" s="31" t="n">
        <f aca="false">IF(CORE_MODE=2,AO38,L38)</f>
        <v>3.707558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31" t="n">
        <v>7.264419</v>
      </c>
      <c r="H39" s="8" t="n">
        <v>120.798154</v>
      </c>
      <c r="I39" s="8" t="n">
        <v>1921.768729</v>
      </c>
      <c r="J39" s="31" t="n">
        <v>15.908925</v>
      </c>
      <c r="K39" s="41" t="n">
        <v>1.539789</v>
      </c>
      <c r="L39" s="31" t="n">
        <v>4.526893</v>
      </c>
      <c r="M39" s="8" t="n">
        <v>182</v>
      </c>
      <c r="N39" s="8" t="n">
        <v>956</v>
      </c>
      <c r="O39" s="31" t="n">
        <v>8.77062</v>
      </c>
      <c r="P39" s="31" t="n">
        <v>9.428416</v>
      </c>
      <c r="Q39" s="31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31" t="n">
        <v>3.538127</v>
      </c>
      <c r="W39" s="41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2*ROUNDUP(G39*1000/V_ZENER,0)*PRICE_Z+(4+IF(CORE_MODE=1,1,0)+IF(OR(CORE_MODE=3,CORE_MODE=4),1+2*N_CW+2*N_CW_A,0))*ROUNDUP(G39*DIODE_SAFETY/V_STICK,0)*PRICE_STICK</f>
        <v>66.9</v>
      </c>
      <c r="AG39" s="24" t="n">
        <f aca="false">SUM(X39:AF39)</f>
        <v>3201.66418826</v>
      </c>
      <c r="AH39" s="20" t="n">
        <f aca="false">FIXED_BOM</f>
        <v>3666</v>
      </c>
      <c r="AI39" s="24" t="n">
        <f aca="false">(AG39+AH39)*(1+CONT)</f>
        <v>7897.813816499</v>
      </c>
      <c r="AJ39" s="24" t="n">
        <f aca="false">IF(AR39&gt;0,AI39/AR39,1000000000000)</f>
        <v>1744.64336057844</v>
      </c>
      <c r="AK39" s="8" t="n">
        <f aca="false">IF(AND(AP39&gt;=V_NEED,AR39&gt;=P_MIN,AQ39&gt;=Z_MIN,F39&lt;=N_CAP,D39&lt;=R_MAX,OR(CORONA_REQ=0,O39&gt;=G39),OR(CORE_MODE&lt;&gt;3,E_CORE&lt;=E_NULL_MAX)),1,0)</f>
        <v>0</v>
      </c>
      <c r="AL39" s="31" t="n">
        <f aca="false">IF(AK39=1,IF(OBJECTIVE=1,AI39,AJ39),1000000000000)+ROW()*0.000000001</f>
        <v>1000000000000</v>
      </c>
      <c r="AM39" s="31" t="n">
        <v>4.107446</v>
      </c>
      <c r="AN39" s="41" t="n">
        <v>1.509509</v>
      </c>
      <c r="AO39" s="31" t="n">
        <v>4.39669</v>
      </c>
      <c r="AP39" s="31" t="n">
        <f aca="false">IF(CORE_MODE=1,G39,IF(OR(CORE_MODE=3,CORE_MODE=4),G39+(CHOOSE(N_CW+1,0,1,CW_N2,CW_N3,CW_N4,CW_N5,CW_N6)+CHOOSE(N_CW_A+1,0,CW_A1,CW_A2))*CW_PER_SWING*AM39,AM39))</f>
        <v>15.981499670298</v>
      </c>
      <c r="AQ39" s="41" t="n">
        <f aca="false">IF(CORE_MODE=2,AN39,K39)</f>
        <v>1.539789</v>
      </c>
      <c r="AR39" s="31" t="n">
        <f aca="false">IF(CORE_MODE=2,AO39,L39)</f>
        <v>4.526893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31" t="n">
        <v>7.264419</v>
      </c>
      <c r="H40" s="8" t="n">
        <v>162.11925</v>
      </c>
      <c r="I40" s="8" t="n">
        <v>2590.210025</v>
      </c>
      <c r="J40" s="31" t="n">
        <v>15.97719</v>
      </c>
      <c r="K40" s="41" t="n">
        <v>1.548923</v>
      </c>
      <c r="L40" s="31" t="n">
        <v>6.172098</v>
      </c>
      <c r="M40" s="8" t="n">
        <v>242</v>
      </c>
      <c r="N40" s="8" t="n">
        <v>1076</v>
      </c>
      <c r="O40" s="31" t="n">
        <v>8.77062</v>
      </c>
      <c r="P40" s="31" t="n">
        <v>12.571221</v>
      </c>
      <c r="Q40" s="31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31" t="n">
        <v>4.45316</v>
      </c>
      <c r="W40" s="41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2*ROUNDUP(G40*1000/V_ZENER,0)*PRICE_Z+(4+IF(CORE_MODE=1,1,0)+IF(OR(CORE_MODE=3,CORE_MODE=4),1+2*N_CW+2*N_CW_A,0))*ROUNDUP(G40*DIODE_SAFETY/V_STICK,0)*PRICE_STICK</f>
        <v>66.9</v>
      </c>
      <c r="AG40" s="24" t="n">
        <f aca="false">SUM(X40:AF40)</f>
        <v>4155.37395553</v>
      </c>
      <c r="AH40" s="20" t="n">
        <f aca="false">FIXED_BOM</f>
        <v>3666</v>
      </c>
      <c r="AI40" s="24" t="n">
        <f aca="false">(AG40+AH40)*(1+CONT)</f>
        <v>8994.5800488595</v>
      </c>
      <c r="AJ40" s="24" t="n">
        <f aca="false">IF(AR40&gt;0,AI40/AR40,1000000000000)</f>
        <v>1457.29702426298</v>
      </c>
      <c r="AK40" s="8" t="n">
        <f aca="false">IF(AND(AP40&gt;=V_NEED,AR40&gt;=P_MIN,AQ40&gt;=Z_MIN,F40&lt;=N_CAP,D40&lt;=R_MAX,OR(CORONA_REQ=0,O40&gt;=G40),OR(CORE_MODE&lt;&gt;3,E_CORE&lt;=E_NULL_MAX)),1,0)</f>
        <v>0</v>
      </c>
      <c r="AL40" s="31" t="n">
        <f aca="false">IF(AK40=1,IF(OBJECTIVE=1,AI40,AJ40),1000000000000)+ROW()*0.000000001</f>
        <v>1000000000000</v>
      </c>
      <c r="AM40" s="31" t="n">
        <v>4.147065</v>
      </c>
      <c r="AN40" s="41" t="n">
        <v>1.52602</v>
      </c>
      <c r="AO40" s="31" t="n">
        <v>6.043061</v>
      </c>
      <c r="AP40" s="31" t="n">
        <f aca="false">IF(CORE_MODE=1,G40,IF(OR(CORE_MODE=3,CORE_MODE=4),G40+(CHOOSE(N_CW+1,0,1,CW_N2,CW_N3,CW_N4,CW_N5,CW_N6)+CHOOSE(N_CW_A+1,0,CW_A1,CW_A2))*CW_PER_SWING*AM40,AM40))</f>
        <v>16.065581608095</v>
      </c>
      <c r="AQ40" s="41" t="n">
        <f aca="false">IF(CORE_MODE=2,AN40,K40)</f>
        <v>1.548923</v>
      </c>
      <c r="AR40" s="31" t="n">
        <f aca="false">IF(CORE_MODE=2,AO40,L40)</f>
        <v>6.172098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31" t="n">
        <v>7.264419</v>
      </c>
      <c r="H41" s="8" t="n">
        <v>19.026943</v>
      </c>
      <c r="I41" s="8" t="n">
        <v>411.976027</v>
      </c>
      <c r="J41" s="31" t="n">
        <v>21.652244</v>
      </c>
      <c r="K41" s="41" t="n">
        <v>1.469005</v>
      </c>
      <c r="L41" s="31" t="n">
        <v>0.876901</v>
      </c>
      <c r="M41" s="8" t="n">
        <v>63</v>
      </c>
      <c r="N41" s="8" t="n">
        <v>718</v>
      </c>
      <c r="O41" s="31" t="n">
        <v>9.183835</v>
      </c>
      <c r="P41" s="31" t="n">
        <v>3.023728</v>
      </c>
      <c r="Q41" s="31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31" t="n">
        <v>1.723312</v>
      </c>
      <c r="W41" s="41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2*ROUNDUP(G41*1000/V_ZENER,0)*PRICE_Z+(4+IF(CORE_MODE=1,1,0)+IF(OR(CORE_MODE=3,CORE_MODE=4),1+2*N_CW+2*N_CW_A,0))*ROUNDUP(G41*DIODE_SAFETY/V_STICK,0)*PRICE_STICK</f>
        <v>66.9</v>
      </c>
      <c r="AG41" s="24" t="n">
        <f aca="false">SUM(X41:AF41)</f>
        <v>1237.32226756</v>
      </c>
      <c r="AH41" s="20" t="n">
        <f aca="false">FIXED_BOM</f>
        <v>3666</v>
      </c>
      <c r="AI41" s="24" t="n">
        <f aca="false">(AG41+AH41)*(1+CONT)</f>
        <v>5638.820607694</v>
      </c>
      <c r="AJ41" s="24" t="n">
        <f aca="false">IF(AR41&gt;0,AI41/AR41,1000000000000)</f>
        <v>6430.39591435521</v>
      </c>
      <c r="AK41" s="8" t="n">
        <f aca="false">IF(AND(AP41&gt;=V_NEED,AR41&gt;=P_MIN,AQ41&gt;=Z_MIN,F41&lt;=N_CAP,D41&lt;=R_MAX,OR(CORONA_REQ=0,O41&gt;=G41),OR(CORE_MODE&lt;&gt;3,E_CORE&lt;=E_NULL_MAX)),1,0)</f>
        <v>0</v>
      </c>
      <c r="AL41" s="31" t="n">
        <f aca="false">IF(AK41=1,IF(OBJECTIVE=1,AI41,AJ41),1000000000000)+ROW()*0.000000001</f>
        <v>1000000000000</v>
      </c>
      <c r="AM41" s="31" t="n">
        <v>4.005162</v>
      </c>
      <c r="AN41" s="41" t="n">
        <v>1.359769</v>
      </c>
      <c r="AO41" s="31" t="n">
        <v>0.752455</v>
      </c>
      <c r="AP41" s="31" t="n">
        <f aca="false">IF(CORE_MODE=1,G41,IF(OR(CORE_MODE=3,CORE_MODE=4),G41+(CHOOSE(N_CW+1,0,1,CW_N2,CW_N3,CW_N4,CW_N5,CW_N6)+CHOOSE(N_CW_A+1,0,CW_A1,CW_A2))*CW_PER_SWING*AM41,AM41))</f>
        <v>15.764426121606</v>
      </c>
      <c r="AQ41" s="41" t="n">
        <f aca="false">IF(CORE_MODE=2,AN41,K41)</f>
        <v>1.469005</v>
      </c>
      <c r="AR41" s="31" t="n">
        <f aca="false">IF(CORE_MODE=2,AO41,L41)</f>
        <v>0.876901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31" t="n">
        <v>7.264419</v>
      </c>
      <c r="H42" s="8" t="n">
        <v>28.756625</v>
      </c>
      <c r="I42" s="8" t="n">
        <v>647.3909</v>
      </c>
      <c r="J42" s="31" t="n">
        <v>22.512756</v>
      </c>
      <c r="K42" s="41" t="n">
        <v>1.5222</v>
      </c>
      <c r="L42" s="31" t="n">
        <v>1.48619</v>
      </c>
      <c r="M42" s="8" t="n">
        <v>90.5</v>
      </c>
      <c r="N42" s="8" t="n">
        <v>773</v>
      </c>
      <c r="O42" s="31" t="n">
        <v>9.183835</v>
      </c>
      <c r="P42" s="31" t="n">
        <v>4.535592</v>
      </c>
      <c r="Q42" s="31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31" t="n">
        <v>2.142702</v>
      </c>
      <c r="W42" s="41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2*ROUNDUP(G42*1000/V_ZENER,0)*PRICE_Z+(4+IF(CORE_MODE=1,1,0)+IF(OR(CORE_MODE=3,CORE_MODE=4),1+2*N_CW+2*N_CW_A,0))*ROUNDUP(G42*DIODE_SAFETY/V_STICK,0)*PRICE_STICK</f>
        <v>66.9</v>
      </c>
      <c r="AG42" s="24" t="n">
        <f aca="false">SUM(X42:AF42)</f>
        <v>1647.18826324</v>
      </c>
      <c r="AH42" s="20" t="n">
        <f aca="false">FIXED_BOM</f>
        <v>3666</v>
      </c>
      <c r="AI42" s="24" t="n">
        <f aca="false">(AG42+AH42)*(1+CONT)</f>
        <v>6110.166502726</v>
      </c>
      <c r="AJ42" s="24" t="n">
        <f aca="false">IF(AR42&gt;0,AI42/AR42,1000000000000)</f>
        <v>4111.29566389627</v>
      </c>
      <c r="AK42" s="8" t="n">
        <f aca="false">IF(AND(AP42&gt;=V_NEED,AR42&gt;=P_MIN,AQ42&gt;=Z_MIN,F42&lt;=N_CAP,D42&lt;=R_MAX,OR(CORONA_REQ=0,O42&gt;=G42),OR(CORE_MODE&lt;&gt;3,E_CORE&lt;=E_NULL_MAX)),1,0)</f>
        <v>0</v>
      </c>
      <c r="AL42" s="31" t="n">
        <f aca="false">IF(AK42=1,IF(OBJECTIVE=1,AI42,AJ42),1000000000000)+ROW()*0.000000001</f>
        <v>1000000000000</v>
      </c>
      <c r="AM42" s="31" t="n">
        <v>4.041387</v>
      </c>
      <c r="AN42" s="41" t="n">
        <v>1.441207</v>
      </c>
      <c r="AO42" s="31" t="n">
        <v>1.357191</v>
      </c>
      <c r="AP42" s="31" t="n">
        <f aca="false">IF(CORE_MODE=1,G42,IF(OR(CORE_MODE=3,CORE_MODE=4),G42+(CHOOSE(N_CW+1,0,1,CW_N2,CW_N3,CW_N4,CW_N5,CW_N6)+CHOOSE(N_CW_A+1,0,CW_A1,CW_A2))*CW_PER_SWING*AM42,AM42))</f>
        <v>15.841305098781</v>
      </c>
      <c r="AQ42" s="41" t="n">
        <f aca="false">IF(CORE_MODE=2,AN42,K42)</f>
        <v>1.5222</v>
      </c>
      <c r="AR42" s="31" t="n">
        <f aca="false">IF(CORE_MODE=2,AO42,L42)</f>
        <v>1.48619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31" t="n">
        <v>7.264419</v>
      </c>
      <c r="H43" s="8" t="n">
        <v>38.486307</v>
      </c>
      <c r="I43" s="8" t="n">
        <v>882.805773</v>
      </c>
      <c r="J43" s="31" t="n">
        <v>22.938178</v>
      </c>
      <c r="K43" s="41" t="n">
        <v>1.549414</v>
      </c>
      <c r="L43" s="31" t="n">
        <v>2.098993</v>
      </c>
      <c r="M43" s="8" t="n">
        <v>123.5</v>
      </c>
      <c r="N43" s="8" t="n">
        <v>839</v>
      </c>
      <c r="O43" s="31" t="n">
        <v>9.183835</v>
      </c>
      <c r="P43" s="31" t="n">
        <v>6.047456</v>
      </c>
      <c r="Q43" s="31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31" t="n">
        <v>2.64597</v>
      </c>
      <c r="W43" s="41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2*ROUNDUP(G43*1000/V_ZENER,0)*PRICE_Z+(4+IF(CORE_MODE=1,1,0)+IF(OR(CORE_MODE=3,CORE_MODE=4),1+2*N_CW+2*N_CW_A,0))*ROUNDUP(G43*DIODE_SAFETY/V_STICK,0)*PRICE_STICK</f>
        <v>66.9</v>
      </c>
      <c r="AG43" s="24" t="n">
        <f aca="false">SUM(X43:AF43)</f>
        <v>2131.40927952</v>
      </c>
      <c r="AH43" s="20" t="n">
        <f aca="false">FIXED_BOM</f>
        <v>3666</v>
      </c>
      <c r="AI43" s="24" t="n">
        <f aca="false">(AG43+AH43)*(1+CONT)</f>
        <v>6667.020671448</v>
      </c>
      <c r="AJ43" s="24" t="n">
        <f aca="false">IF(AR43&gt;0,AI43/AR43,1000000000000)</f>
        <v>3176.29485731872</v>
      </c>
      <c r="AK43" s="8" t="n">
        <f aca="false">IF(AND(AP43&gt;=V_NEED,AR43&gt;=P_MIN,AQ43&gt;=Z_MIN,F43&lt;=N_CAP,D43&lt;=R_MAX,OR(CORONA_REQ=0,O43&gt;=G43),OR(CORE_MODE&lt;&gt;3,E_CORE&lt;=E_NULL_MAX)),1,0)</f>
        <v>0</v>
      </c>
      <c r="AL43" s="31" t="n">
        <f aca="false">IF(AK43=1,IF(OBJECTIVE=1,AI43,AJ43),1000000000000)+ROW()*0.000000001</f>
        <v>1000000000000</v>
      </c>
      <c r="AM43" s="31" t="n">
        <v>4.063623</v>
      </c>
      <c r="AN43" s="41" t="n">
        <v>1.486073</v>
      </c>
      <c r="AO43" s="31" t="n">
        <v>1.971742</v>
      </c>
      <c r="AP43" s="31" t="n">
        <f aca="false">IF(CORE_MODE=1,G43,IF(OR(CORE_MODE=3,CORE_MODE=4),G43+(CHOOSE(N_CW+1,0,1,CW_N2,CW_N3,CW_N4,CW_N5,CW_N6)+CHOOSE(N_CW_A+1,0,CW_A1,CW_A2))*CW_PER_SWING*AM43,AM43))</f>
        <v>15.888495738849</v>
      </c>
      <c r="AQ43" s="41" t="n">
        <f aca="false">IF(CORE_MODE=2,AN43,K43)</f>
        <v>1.549414</v>
      </c>
      <c r="AR43" s="31" t="n">
        <f aca="false">IF(CORE_MODE=2,AO43,L43)</f>
        <v>2.098993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31" t="n">
        <v>7.264419</v>
      </c>
      <c r="H44" s="8" t="n">
        <v>48.215989</v>
      </c>
      <c r="I44" s="8" t="n">
        <v>1118.220645</v>
      </c>
      <c r="J44" s="31" t="n">
        <v>23.191905</v>
      </c>
      <c r="K44" s="41" t="n">
        <v>1.565892</v>
      </c>
      <c r="L44" s="31" t="n">
        <v>2.71444</v>
      </c>
      <c r="M44" s="8" t="n">
        <v>151</v>
      </c>
      <c r="N44" s="8" t="n">
        <v>894</v>
      </c>
      <c r="O44" s="31" t="n">
        <v>9.183835</v>
      </c>
      <c r="P44" s="31" t="n">
        <v>7.55932</v>
      </c>
      <c r="Q44" s="31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31" t="n">
        <v>3.06536</v>
      </c>
      <c r="W44" s="41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2*ROUNDUP(G44*1000/V_ZENER,0)*PRICE_Z+(4+IF(CORE_MODE=1,1,0)+IF(OR(CORE_MODE=3,CORE_MODE=4),1+2*N_CW+2*N_CW_A,0))*ROUNDUP(G44*DIODE_SAFETY/V_STICK,0)*PRICE_STICK</f>
        <v>66.9</v>
      </c>
      <c r="AG44" s="24" t="n">
        <f aca="false">SUM(X44:AF44)</f>
        <v>2541.2752767</v>
      </c>
      <c r="AH44" s="20" t="n">
        <f aca="false">FIXED_BOM</f>
        <v>3666</v>
      </c>
      <c r="AI44" s="24" t="n">
        <f aca="false">(AG44+AH44)*(1+CONT)</f>
        <v>7138.366568205</v>
      </c>
      <c r="AJ44" s="24" t="n">
        <f aca="false">IF(AR44&gt;0,AI44/AR44,1000000000000)</f>
        <v>2629.77504317833</v>
      </c>
      <c r="AK44" s="8" t="n">
        <f aca="false">IF(AND(AP44&gt;=V_NEED,AR44&gt;=P_MIN,AQ44&gt;=Z_MIN,F44&lt;=N_CAP,D44&lt;=R_MAX,OR(CORONA_REQ=0,O44&gt;=G44),OR(CORE_MODE&lt;&gt;3,E_CORE&lt;=E_NULL_MAX)),1,0)</f>
        <v>0</v>
      </c>
      <c r="AL44" s="31" t="n">
        <f aca="false">IF(AK44=1,IF(OBJECTIVE=1,AI44,AJ44),1000000000000)+ROW()*0.000000001</f>
        <v>1000000000000</v>
      </c>
      <c r="AM44" s="31" t="n">
        <v>4.080167</v>
      </c>
      <c r="AN44" s="41" t="n">
        <v>1.512826</v>
      </c>
      <c r="AO44" s="31" t="n">
        <v>2.58249</v>
      </c>
      <c r="AP44" s="31" t="n">
        <f aca="false">IF(CORE_MODE=1,G44,IF(OR(CORE_MODE=3,CORE_MODE=4),G44+(CHOOSE(N_CW+1,0,1,CW_N2,CW_N3,CW_N4,CW_N5,CW_N6)+CHOOSE(N_CW_A+1,0,CW_A1,CW_A2))*CW_PER_SWING*AM44,AM44))</f>
        <v>15.923606457921</v>
      </c>
      <c r="AQ44" s="41" t="n">
        <f aca="false">IF(CORE_MODE=2,AN44,K44)</f>
        <v>1.565892</v>
      </c>
      <c r="AR44" s="31" t="n">
        <f aca="false">IF(CORE_MODE=2,AO44,L44)</f>
        <v>2.71444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31" t="n">
        <v>7.264419</v>
      </c>
      <c r="H45" s="8" t="n">
        <v>57.945671</v>
      </c>
      <c r="I45" s="8" t="n">
        <v>1353.635518</v>
      </c>
      <c r="J45" s="31" t="n">
        <v>23.360425</v>
      </c>
      <c r="K45" s="41" t="n">
        <v>1.576622</v>
      </c>
      <c r="L45" s="31" t="n">
        <v>3.326265</v>
      </c>
      <c r="M45" s="8" t="n">
        <v>184</v>
      </c>
      <c r="N45" s="8" t="n">
        <v>960</v>
      </c>
      <c r="O45" s="31" t="n">
        <v>9.183835</v>
      </c>
      <c r="P45" s="31" t="n">
        <v>9.071184</v>
      </c>
      <c r="Q45" s="31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31" t="n">
        <v>3.568628</v>
      </c>
      <c r="W45" s="41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2*ROUNDUP(G45*1000/V_ZENER,0)*PRICE_Z+(4+IF(CORE_MODE=1,1,0)+IF(OR(CORE_MODE=3,CORE_MODE=4),1+2*N_CW+2*N_CW_A,0))*ROUNDUP(G45*DIODE_SAFETY/V_STICK,0)*PRICE_STICK</f>
        <v>66.9</v>
      </c>
      <c r="AG45" s="24" t="n">
        <f aca="false">SUM(X45:AF45)</f>
        <v>3025.49629148</v>
      </c>
      <c r="AH45" s="20" t="n">
        <f aca="false">FIXED_BOM</f>
        <v>3666</v>
      </c>
      <c r="AI45" s="24" t="n">
        <f aca="false">(AG45+AH45)*(1+CONT)</f>
        <v>7695.220735202</v>
      </c>
      <c r="AJ45" s="24" t="n">
        <f aca="false">IF(AR45&gt;0,AI45/AR45,1000000000000)</f>
        <v>2313.47193780472</v>
      </c>
      <c r="AK45" s="8" t="n">
        <f aca="false">IF(AND(AP45&gt;=V_NEED,AR45&gt;=P_MIN,AQ45&gt;=Z_MIN,F45&lt;=N_CAP,D45&lt;=R_MAX,OR(CORONA_REQ=0,O45&gt;=G45),OR(CORE_MODE&lt;&gt;3,E_CORE&lt;=E_NULL_MAX)),1,0)</f>
        <v>0</v>
      </c>
      <c r="AL45" s="31" t="n">
        <f aca="false">IF(AK45=1,IF(OBJECTIVE=1,AI45,AJ45),1000000000000)+ROW()*0.000000001</f>
        <v>1000000000000</v>
      </c>
      <c r="AM45" s="31" t="n">
        <v>4.093462</v>
      </c>
      <c r="AN45" s="41" t="n">
        <v>1.532125</v>
      </c>
      <c r="AO45" s="31" t="n">
        <v>3.196812</v>
      </c>
      <c r="AP45" s="31" t="n">
        <f aca="false">IF(CORE_MODE=1,G45,IF(OR(CORE_MODE=3,CORE_MODE=4),G45+(CHOOSE(N_CW+1,0,1,CW_N2,CW_N3,CW_N4,CW_N5,CW_N6)+CHOOSE(N_CW_A+1,0,CW_A1,CW_A2))*CW_PER_SWING*AM45,AM45))</f>
        <v>15.951821944506</v>
      </c>
      <c r="AQ45" s="41" t="n">
        <f aca="false">IF(CORE_MODE=2,AN45,K45)</f>
        <v>1.576622</v>
      </c>
      <c r="AR45" s="31" t="n">
        <f aca="false">IF(CORE_MODE=2,AO45,L45)</f>
        <v>3.326265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31" t="n">
        <v>7.264419</v>
      </c>
      <c r="H46" s="8" t="n">
        <v>77.405035</v>
      </c>
      <c r="I46" s="8" t="n">
        <v>1824.465264</v>
      </c>
      <c r="J46" s="31" t="n">
        <v>23.570369</v>
      </c>
      <c r="K46" s="41" t="n">
        <v>1.590223</v>
      </c>
      <c r="L46" s="31" t="n">
        <v>4.554357</v>
      </c>
      <c r="M46" s="8" t="n">
        <v>239</v>
      </c>
      <c r="N46" s="8" t="n">
        <v>1070</v>
      </c>
      <c r="O46" s="31" t="n">
        <v>9.183835</v>
      </c>
      <c r="P46" s="31" t="n">
        <v>12.094912</v>
      </c>
      <c r="Q46" s="31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31" t="n">
        <v>4.407408</v>
      </c>
      <c r="W46" s="41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2*ROUNDUP(G46*1000/V_ZENER,0)*PRICE_Z+(4+IF(CORE_MODE=1,1,0)+IF(OR(CORE_MODE=3,CORE_MODE=4),1+2*N_CW+2*N_CW_A,0))*ROUNDUP(G46*DIODE_SAFETY/V_STICK,0)*PRICE_STICK</f>
        <v>66.9</v>
      </c>
      <c r="AG46" s="24" t="n">
        <f aca="false">SUM(X46:AF46)</f>
        <v>3845.22834584</v>
      </c>
      <c r="AH46" s="20" t="n">
        <f aca="false">FIXED_BOM</f>
        <v>3666</v>
      </c>
      <c r="AI46" s="24" t="n">
        <f aca="false">(AG46+AH46)*(1+CONT)</f>
        <v>8637.912597716</v>
      </c>
      <c r="AJ46" s="24" t="n">
        <f aca="false">IF(AR46&gt;0,AI46/AR46,1000000000000)</f>
        <v>1896.62615331121</v>
      </c>
      <c r="AK46" s="8" t="n">
        <f aca="false">IF(AND(AP46&gt;=V_NEED,AR46&gt;=P_MIN,AQ46&gt;=Z_MIN,F46&lt;=N_CAP,D46&lt;=R_MAX,OR(CORONA_REQ=0,O46&gt;=G46),OR(CORE_MODE&lt;&gt;3,E_CORE&lt;=E_NULL_MAX)),1,0)</f>
        <v>0</v>
      </c>
      <c r="AL46" s="31" t="n">
        <f aca="false">IF(AK46=1,IF(OBJECTIVE=1,AI46,AJ46),1000000000000)+ROW()*0.000000001</f>
        <v>1000000000000</v>
      </c>
      <c r="AM46" s="31" t="n">
        <v>4.127218</v>
      </c>
      <c r="AN46" s="41" t="n">
        <v>1.555577</v>
      </c>
      <c r="AO46" s="31" t="n">
        <v>4.423242</v>
      </c>
      <c r="AP46" s="31" t="n">
        <f aca="false">IF(CORE_MODE=1,G46,IF(OR(CORE_MODE=3,CORE_MODE=4),G46+(CHOOSE(N_CW+1,0,1,CW_N2,CW_N3,CW_N4,CW_N5,CW_N6)+CHOOSE(N_CW_A+1,0,CW_A1,CW_A2))*CW_PER_SWING*AM46,AM46))</f>
        <v>16.023461054334</v>
      </c>
      <c r="AQ46" s="41" t="n">
        <f aca="false">IF(CORE_MODE=2,AN46,K46)</f>
        <v>1.590223</v>
      </c>
      <c r="AR46" s="31" t="n">
        <f aca="false">IF(CORE_MODE=2,AO46,L46)</f>
        <v>4.554357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31" t="n">
        <v>7.264419</v>
      </c>
      <c r="H47" s="8" t="n">
        <v>25.768968</v>
      </c>
      <c r="I47" s="8" t="n">
        <v>498.660636</v>
      </c>
      <c r="J47" s="31" t="n">
        <v>19.351207</v>
      </c>
      <c r="K47" s="41" t="n">
        <v>1.480213</v>
      </c>
      <c r="L47" s="31" t="n">
        <v>1.081111</v>
      </c>
      <c r="M47" s="8" t="n">
        <v>63</v>
      </c>
      <c r="N47" s="8" t="n">
        <v>718</v>
      </c>
      <c r="O47" s="31" t="n">
        <v>9.183835</v>
      </c>
      <c r="P47" s="31" t="n">
        <v>3.476117</v>
      </c>
      <c r="Q47" s="31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31" t="n">
        <v>1.723312</v>
      </c>
      <c r="W47" s="41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2*ROUNDUP(G47*1000/V_ZENER,0)*PRICE_Z+(4+IF(CORE_MODE=1,1,0)+IF(OR(CORE_MODE=3,CORE_MODE=4),1+2*N_CW+2*N_CW_A,0))*ROUNDUP(G47*DIODE_SAFETY/V_STICK,0)*PRICE_STICK</f>
        <v>66.9</v>
      </c>
      <c r="AG47" s="24" t="n">
        <f aca="false">SUM(X47:AF47)</f>
        <v>1242.73736389</v>
      </c>
      <c r="AH47" s="20" t="n">
        <f aca="false">FIXED_BOM</f>
        <v>3666</v>
      </c>
      <c r="AI47" s="24" t="n">
        <f aca="false">(AG47+AH47)*(1+CONT)</f>
        <v>5645.0479684735</v>
      </c>
      <c r="AJ47" s="24" t="n">
        <f aca="false">IF(AR47&gt;0,AI47/AR47,1000000000000)</f>
        <v>5221.52486513734</v>
      </c>
      <c r="AK47" s="8" t="n">
        <f aca="false">IF(AND(AP47&gt;=V_NEED,AR47&gt;=P_MIN,AQ47&gt;=Z_MIN,F47&lt;=N_CAP,D47&lt;=R_MAX,OR(CORONA_REQ=0,O47&gt;=G47),OR(CORE_MODE&lt;&gt;3,E_CORE&lt;=E_NULL_MAX)),1,0)</f>
        <v>0</v>
      </c>
      <c r="AL47" s="31" t="n">
        <f aca="false">IF(AK47=1,IF(OBJECTIVE=1,AI47,AJ47),1000000000000)+ROW()*0.000000001</f>
        <v>1000000000000</v>
      </c>
      <c r="AM47" s="31" t="n">
        <v>4.012582</v>
      </c>
      <c r="AN47" s="41" t="n">
        <v>1.386156</v>
      </c>
      <c r="AO47" s="31" t="n">
        <v>0.956742</v>
      </c>
      <c r="AP47" s="31" t="n">
        <f aca="false">IF(CORE_MODE=1,G47,IF(OR(CORE_MODE=3,CORE_MODE=4),G47+(CHOOSE(N_CW+1,0,1,CW_N2,CW_N3,CW_N4,CW_N5,CW_N6)+CHOOSE(N_CW_A+1,0,CW_A1,CW_A2))*CW_PER_SWING*AM47,AM47))</f>
        <v>15.780173313066</v>
      </c>
      <c r="AQ47" s="41" t="n">
        <f aca="false">IF(CORE_MODE=2,AN47,K47)</f>
        <v>1.480213</v>
      </c>
      <c r="AR47" s="31" t="n">
        <f aca="false">IF(CORE_MODE=2,AO47,L47)</f>
        <v>1.081111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31" t="n">
        <v>7.264419</v>
      </c>
      <c r="H48" s="8" t="n">
        <v>39.351236</v>
      </c>
      <c r="I48" s="8" t="n">
        <v>783.609571</v>
      </c>
      <c r="J48" s="31" t="n">
        <v>19.913214</v>
      </c>
      <c r="K48" s="41" t="n">
        <v>1.525409</v>
      </c>
      <c r="L48" s="31" t="n">
        <v>1.808422</v>
      </c>
      <c r="M48" s="8" t="n">
        <v>96</v>
      </c>
      <c r="N48" s="8" t="n">
        <v>784</v>
      </c>
      <c r="O48" s="31" t="n">
        <v>9.183835</v>
      </c>
      <c r="P48" s="31" t="n">
        <v>5.214176</v>
      </c>
      <c r="Q48" s="31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31" t="n">
        <v>2.22658</v>
      </c>
      <c r="W48" s="41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2*ROUNDUP(G48*1000/V_ZENER,0)*PRICE_Z+(4+IF(CORE_MODE=1,1,0)+IF(OR(CORE_MODE=3,CORE_MODE=4),1+2*N_CW+2*N_CW_A,0))*ROUNDUP(G48*DIODE_SAFETY/V_STICK,0)*PRICE_STICK</f>
        <v>66.9</v>
      </c>
      <c r="AG48" s="24" t="n">
        <f aca="false">SUM(X48:AF48)</f>
        <v>1729.66586782</v>
      </c>
      <c r="AH48" s="20" t="n">
        <f aca="false">FIXED_BOM</f>
        <v>3666</v>
      </c>
      <c r="AI48" s="24" t="n">
        <f aca="false">(AG48+AH48)*(1+CONT)</f>
        <v>6205.015747993</v>
      </c>
      <c r="AJ48" s="24" t="n">
        <f aca="false">IF(AR48&gt;0,AI48/AR48,1000000000000)</f>
        <v>3431.17687574747</v>
      </c>
      <c r="AK48" s="8" t="n">
        <f aca="false">IF(AND(AP48&gt;=V_NEED,AR48&gt;=P_MIN,AQ48&gt;=Z_MIN,F48&lt;=N_CAP,D48&lt;=R_MAX,OR(CORONA_REQ=0,O48&gt;=G48),OR(CORE_MODE&lt;&gt;3,E_CORE&lt;=E_NULL_MAX)),1,0)</f>
        <v>0</v>
      </c>
      <c r="AL48" s="31" t="n">
        <f aca="false">IF(AK48=1,IF(OBJECTIVE=1,AI48,AJ48),1000000000000)+ROW()*0.000000001</f>
        <v>1000000000000</v>
      </c>
      <c r="AM48" s="31" t="n">
        <v>4.046255</v>
      </c>
      <c r="AN48" s="41" t="n">
        <v>1.458474</v>
      </c>
      <c r="AO48" s="31" t="n">
        <v>1.684053</v>
      </c>
      <c r="AP48" s="31" t="n">
        <f aca="false">IF(CORE_MODE=1,G48,IF(OR(CORE_MODE=3,CORE_MODE=4),G48+(CHOOSE(N_CW+1,0,1,CW_N2,CW_N3,CW_N4,CW_N5,CW_N6)+CHOOSE(N_CW_A+1,0,CW_A1,CW_A2))*CW_PER_SWING*AM48,AM48))</f>
        <v>15.851636275065</v>
      </c>
      <c r="AQ48" s="41" t="n">
        <f aca="false">IF(CORE_MODE=2,AN48,K48)</f>
        <v>1.525409</v>
      </c>
      <c r="AR48" s="31" t="n">
        <f aca="false">IF(CORE_MODE=2,AO48,L48)</f>
        <v>1.808422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31" t="n">
        <v>7.264419</v>
      </c>
      <c r="H49" s="8" t="n">
        <v>52.933503</v>
      </c>
      <c r="I49" s="8" t="n">
        <v>1068.558506</v>
      </c>
      <c r="J49" s="31" t="n">
        <v>20.186809</v>
      </c>
      <c r="K49" s="41" t="n">
        <v>1.547247</v>
      </c>
      <c r="L49" s="31" t="n">
        <v>2.537442</v>
      </c>
      <c r="M49" s="8" t="n">
        <v>129</v>
      </c>
      <c r="N49" s="8" t="n">
        <v>850</v>
      </c>
      <c r="O49" s="31" t="n">
        <v>9.183835</v>
      </c>
      <c r="P49" s="31" t="n">
        <v>6.952235</v>
      </c>
      <c r="Q49" s="31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31" t="n">
        <v>2.729848</v>
      </c>
      <c r="W49" s="41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2*ROUNDUP(G49*1000/V_ZENER,0)*PRICE_Z+(4+IF(CORE_MODE=1,1,0)+IF(OR(CORE_MODE=3,CORE_MODE=4),1+2*N_CW+2*N_CW_A,0))*ROUNDUP(G49*DIODE_SAFETY/V_STICK,0)*PRICE_STICK</f>
        <v>66.9</v>
      </c>
      <c r="AG49" s="24" t="n">
        <f aca="false">SUM(X49:AF49)</f>
        <v>2216.59443825</v>
      </c>
      <c r="AH49" s="20" t="n">
        <f aca="false">FIXED_BOM</f>
        <v>3666</v>
      </c>
      <c r="AI49" s="24" t="n">
        <f aca="false">(AG49+AH49)*(1+CONT)</f>
        <v>6764.9836039875</v>
      </c>
      <c r="AJ49" s="24" t="n">
        <f aca="false">IF(AR49&gt;0,AI49/AR49,1000000000000)</f>
        <v>2666.06432934723</v>
      </c>
      <c r="AK49" s="8" t="n">
        <f aca="false">IF(AND(AP49&gt;=V_NEED,AR49&gt;=P_MIN,AQ49&gt;=Z_MIN,F49&lt;=N_CAP,D49&lt;=R_MAX,OR(CORONA_REQ=0,O49&gt;=G49),OR(CORE_MODE&lt;&gt;3,E_CORE&lt;=E_NULL_MAX)),1,0)</f>
        <v>0</v>
      </c>
      <c r="AL49" s="31" t="n">
        <f aca="false">IF(AK49=1,IF(OBJECTIVE=1,AI49,AJ49),1000000000000)+ROW()*0.000000001</f>
        <v>1000000000000</v>
      </c>
      <c r="AM49" s="31" t="n">
        <v>4.068603</v>
      </c>
      <c r="AN49" s="41" t="n">
        <v>1.493725</v>
      </c>
      <c r="AO49" s="31" t="n">
        <v>2.406329</v>
      </c>
      <c r="AP49" s="31" t="n">
        <f aca="false">IF(CORE_MODE=1,G49,IF(OR(CORE_MODE=3,CORE_MODE=4),G49+(CHOOSE(N_CW+1,0,1,CW_N2,CW_N3,CW_N4,CW_N5,CW_N6)+CHOOSE(N_CW_A+1,0,CW_A1,CW_A2))*CW_PER_SWING*AM49,AM49))</f>
        <v>15.899064608589</v>
      </c>
      <c r="AQ49" s="41" t="n">
        <f aca="false">IF(CORE_MODE=2,AN49,K49)</f>
        <v>1.547247</v>
      </c>
      <c r="AR49" s="31" t="n">
        <f aca="false">IF(CORE_MODE=2,AO49,L49)</f>
        <v>2.537442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31" t="n">
        <v>7.264419</v>
      </c>
      <c r="H50" s="8" t="n">
        <v>66.515771</v>
      </c>
      <c r="I50" s="8" t="n">
        <v>1353.50744</v>
      </c>
      <c r="J50" s="31" t="n">
        <v>20.34867</v>
      </c>
      <c r="K50" s="41" t="n">
        <v>1.560663</v>
      </c>
      <c r="L50" s="31" t="n">
        <v>3.267725</v>
      </c>
      <c r="M50" s="8" t="n">
        <v>162</v>
      </c>
      <c r="N50" s="8" t="n">
        <v>916</v>
      </c>
      <c r="O50" s="31" t="n">
        <v>9.183835</v>
      </c>
      <c r="P50" s="31" t="n">
        <v>8.690293</v>
      </c>
      <c r="Q50" s="31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31" t="n">
        <v>3.233116</v>
      </c>
      <c r="W50" s="41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2*ROUNDUP(G50*1000/V_ZENER,0)*PRICE_Z+(4+IF(CORE_MODE=1,1,0)+IF(OR(CORE_MODE=3,CORE_MODE=4),1+2*N_CW+2*N_CW_A,0))*ROUNDUP(G50*DIODE_SAFETY/V_STICK,0)*PRICE_STICK</f>
        <v>66.9</v>
      </c>
      <c r="AG50" s="24" t="n">
        <f aca="false">SUM(X50:AF50)</f>
        <v>2703.52293171</v>
      </c>
      <c r="AH50" s="20" t="n">
        <f aca="false">FIXED_BOM</f>
        <v>3666</v>
      </c>
      <c r="AI50" s="24" t="n">
        <f aca="false">(AG50+AH50)*(1+CONT)</f>
        <v>7324.9513714665</v>
      </c>
      <c r="AJ50" s="24" t="n">
        <f aca="false">IF(AR50&gt;0,AI50/AR50,1000000000000)</f>
        <v>2241.60581795179</v>
      </c>
      <c r="AK50" s="8" t="n">
        <f aca="false">IF(AND(AP50&gt;=V_NEED,AR50&gt;=P_MIN,AQ50&gt;=Z_MIN,F50&lt;=N_CAP,D50&lt;=R_MAX,OR(CORONA_REQ=0,O50&gt;=G50),OR(CORE_MODE&lt;&gt;3,E_CORE&lt;=E_NULL_MAX)),1,0)</f>
        <v>0</v>
      </c>
      <c r="AL50" s="31" t="n">
        <f aca="false">IF(AK50=1,IF(OBJECTIVE=1,AI50,AJ50),1000000000000)+ROW()*0.000000001</f>
        <v>1000000000000</v>
      </c>
      <c r="AM50" s="31" t="n">
        <v>4.085414</v>
      </c>
      <c r="AN50" s="41" t="n">
        <v>1.517413</v>
      </c>
      <c r="AO50" s="31" t="n">
        <v>3.13873</v>
      </c>
      <c r="AP50" s="31" t="n">
        <f aca="false">IF(CORE_MODE=1,G50,IF(OR(CORE_MODE=3,CORE_MODE=4),G50+(CHOOSE(N_CW+1,0,1,CW_N2,CW_N3,CW_N4,CW_N5,CW_N6)+CHOOSE(N_CW_A+1,0,CW_A1,CW_A2))*CW_PER_SWING*AM50,AM50))</f>
        <v>15.934741971882</v>
      </c>
      <c r="AQ50" s="41" t="n">
        <f aca="false">IF(CORE_MODE=2,AN50,K50)</f>
        <v>1.560663</v>
      </c>
      <c r="AR50" s="31" t="n">
        <f aca="false">IF(CORE_MODE=2,AO50,L50)</f>
        <v>3.267725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31" t="n">
        <v>7.264419</v>
      </c>
      <c r="H51" s="8" t="n">
        <v>80.098038</v>
      </c>
      <c r="I51" s="8" t="n">
        <v>1638.456375</v>
      </c>
      <c r="J51" s="31" t="n">
        <v>20.455637</v>
      </c>
      <c r="K51" s="41" t="n">
        <v>1.56956</v>
      </c>
      <c r="L51" s="31" t="n">
        <v>3.998216</v>
      </c>
      <c r="M51" s="8" t="n">
        <v>189.5</v>
      </c>
      <c r="N51" s="8" t="n">
        <v>971</v>
      </c>
      <c r="O51" s="31" t="n">
        <v>9.183835</v>
      </c>
      <c r="P51" s="31" t="n">
        <v>10.428352</v>
      </c>
      <c r="Q51" s="31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31" t="n">
        <v>3.652506</v>
      </c>
      <c r="W51" s="41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2*ROUNDUP(G51*1000/V_ZENER,0)*PRICE_Z+(4+IF(CORE_MODE=1,1,0)+IF(OR(CORE_MODE=3,CORE_MODE=4),1+2*N_CW+2*N_CW_A,0))*ROUNDUP(G51*DIODE_SAFETY/V_STICK,0)*PRICE_STICK</f>
        <v>66.9</v>
      </c>
      <c r="AG51" s="24" t="n">
        <f aca="false">SUM(X51:AF51)</f>
        <v>3116.09648654</v>
      </c>
      <c r="AH51" s="20" t="n">
        <f aca="false">FIXED_BOM</f>
        <v>3666</v>
      </c>
      <c r="AI51" s="24" t="n">
        <f aca="false">(AG51+AH51)*(1+CONT)</f>
        <v>7799.410959521</v>
      </c>
      <c r="AJ51" s="24" t="n">
        <f aca="false">IF(AR51&gt;0,AI51/AR51,1000000000000)</f>
        <v>1950.72276223221</v>
      </c>
      <c r="AK51" s="8" t="n">
        <f aca="false">IF(AND(AP51&gt;=V_NEED,AR51&gt;=P_MIN,AQ51&gt;=Z_MIN,F51&lt;=N_CAP,D51&lt;=R_MAX,OR(CORONA_REQ=0,O51&gt;=G51),OR(CORE_MODE&lt;&gt;3,E_CORE&lt;=E_NULL_MAX)),1,0)</f>
        <v>0</v>
      </c>
      <c r="AL51" s="31" t="n">
        <f aca="false">IF(AK51=1,IF(OBJECTIVE=1,AI51,AJ51),1000000000000)+ROW()*0.000000001</f>
        <v>1000000000000</v>
      </c>
      <c r="AM51" s="31" t="n">
        <v>4.104666</v>
      </c>
      <c r="AN51" s="41" t="n">
        <v>1.533117</v>
      </c>
      <c r="AO51" s="31" t="n">
        <v>3.870566</v>
      </c>
      <c r="AP51" s="31" t="n">
        <f aca="false">IF(CORE_MODE=1,G51,IF(OR(CORE_MODE=3,CORE_MODE=4),G51+(CHOOSE(N_CW+1,0,1,CW_N2,CW_N3,CW_N4,CW_N5,CW_N6)+CHOOSE(N_CW_A+1,0,CW_A1,CW_A2))*CW_PER_SWING*AM51,AM51))</f>
        <v>15.975599779158</v>
      </c>
      <c r="AQ51" s="41" t="n">
        <f aca="false">IF(CORE_MODE=2,AN51,K51)</f>
        <v>1.56956</v>
      </c>
      <c r="AR51" s="31" t="n">
        <f aca="false">IF(CORE_MODE=2,AO51,L51)</f>
        <v>3.998216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31" t="n">
        <v>7.264419</v>
      </c>
      <c r="H52" s="8" t="n">
        <v>107.262573</v>
      </c>
      <c r="I52" s="8" t="n">
        <v>2208.354245</v>
      </c>
      <c r="J52" s="31" t="n">
        <v>20.588302</v>
      </c>
      <c r="K52" s="41" t="n">
        <v>1.580629</v>
      </c>
      <c r="L52" s="31" t="n">
        <v>5.456561</v>
      </c>
      <c r="M52" s="8" t="n">
        <v>255.5</v>
      </c>
      <c r="N52" s="8" t="n">
        <v>1103</v>
      </c>
      <c r="O52" s="31" t="n">
        <v>9.183835</v>
      </c>
      <c r="P52" s="31" t="n">
        <v>13.904469</v>
      </c>
      <c r="Q52" s="31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31" t="n">
        <v>4.659042</v>
      </c>
      <c r="W52" s="41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2*ROUNDUP(G52*1000/V_ZENER,0)*PRICE_Z+(4+IF(CORE_MODE=1,1,0)+IF(OR(CORE_MODE=3,CORE_MODE=4),1+2*N_CW+2*N_CW_A,0))*ROUNDUP(G52*DIODE_SAFETY/V_STICK,0)*PRICE_STICK</f>
        <v>66.9</v>
      </c>
      <c r="AG52" s="24" t="n">
        <f aca="false">SUM(X52:AF52)</f>
        <v>4089.95355043</v>
      </c>
      <c r="AH52" s="20" t="n">
        <f aca="false">FIXED_BOM</f>
        <v>3666</v>
      </c>
      <c r="AI52" s="24" t="n">
        <f aca="false">(AG52+AH52)*(1+CONT)</f>
        <v>8919.3465829945</v>
      </c>
      <c r="AJ52" s="24" t="n">
        <f aca="false">IF(AR52&gt;0,AI52/AR52,1000000000000)</f>
        <v>1634.60952475277</v>
      </c>
      <c r="AK52" s="8" t="n">
        <f aca="false">IF(AND(AP52&gt;=V_NEED,AR52&gt;=P_MIN,AQ52&gt;=Z_MIN,F52&lt;=N_CAP,D52&lt;=R_MAX,OR(CORONA_REQ=0,O52&gt;=G52),OR(CORE_MODE&lt;&gt;3,E_CORE&lt;=E_NULL_MAX)),1,0)</f>
        <v>0</v>
      </c>
      <c r="AL52" s="31" t="n">
        <f aca="false">IF(AK52=1,IF(OBJECTIVE=1,AI52,AJ52),1000000000000)+ROW()*0.000000001</f>
        <v>1000000000000</v>
      </c>
      <c r="AM52" s="31" t="n">
        <v>4.14512</v>
      </c>
      <c r="AN52" s="41" t="n">
        <v>1.551943</v>
      </c>
      <c r="AO52" s="31" t="n">
        <v>5.323912</v>
      </c>
      <c r="AP52" s="31" t="n">
        <f aca="false">IF(CORE_MODE=1,G52,IF(OR(CORE_MODE=3,CORE_MODE=4),G52+(CHOOSE(N_CW+1,0,1,CW_N2,CW_N3,CW_N4,CW_N5,CW_N6)+CHOOSE(N_CW_A+1,0,CW_A1,CW_A2))*CW_PER_SWING*AM52,AM52))</f>
        <v>16.06145380656</v>
      </c>
      <c r="AQ52" s="41" t="n">
        <f aca="false">IF(CORE_MODE=2,AN52,K52)</f>
        <v>1.580629</v>
      </c>
      <c r="AR52" s="31" t="n">
        <f aca="false">IF(CORE_MODE=2,AO52,L52)</f>
        <v>5.456561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31" t="n">
        <v>7.264419</v>
      </c>
      <c r="H53" s="8" t="n">
        <v>41.18959</v>
      </c>
      <c r="I53" s="8" t="n">
        <v>585.100891</v>
      </c>
      <c r="J53" s="31" t="n">
        <v>14.205067</v>
      </c>
      <c r="K53" s="41" t="n">
        <v>1.45576</v>
      </c>
      <c r="L53" s="31" t="n">
        <v>1.225419</v>
      </c>
      <c r="M53" s="8" t="n">
        <v>68.5</v>
      </c>
      <c r="N53" s="8" t="n">
        <v>729</v>
      </c>
      <c r="O53" s="31" t="n">
        <v>9.183835</v>
      </c>
      <c r="P53" s="31" t="n">
        <v>3.928507</v>
      </c>
      <c r="Q53" s="31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31" t="n">
        <v>1.80719</v>
      </c>
      <c r="W53" s="41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2*ROUNDUP(G53*1000/V_ZENER,0)*PRICE_Z+(4+IF(CORE_MODE=1,1,0)+IF(OR(CORE_MODE=3,CORE_MODE=4),1+2*N_CW+2*N_CW_A,0))*ROUNDUP(G53*DIODE_SAFETY/V_STICK,0)*PRICE_STICK</f>
        <v>66.9</v>
      </c>
      <c r="AG53" s="24" t="n">
        <f aca="false">SUM(X53:AF53)</f>
        <v>1322.50742629</v>
      </c>
      <c r="AH53" s="20" t="n">
        <f aca="false">FIXED_BOM</f>
        <v>3666</v>
      </c>
      <c r="AI53" s="24" t="n">
        <f aca="false">(AG53+AH53)*(1+CONT)</f>
        <v>5736.7835402335</v>
      </c>
      <c r="AJ53" s="24" t="n">
        <f aca="false">IF(AR53&gt;0,AI53/AR53,1000000000000)</f>
        <v>4681.4873445193</v>
      </c>
      <c r="AK53" s="8" t="n">
        <f aca="false">IF(AND(AP53&gt;=V_NEED,AR53&gt;=P_MIN,AQ53&gt;=Z_MIN,F53&lt;=N_CAP,D53&lt;=R_MAX,OR(CORONA_REQ=0,O53&gt;=G53),OR(CORE_MODE&lt;&gt;3,E_CORE&lt;=E_NULL_MAX)),1,0)</f>
        <v>0</v>
      </c>
      <c r="AL53" s="31" t="n">
        <f aca="false">IF(AK53=1,IF(OBJECTIVE=1,AI53,AJ53),1000000000000)+ROW()*0.000000001</f>
        <v>1000000000000</v>
      </c>
      <c r="AM53" s="31" t="n">
        <v>4.000512</v>
      </c>
      <c r="AN53" s="41" t="n">
        <v>1.377324</v>
      </c>
      <c r="AO53" s="31" t="n">
        <v>1.099291</v>
      </c>
      <c r="AP53" s="31" t="n">
        <f aca="false">IF(CORE_MODE=1,G53,IF(OR(CORE_MODE=3,CORE_MODE=4),G53+(CHOOSE(N_CW+1,0,1,CW_N2,CW_N3,CW_N4,CW_N5,CW_N6)+CHOOSE(N_CW_A+1,0,CW_A1,CW_A2))*CW_PER_SWING*AM53,AM53))</f>
        <v>15.754557598656</v>
      </c>
      <c r="AQ53" s="41" t="n">
        <f aca="false">IF(CORE_MODE=2,AN53,K53)</f>
        <v>1.45576</v>
      </c>
      <c r="AR53" s="31" t="n">
        <f aca="false">IF(CORE_MODE=2,AO53,L53)</f>
        <v>1.225419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31" t="n">
        <v>7.264419</v>
      </c>
      <c r="H54" s="8" t="n">
        <v>63.583641</v>
      </c>
      <c r="I54" s="8" t="n">
        <v>919.444258</v>
      </c>
      <c r="J54" s="31" t="n">
        <v>14.46039</v>
      </c>
      <c r="K54" s="41" t="n">
        <v>1.492349</v>
      </c>
      <c r="L54" s="31" t="n">
        <v>2.033782</v>
      </c>
      <c r="M54" s="8" t="n">
        <v>101.5</v>
      </c>
      <c r="N54" s="8" t="n">
        <v>795</v>
      </c>
      <c r="O54" s="31" t="n">
        <v>9.183835</v>
      </c>
      <c r="P54" s="31" t="n">
        <v>5.89276</v>
      </c>
      <c r="Q54" s="31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31" t="n">
        <v>2.310458</v>
      </c>
      <c r="W54" s="41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2*ROUNDUP(G54*1000/V_ZENER,0)*PRICE_Z+(4+IF(CORE_MODE=1,1,0)+IF(OR(CORE_MODE=3,CORE_MODE=4),1+2*N_CW+2*N_CW_A,0))*ROUNDUP(G54*DIODE_SAFETY/V_STICK,0)*PRICE_STICK</f>
        <v>66.9</v>
      </c>
      <c r="AG54" s="24" t="n">
        <f aca="false">SUM(X54:AF54)</f>
        <v>1812.1434774</v>
      </c>
      <c r="AH54" s="20" t="n">
        <f aca="false">FIXED_BOM</f>
        <v>3666</v>
      </c>
      <c r="AI54" s="24" t="n">
        <f aca="false">(AG54+AH54)*(1+CONT)</f>
        <v>6299.86499901</v>
      </c>
      <c r="AJ54" s="24" t="n">
        <f aca="false">IF(AR54&gt;0,AI54/AR54,1000000000000)</f>
        <v>3097.61075622166</v>
      </c>
      <c r="AK54" s="8" t="n">
        <f aca="false">IF(AND(AP54&gt;=V_NEED,AR54&gt;=P_MIN,AQ54&gt;=Z_MIN,F54&lt;=N_CAP,D54&lt;=R_MAX,OR(CORONA_REQ=0,O54&gt;=G54),OR(CORE_MODE&lt;&gt;3,E_CORE&lt;=E_NULL_MAX)),1,0)</f>
        <v>0</v>
      </c>
      <c r="AL54" s="31" t="n">
        <f aca="false">IF(AK54=1,IF(OBJECTIVE=1,AI54,AJ54),1000000000000)+ROW()*0.000000001</f>
        <v>1000000000000</v>
      </c>
      <c r="AM54" s="31" t="n">
        <v>4.03349</v>
      </c>
      <c r="AN54" s="41" t="n">
        <v>1.4372</v>
      </c>
      <c r="AO54" s="31" t="n">
        <v>1.907711</v>
      </c>
      <c r="AP54" s="31" t="n">
        <f aca="false">IF(CORE_MODE=1,G54,IF(OR(CORE_MODE=3,CORE_MODE=4),G54+(CHOOSE(N_CW+1,0,1,CW_N2,CW_N3,CW_N4,CW_N5,CW_N6)+CHOOSE(N_CW_A+1,0,CW_A1,CW_A2))*CW_PER_SWING*AM54,AM54))</f>
        <v>15.82454558787</v>
      </c>
      <c r="AQ54" s="41" t="n">
        <f aca="false">IF(CORE_MODE=2,AN54,K54)</f>
        <v>1.492349</v>
      </c>
      <c r="AR54" s="31" t="n">
        <f aca="false">IF(CORE_MODE=2,AO54,L54)</f>
        <v>2.033782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31" t="n">
        <v>7.264419</v>
      </c>
      <c r="H55" s="8" t="n">
        <v>85.977693</v>
      </c>
      <c r="I55" s="8" t="n">
        <v>1253.787625</v>
      </c>
      <c r="J55" s="31" t="n">
        <v>14.582708</v>
      </c>
      <c r="K55" s="41" t="n">
        <v>1.510097</v>
      </c>
      <c r="L55" s="31" t="n">
        <v>2.844176</v>
      </c>
      <c r="M55" s="8" t="n">
        <v>134.5</v>
      </c>
      <c r="N55" s="8" t="n">
        <v>861</v>
      </c>
      <c r="O55" s="31" t="n">
        <v>9.183835</v>
      </c>
      <c r="P55" s="31" t="n">
        <v>7.857013</v>
      </c>
      <c r="Q55" s="31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31" t="n">
        <v>2.813726</v>
      </c>
      <c r="W55" s="41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2*ROUNDUP(G55*1000/V_ZENER,0)*PRICE_Z+(4+IF(CORE_MODE=1,1,0)+IF(OR(CORE_MODE=3,CORE_MODE=4),1+2*N_CW+2*N_CW_A,0))*ROUNDUP(G55*DIODE_SAFETY/V_STICK,0)*PRICE_STICK</f>
        <v>66.9</v>
      </c>
      <c r="AG55" s="24" t="n">
        <f aca="false">SUM(X55:AF55)</f>
        <v>2301.77958501</v>
      </c>
      <c r="AH55" s="20" t="n">
        <f aca="false">FIXED_BOM</f>
        <v>3666</v>
      </c>
      <c r="AI55" s="24" t="n">
        <f aca="false">(AG55+AH55)*(1+CONT)</f>
        <v>6862.9465227615</v>
      </c>
      <c r="AJ55" s="24" t="n">
        <f aca="false">IF(AR55&gt;0,AI55/AR55,1000000000000)</f>
        <v>2412.98236211876</v>
      </c>
      <c r="AK55" s="8" t="n">
        <f aca="false">IF(AND(AP55&gt;=V_NEED,AR55&gt;=P_MIN,AQ55&gt;=Z_MIN,F55&lt;=N_CAP,D55&lt;=R_MAX,OR(CORONA_REQ=0,O55&gt;=G55),OR(CORE_MODE&lt;&gt;3,E_CORE&lt;=E_NULL_MAX)),1,0)</f>
        <v>0</v>
      </c>
      <c r="AL55" s="31" t="n">
        <f aca="false">IF(AK55=1,IF(OBJECTIVE=1,AI55,AJ55),1000000000000)+ROW()*0.000000001</f>
        <v>1000000000000</v>
      </c>
      <c r="AM55" s="31" t="n">
        <v>4.055963</v>
      </c>
      <c r="AN55" s="41" t="n">
        <v>1.467256</v>
      </c>
      <c r="AO55" s="31" t="n">
        <v>2.715399</v>
      </c>
      <c r="AP55" s="31" t="n">
        <f aca="false">IF(CORE_MODE=1,G55,IF(OR(CORE_MODE=3,CORE_MODE=4),G55+(CHOOSE(N_CW+1,0,1,CW_N2,CW_N3,CW_N4,CW_N5,CW_N6)+CHOOSE(N_CW_A+1,0,CW_A1,CW_A2))*CW_PER_SWING*AM55,AM55))</f>
        <v>15.872239204269</v>
      </c>
      <c r="AQ55" s="41" t="n">
        <f aca="false">IF(CORE_MODE=2,AN55,K55)</f>
        <v>1.510097</v>
      </c>
      <c r="AR55" s="31" t="n">
        <f aca="false">IF(CORE_MODE=2,AO55,L55)</f>
        <v>2.844176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31" t="n">
        <v>7.264419</v>
      </c>
      <c r="H56" s="8" t="n">
        <v>108.371744</v>
      </c>
      <c r="I56" s="8" t="n">
        <v>1588.130991</v>
      </c>
      <c r="J56" s="31" t="n">
        <v>14.654475</v>
      </c>
      <c r="K56" s="41" t="n">
        <v>1.520857</v>
      </c>
      <c r="L56" s="31" t="n">
        <v>3.65309</v>
      </c>
      <c r="M56" s="8" t="n">
        <v>167.5</v>
      </c>
      <c r="N56" s="8" t="n">
        <v>927</v>
      </c>
      <c r="O56" s="31" t="n">
        <v>9.183835</v>
      </c>
      <c r="P56" s="31" t="n">
        <v>9.821267</v>
      </c>
      <c r="Q56" s="31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31" t="n">
        <v>3.316994</v>
      </c>
      <c r="W56" s="41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2*ROUNDUP(G56*1000/V_ZENER,0)*PRICE_Z+(4+IF(CORE_MODE=1,1,0)+IF(OR(CORE_MODE=3,CORE_MODE=4),1+2*N_CW+2*N_CW_A,0))*ROUNDUP(G56*DIODE_SAFETY/V_STICK,0)*PRICE_STICK</f>
        <v>66.9</v>
      </c>
      <c r="AG56" s="24" t="n">
        <f aca="false">SUM(X56:AF56)</f>
        <v>2791.41564959</v>
      </c>
      <c r="AH56" s="20" t="n">
        <f aca="false">FIXED_BOM</f>
        <v>3666</v>
      </c>
      <c r="AI56" s="24" t="n">
        <f aca="false">(AG56+AH56)*(1+CONT)</f>
        <v>7426.0279970285</v>
      </c>
      <c r="AJ56" s="24" t="n">
        <f aca="false">IF(AR56&gt;0,AI56/AR56,1000000000000)</f>
        <v>2032.80729383303</v>
      </c>
      <c r="AK56" s="8" t="n">
        <f aca="false">IF(AND(AP56&gt;=V_NEED,AR56&gt;=P_MIN,AQ56&gt;=Z_MIN,F56&lt;=N_CAP,D56&lt;=R_MAX,OR(CORONA_REQ=0,O56&gt;=G56),OR(CORE_MODE&lt;&gt;3,E_CORE&lt;=E_NULL_MAX)),1,0)</f>
        <v>0</v>
      </c>
      <c r="AL56" s="31" t="n">
        <f aca="false">IF(AK56=1,IF(OBJECTIVE=1,AI56,AJ56),1000000000000)+ROW()*0.000000001</f>
        <v>1000000000000</v>
      </c>
      <c r="AM56" s="31" t="n">
        <v>4.076416</v>
      </c>
      <c r="AN56" s="41" t="n">
        <v>1.486677</v>
      </c>
      <c r="AO56" s="31" t="n">
        <v>3.528456</v>
      </c>
      <c r="AP56" s="31" t="n">
        <f aca="false">IF(CORE_MODE=1,G56,IF(OR(CORE_MODE=3,CORE_MODE=4),G56+(CHOOSE(N_CW+1,0,1,CW_N2,CW_N3,CW_N4,CW_N5,CW_N6)+CHOOSE(N_CW_A+1,0,CW_A1,CW_A2))*CW_PER_SWING*AM56,AM56))</f>
        <v>15.915645849408</v>
      </c>
      <c r="AQ56" s="41" t="n">
        <f aca="false">IF(CORE_MODE=2,AN56,K56)</f>
        <v>1.520857</v>
      </c>
      <c r="AR56" s="31" t="n">
        <f aca="false">IF(CORE_MODE=2,AO56,L56)</f>
        <v>3.65309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31" t="n">
        <v>7.264419</v>
      </c>
      <c r="H57" s="8" t="n">
        <v>130.765795</v>
      </c>
      <c r="I57" s="8" t="n">
        <v>1922.474358</v>
      </c>
      <c r="J57" s="31" t="n">
        <v>14.701661</v>
      </c>
      <c r="K57" s="41" t="n">
        <v>1.527477</v>
      </c>
      <c r="L57" s="31" t="n">
        <v>4.460711</v>
      </c>
      <c r="M57" s="8" t="n">
        <v>200.5</v>
      </c>
      <c r="N57" s="8" t="n">
        <v>993</v>
      </c>
      <c r="O57" s="31" t="n">
        <v>9.183835</v>
      </c>
      <c r="P57" s="31" t="n">
        <v>11.78552</v>
      </c>
      <c r="Q57" s="31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31" t="n">
        <v>3.820262</v>
      </c>
      <c r="W57" s="41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2*ROUNDUP(G57*1000/V_ZENER,0)*PRICE_Z+(4+IF(CORE_MODE=1,1,0)+IF(OR(CORE_MODE=3,CORE_MODE=4),1+2*N_CW+2*N_CW_A,0))*ROUNDUP(G57*DIODE_SAFETY/V_STICK,0)*PRICE_STICK</f>
        <v>66.9</v>
      </c>
      <c r="AG57" s="24" t="n">
        <f aca="false">SUM(X57:AF57)</f>
        <v>3281.0516972</v>
      </c>
      <c r="AH57" s="20" t="n">
        <f aca="false">FIXED_BOM</f>
        <v>3666</v>
      </c>
      <c r="AI57" s="24" t="n">
        <f aca="false">(AG57+AH57)*(1+CONT)</f>
        <v>7989.10945178</v>
      </c>
      <c r="AJ57" s="24" t="n">
        <f aca="false">IF(AR57&gt;0,AI57/AR57,1000000000000)</f>
        <v>1790.99463107563</v>
      </c>
      <c r="AK57" s="8" t="n">
        <f aca="false">IF(AND(AP57&gt;=V_NEED,AR57&gt;=P_MIN,AQ57&gt;=Z_MIN,F57&lt;=N_CAP,D57&lt;=R_MAX,OR(CORONA_REQ=0,O57&gt;=G57),OR(CORE_MODE&lt;&gt;3,E_CORE&lt;=E_NULL_MAX)),1,0)</f>
        <v>0</v>
      </c>
      <c r="AL57" s="31" t="n">
        <f aca="false">IF(AK57=1,IF(OBJECTIVE=1,AI57,AJ57),1000000000000)+ROW()*0.000000001</f>
        <v>1000000000000</v>
      </c>
      <c r="AM57" s="31" t="n">
        <v>4.101662</v>
      </c>
      <c r="AN57" s="41" t="n">
        <v>1.497848</v>
      </c>
      <c r="AO57" s="31" t="n">
        <v>4.331203</v>
      </c>
      <c r="AP57" s="31" t="n">
        <f aca="false">IF(CORE_MODE=1,G57,IF(OR(CORE_MODE=3,CORE_MODE=4),G57+(CHOOSE(N_CW+1,0,1,CW_N2,CW_N3,CW_N4,CW_N5,CW_N6)+CHOOSE(N_CW_A+1,0,CW_A1,CW_A2))*CW_PER_SWING*AM57,AM57))</f>
        <v>15.969224501106</v>
      </c>
      <c r="AQ57" s="41" t="n">
        <f aca="false">IF(CORE_MODE=2,AN57,K57)</f>
        <v>1.527477</v>
      </c>
      <c r="AR57" s="31" t="n">
        <f aca="false">IF(CORE_MODE=2,AO57,L57)</f>
        <v>4.460711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31" t="n">
        <v>7.264419</v>
      </c>
      <c r="H58" s="8" t="n">
        <v>175.553898</v>
      </c>
      <c r="I58" s="8" t="n">
        <v>2591.161091</v>
      </c>
      <c r="J58" s="31" t="n">
        <v>14.759918</v>
      </c>
      <c r="K58" s="41" t="n">
        <v>1.536399</v>
      </c>
      <c r="L58" s="31" t="n">
        <v>6.08193</v>
      </c>
      <c r="M58" s="8" t="n">
        <v>266.5</v>
      </c>
      <c r="N58" s="8" t="n">
        <v>1125</v>
      </c>
      <c r="O58" s="31" t="n">
        <v>9.183835</v>
      </c>
      <c r="P58" s="31" t="n">
        <v>15.714027</v>
      </c>
      <c r="Q58" s="31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31" t="n">
        <v>4.826798</v>
      </c>
      <c r="W58" s="41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2*ROUNDUP(G58*1000/V_ZENER,0)*PRICE_Z+(4+IF(CORE_MODE=1,1,0)+IF(OR(CORE_MODE=3,CORE_MODE=4),1+2*N_CW+2*N_CW_A,0))*ROUNDUP(G58*DIODE_SAFETY/V_STICK,0)*PRICE_STICK</f>
        <v>66.9</v>
      </c>
      <c r="AG58" s="24" t="n">
        <f aca="false">SUM(X58:AF58)</f>
        <v>4260.32386789</v>
      </c>
      <c r="AH58" s="20" t="n">
        <f aca="false">FIXED_BOM</f>
        <v>3666</v>
      </c>
      <c r="AI58" s="24" t="n">
        <f aca="false">(AG58+AH58)*(1+CONT)</f>
        <v>9115.2724480735</v>
      </c>
      <c r="AJ58" s="24" t="n">
        <f aca="false">IF(AR58&gt;0,AI58/AR58,1000000000000)</f>
        <v>1498.74668864546</v>
      </c>
      <c r="AK58" s="8" t="n">
        <f aca="false">IF(AND(AP58&gt;=V_NEED,AR58&gt;=P_MIN,AQ58&gt;=Z_MIN,F58&lt;=N_CAP,D58&lt;=R_MAX,OR(CORONA_REQ=0,O58&gt;=G58),OR(CORE_MODE&lt;&gt;3,E_CORE&lt;=E_NULL_MAX)),1,0)</f>
        <v>0</v>
      </c>
      <c r="AL58" s="31" t="n">
        <f aca="false">IF(AK58=1,IF(OBJECTIVE=1,AI58,AJ58),1000000000000)+ROW()*0.000000001</f>
        <v>1000000000000</v>
      </c>
      <c r="AM58" s="31" t="n">
        <v>4.141044</v>
      </c>
      <c r="AN58" s="41" t="n">
        <v>1.513996</v>
      </c>
      <c r="AO58" s="31" t="n">
        <v>5.953598</v>
      </c>
      <c r="AP58" s="31" t="n">
        <f aca="false">IF(CORE_MODE=1,G58,IF(OR(CORE_MODE=3,CORE_MODE=4),G58+(CHOOSE(N_CW+1,0,1,CW_N2,CW_N3,CW_N4,CW_N5,CW_N6)+CHOOSE(N_CW_A+1,0,CW_A1,CW_A2))*CW_PER_SWING*AM58,AM58))</f>
        <v>16.052803462572</v>
      </c>
      <c r="AQ58" s="41" t="n">
        <f aca="false">IF(CORE_MODE=2,AN58,K58)</f>
        <v>1.536399</v>
      </c>
      <c r="AR58" s="31" t="n">
        <f aca="false">IF(CORE_MODE=2,AO58,L58)</f>
        <v>6.08193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31" t="n">
        <v>7.264419</v>
      </c>
      <c r="H59" s="8" t="n">
        <v>20.448017</v>
      </c>
      <c r="I59" s="8" t="n">
        <v>411.603273</v>
      </c>
      <c r="J59" s="31" t="n">
        <v>20.129251</v>
      </c>
      <c r="K59" s="41" t="n">
        <v>1.461736</v>
      </c>
      <c r="L59" s="31" t="n">
        <v>0.867393</v>
      </c>
      <c r="M59" s="8" t="n">
        <v>69</v>
      </c>
      <c r="N59" s="8" t="n">
        <v>730</v>
      </c>
      <c r="O59" s="31" t="n">
        <v>9.429978</v>
      </c>
      <c r="P59" s="31" t="n">
        <v>3.628474</v>
      </c>
      <c r="Q59" s="31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31" t="n">
        <v>1.814815</v>
      </c>
      <c r="W59" s="41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2*ROUNDUP(G59*1000/V_ZENER,0)*PRICE_Z+(4+IF(CORE_MODE=1,1,0)+IF(OR(CORE_MODE=3,CORE_MODE=4),1+2*N_CW+2*N_CW_A,0))*ROUNDUP(G59*DIODE_SAFETY/V_STICK,0)*PRICE_STICK</f>
        <v>66.9</v>
      </c>
      <c r="AG59" s="24" t="n">
        <f aca="false">SUM(X59:AF59)</f>
        <v>1260.71862766</v>
      </c>
      <c r="AH59" s="20" t="n">
        <f aca="false">FIXED_BOM</f>
        <v>3666</v>
      </c>
      <c r="AI59" s="24" t="n">
        <f aca="false">(AG59+AH59)*(1+CONT)</f>
        <v>5665.726421809</v>
      </c>
      <c r="AJ59" s="24" t="n">
        <f aca="false">IF(AR59&gt;0,AI59/AR59,1000000000000)</f>
        <v>6531.90240388036</v>
      </c>
      <c r="AK59" s="8" t="n">
        <f aca="false">IF(AND(AP59&gt;=V_NEED,AR59&gt;=P_MIN,AQ59&gt;=Z_MIN,F59&lt;=N_CAP,D59&lt;=R_MAX,OR(CORONA_REQ=0,O59&gt;=G59),OR(CORE_MODE&lt;&gt;3,E_CORE&lt;=E_NULL_MAX)),1,0)</f>
        <v>0</v>
      </c>
      <c r="AL59" s="31" t="n">
        <f aca="false">IF(AK59=1,IF(OBJECTIVE=1,AI59,AJ59),1000000000000)+ROW()*0.000000001</f>
        <v>1000000000000</v>
      </c>
      <c r="AM59" s="31" t="n">
        <v>3.999621</v>
      </c>
      <c r="AN59" s="41" t="n">
        <v>1.354102</v>
      </c>
      <c r="AO59" s="31" t="n">
        <v>0.742813</v>
      </c>
      <c r="AP59" s="31" t="n">
        <f aca="false">IF(CORE_MODE=1,G59,IF(OR(CORE_MODE=3,CORE_MODE=4),G59+(CHOOSE(N_CW+1,0,1,CW_N2,CW_N3,CW_N4,CW_N5,CW_N6)+CHOOSE(N_CW_A+1,0,CW_A1,CW_A2))*CW_PER_SWING*AM59,AM59))</f>
        <v>15.752666662323</v>
      </c>
      <c r="AQ59" s="41" t="n">
        <f aca="false">IF(CORE_MODE=2,AN59,K59)</f>
        <v>1.461736</v>
      </c>
      <c r="AR59" s="31" t="n">
        <f aca="false">IF(CORE_MODE=2,AO59,L59)</f>
        <v>0.867393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31" t="n">
        <v>7.264419</v>
      </c>
      <c r="H60" s="8" t="n">
        <v>30.989741</v>
      </c>
      <c r="I60" s="8" t="n">
        <v>646.805144</v>
      </c>
      <c r="J60" s="31" t="n">
        <v>20.871589</v>
      </c>
      <c r="K60" s="41" t="n">
        <v>1.514243</v>
      </c>
      <c r="L60" s="31" t="n">
        <v>1.470673</v>
      </c>
      <c r="M60" s="8" t="n">
        <v>99</v>
      </c>
      <c r="N60" s="8" t="n">
        <v>790</v>
      </c>
      <c r="O60" s="31" t="n">
        <v>9.429978</v>
      </c>
      <c r="P60" s="31" t="n">
        <v>5.44271</v>
      </c>
      <c r="Q60" s="31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31" t="n">
        <v>2.272332</v>
      </c>
      <c r="W60" s="41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2*ROUNDUP(G60*1000/V_ZENER,0)*PRICE_Z+(4+IF(CORE_MODE=1,1,0)+IF(OR(CORE_MODE=3,CORE_MODE=4),1+2*N_CW+2*N_CW_A,0))*ROUNDUP(G60*DIODE_SAFETY/V_STICK,0)*PRICE_STICK</f>
        <v>66.9</v>
      </c>
      <c r="AG60" s="24" t="n">
        <f aca="false">SUM(X60:AF60)</f>
        <v>1679.5826188</v>
      </c>
      <c r="AH60" s="20" t="n">
        <f aca="false">FIXED_BOM</f>
        <v>3666</v>
      </c>
      <c r="AI60" s="24" t="n">
        <f aca="false">(AG60+AH60)*(1+CONT)</f>
        <v>6147.42001162</v>
      </c>
      <c r="AJ60" s="24" t="n">
        <f aca="false">IF(AR60&gt;0,AI60/AR60,1000000000000)</f>
        <v>4180.00467243228</v>
      </c>
      <c r="AK60" s="8" t="n">
        <f aca="false">IF(AND(AP60&gt;=V_NEED,AR60&gt;=P_MIN,AQ60&gt;=Z_MIN,F60&lt;=N_CAP,D60&lt;=R_MAX,OR(CORONA_REQ=0,O60&gt;=G60),OR(CORE_MODE&lt;&gt;3,E_CORE&lt;=E_NULL_MAX)),1,0)</f>
        <v>0</v>
      </c>
      <c r="AL60" s="31" t="n">
        <f aca="false">IF(AK60=1,IF(OBJECTIVE=1,AI60,AJ60),1000000000000)+ROW()*0.000000001</f>
        <v>1000000000000</v>
      </c>
      <c r="AM60" s="31" t="n">
        <v>4.036404</v>
      </c>
      <c r="AN60" s="41" t="n">
        <v>1.434418</v>
      </c>
      <c r="AO60" s="31" t="n">
        <v>1.341757</v>
      </c>
      <c r="AP60" s="31" t="n">
        <f aca="false">IF(CORE_MODE=1,G60,IF(OR(CORE_MODE=3,CORE_MODE=4),G60+(CHOOSE(N_CW+1,0,1,CW_N2,CW_N3,CW_N4,CW_N5,CW_N6)+CHOOSE(N_CW_A+1,0,CW_A1,CW_A2))*CW_PER_SWING*AM60,AM60))</f>
        <v>15.830729862252</v>
      </c>
      <c r="AQ60" s="41" t="n">
        <f aca="false">IF(CORE_MODE=2,AN60,K60)</f>
        <v>1.514243</v>
      </c>
      <c r="AR60" s="31" t="n">
        <f aca="false">IF(CORE_MODE=2,AO60,L60)</f>
        <v>1.470673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31" t="n">
        <v>7.264419</v>
      </c>
      <c r="H61" s="8" t="n">
        <v>41.531465</v>
      </c>
      <c r="I61" s="8" t="n">
        <v>882.007014</v>
      </c>
      <c r="J61" s="31" t="n">
        <v>21.237079</v>
      </c>
      <c r="K61" s="41" t="n">
        <v>1.541085</v>
      </c>
      <c r="L61" s="31" t="n">
        <v>2.077364</v>
      </c>
      <c r="M61" s="8" t="n">
        <v>135</v>
      </c>
      <c r="N61" s="8" t="n">
        <v>862</v>
      </c>
      <c r="O61" s="31" t="n">
        <v>9.429978</v>
      </c>
      <c r="P61" s="31" t="n">
        <v>7.256947</v>
      </c>
      <c r="Q61" s="31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31" t="n">
        <v>2.821351</v>
      </c>
      <c r="W61" s="41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2*ROUNDUP(G61*1000/V_ZENER,0)*PRICE_Z+(4+IF(CORE_MODE=1,1,0)+IF(OR(CORE_MODE=3,CORE_MODE=4),1+2*N_CW+2*N_CW_A,0))*ROUNDUP(G61*DIODE_SAFETY/V_STICK,0)*PRICE_STICK</f>
        <v>66.9</v>
      </c>
      <c r="AG61" s="24" t="n">
        <f aca="false">SUM(X61:AF61)</f>
        <v>2175.50178513</v>
      </c>
      <c r="AH61" s="20" t="n">
        <f aca="false">FIXED_BOM</f>
        <v>3666</v>
      </c>
      <c r="AI61" s="24" t="n">
        <f aca="false">(AG61+AH61)*(1+CONT)</f>
        <v>6717.7270528995</v>
      </c>
      <c r="AJ61" s="24" t="n">
        <f aca="false">IF(AR61&gt;0,AI61/AR61,1000000000000)</f>
        <v>3233.77465523591</v>
      </c>
      <c r="AK61" s="8" t="n">
        <f aca="false">IF(AND(AP61&gt;=V_NEED,AR61&gt;=P_MIN,AQ61&gt;=Z_MIN,F61&lt;=N_CAP,D61&lt;=R_MAX,OR(CORONA_REQ=0,O61&gt;=G61),OR(CORE_MODE&lt;&gt;3,E_CORE&lt;=E_NULL_MAX)),1,0)</f>
        <v>0</v>
      </c>
      <c r="AL61" s="31" t="n">
        <f aca="false">IF(AK61=1,IF(OBJECTIVE=1,AI61,AJ61),1000000000000)+ROW()*0.000000001</f>
        <v>1000000000000</v>
      </c>
      <c r="AM61" s="31" t="n">
        <v>4.059205</v>
      </c>
      <c r="AN61" s="41" t="n">
        <v>1.478637</v>
      </c>
      <c r="AO61" s="31" t="n">
        <v>1.950377</v>
      </c>
      <c r="AP61" s="31" t="n">
        <f aca="false">IF(CORE_MODE=1,G61,IF(OR(CORE_MODE=3,CORE_MODE=4),G61+(CHOOSE(N_CW+1,0,1,CW_N2,CW_N3,CW_N4,CW_N5,CW_N6)+CHOOSE(N_CW_A+1,0,CW_A1,CW_A2))*CW_PER_SWING*AM61,AM61))</f>
        <v>15.879119580915</v>
      </c>
      <c r="AQ61" s="41" t="n">
        <f aca="false">IF(CORE_MODE=2,AN61,K61)</f>
        <v>1.541085</v>
      </c>
      <c r="AR61" s="31" t="n">
        <f aca="false">IF(CORE_MODE=2,AO61,L61)</f>
        <v>2.077364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31" t="n">
        <v>7.264419</v>
      </c>
      <c r="H62" s="8" t="n">
        <v>52.073189</v>
      </c>
      <c r="I62" s="8" t="n">
        <v>1117.208884</v>
      </c>
      <c r="J62" s="31" t="n">
        <v>21.454589</v>
      </c>
      <c r="K62" s="41" t="n">
        <v>1.557334</v>
      </c>
      <c r="L62" s="31" t="n">
        <v>2.683864</v>
      </c>
      <c r="M62" s="8" t="n">
        <v>165</v>
      </c>
      <c r="N62" s="8" t="n">
        <v>922</v>
      </c>
      <c r="O62" s="31" t="n">
        <v>9.429978</v>
      </c>
      <c r="P62" s="31" t="n">
        <v>9.071184</v>
      </c>
      <c r="Q62" s="31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31" t="n">
        <v>3.278868</v>
      </c>
      <c r="W62" s="41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2*ROUNDUP(G62*1000/V_ZENER,0)*PRICE_Z+(4+IF(CORE_MODE=1,1,0)+IF(OR(CORE_MODE=3,CORE_MODE=4),1+2*N_CW+2*N_CW_A,0))*ROUNDUP(G62*DIODE_SAFETY/V_STICK,0)*PRICE_STICK</f>
        <v>66.9</v>
      </c>
      <c r="AG62" s="24" t="n">
        <f aca="false">SUM(X62:AF62)</f>
        <v>2594.36578974</v>
      </c>
      <c r="AH62" s="20" t="n">
        <f aca="false">FIXED_BOM</f>
        <v>3666</v>
      </c>
      <c r="AI62" s="24" t="n">
        <f aca="false">(AG62+AH62)*(1+CONT)</f>
        <v>7199.420658201</v>
      </c>
      <c r="AJ62" s="24" t="n">
        <f aca="false">IF(AR62&gt;0,AI62/AR62,1000000000000)</f>
        <v>2682.48341130586</v>
      </c>
      <c r="AK62" s="8" t="n">
        <f aca="false">IF(AND(AP62&gt;=V_NEED,AR62&gt;=P_MIN,AQ62&gt;=Z_MIN,F62&lt;=N_CAP,D62&lt;=R_MAX,OR(CORONA_REQ=0,O62&gt;=G62),OR(CORE_MODE&lt;&gt;3,E_CORE&lt;=E_NULL_MAX)),1,0)</f>
        <v>0</v>
      </c>
      <c r="AL62" s="31" t="n">
        <f aca="false">IF(AK62=1,IF(OBJECTIVE=1,AI62,AJ62),1000000000000)+ROW()*0.000000001</f>
        <v>1000000000000</v>
      </c>
      <c r="AM62" s="31" t="n">
        <v>4.076122</v>
      </c>
      <c r="AN62" s="41" t="n">
        <v>1.504992</v>
      </c>
      <c r="AO62" s="31" t="n">
        <v>2.552378</v>
      </c>
      <c r="AP62" s="31" t="n">
        <f aca="false">IF(CORE_MODE=1,G62,IF(OR(CORE_MODE=3,CORE_MODE=4),G62+(CHOOSE(N_CW+1,0,1,CW_N2,CW_N3,CW_N4,CW_N5,CW_N6)+CHOOSE(N_CW_A+1,0,CW_A1,CW_A2))*CW_PER_SWING*AM62,AM62))</f>
        <v>15.915021904086</v>
      </c>
      <c r="AQ62" s="41" t="n">
        <f aca="false">IF(CORE_MODE=2,AN62,K62)</f>
        <v>1.557334</v>
      </c>
      <c r="AR62" s="31" t="n">
        <f aca="false">IF(CORE_MODE=2,AO62,L62)</f>
        <v>2.683864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31" t="n">
        <v>7.264419</v>
      </c>
      <c r="H63" s="8" t="n">
        <v>62.614913</v>
      </c>
      <c r="I63" s="8" t="n">
        <v>1352.410755</v>
      </c>
      <c r="J63" s="31" t="n">
        <v>21.59886</v>
      </c>
      <c r="K63" s="41" t="n">
        <v>1.567136</v>
      </c>
      <c r="L63" s="31" t="n">
        <v>3.287356</v>
      </c>
      <c r="M63" s="8" t="n">
        <v>201</v>
      </c>
      <c r="N63" s="8" t="n">
        <v>994</v>
      </c>
      <c r="O63" s="31" t="n">
        <v>9.429978</v>
      </c>
      <c r="P63" s="31" t="n">
        <v>10.885421</v>
      </c>
      <c r="Q63" s="31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31" t="n">
        <v>3.827887</v>
      </c>
      <c r="W63" s="41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2*ROUNDUP(G63*1000/V_ZENER,0)*PRICE_Z+(4+IF(CORE_MODE=1,1,0)+IF(OR(CORE_MODE=3,CORE_MODE=4),1+2*N_CW+2*N_CW_A,0))*ROUNDUP(G63*DIODE_SAFETY/V_STICK,0)*PRICE_STICK</f>
        <v>66.9</v>
      </c>
      <c r="AG63" s="24" t="n">
        <f aca="false">SUM(X63:AF63)</f>
        <v>3090.28495457</v>
      </c>
      <c r="AH63" s="20" t="n">
        <f aca="false">FIXED_BOM</f>
        <v>3666</v>
      </c>
      <c r="AI63" s="24" t="n">
        <f aca="false">(AG63+AH63)*(1+CONT)</f>
        <v>7769.7276977555</v>
      </c>
      <c r="AJ63" s="24" t="n">
        <f aca="false">IF(AR63&gt;0,AI63/AR63,1000000000000)</f>
        <v>2363.5187967946</v>
      </c>
      <c r="AK63" s="8" t="n">
        <f aca="false">IF(AND(AP63&gt;=V_NEED,AR63&gt;=P_MIN,AQ63&gt;=Z_MIN,F63&lt;=N_CAP,D63&lt;=R_MAX,OR(CORONA_REQ=0,O63&gt;=G63),OR(CORE_MODE&lt;&gt;3,E_CORE&lt;=E_NULL_MAX)),1,0)</f>
        <v>0</v>
      </c>
      <c r="AL63" s="31" t="n">
        <f aca="false">IF(AK63=1,IF(OBJECTIVE=1,AI63,AJ63),1000000000000)+ROW()*0.000000001</f>
        <v>1000000000000</v>
      </c>
      <c r="AM63" s="31" t="n">
        <v>4.089665</v>
      </c>
      <c r="AN63" s="41" t="n">
        <v>1.523255</v>
      </c>
      <c r="AO63" s="31" t="n">
        <v>3.158447</v>
      </c>
      <c r="AP63" s="31" t="n">
        <f aca="false">IF(CORE_MODE=1,G63,IF(OR(CORE_MODE=3,CORE_MODE=4),G63+(CHOOSE(N_CW+1,0,1,CW_N2,CW_N3,CW_N4,CW_N5,CW_N6)+CHOOSE(N_CW_A+1,0,CW_A1,CW_A2))*CW_PER_SWING*AM63,AM63))</f>
        <v>15.943763711895</v>
      </c>
      <c r="AQ63" s="41" t="n">
        <f aca="false">IF(CORE_MODE=2,AN63,K63)</f>
        <v>1.567136</v>
      </c>
      <c r="AR63" s="31" t="n">
        <f aca="false">IF(CORE_MODE=2,AO63,L63)</f>
        <v>3.287356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31" t="n">
        <v>7.264419</v>
      </c>
      <c r="H64" s="8" t="n">
        <v>83.698361</v>
      </c>
      <c r="I64" s="8" t="n">
        <v>1822.814495</v>
      </c>
      <c r="J64" s="31" t="n">
        <v>21.778377</v>
      </c>
      <c r="K64" s="41" t="n">
        <v>1.581315</v>
      </c>
      <c r="L64" s="31" t="n">
        <v>4.508336</v>
      </c>
      <c r="M64" s="8" t="n">
        <v>261</v>
      </c>
      <c r="N64" s="8" t="n">
        <v>1114</v>
      </c>
      <c r="O64" s="31" t="n">
        <v>9.429978</v>
      </c>
      <c r="P64" s="31" t="n">
        <v>14.513894</v>
      </c>
      <c r="Q64" s="31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31" t="n">
        <v>4.74292</v>
      </c>
      <c r="W64" s="41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2*ROUNDUP(G64*1000/V_ZENER,0)*PRICE_Z+(4+IF(CORE_MODE=1,1,0)+IF(OR(CORE_MODE=3,CORE_MODE=4),1+2*N_CW+2*N_CW_A,0))*ROUNDUP(G64*DIODE_SAFETY/V_STICK,0)*PRICE_STICK</f>
        <v>66.9</v>
      </c>
      <c r="AG64" s="24" t="n">
        <f aca="false">SUM(X64:AF64)</f>
        <v>3928.01289182</v>
      </c>
      <c r="AH64" s="20" t="n">
        <f aca="false">FIXED_BOM</f>
        <v>3666</v>
      </c>
      <c r="AI64" s="24" t="n">
        <f aca="false">(AG64+AH64)*(1+CONT)</f>
        <v>8733.114825593</v>
      </c>
      <c r="AJ64" s="24" t="n">
        <f aca="false">IF(AR64&gt;0,AI64/AR64,1000000000000)</f>
        <v>1937.10380628085</v>
      </c>
      <c r="AK64" s="8" t="n">
        <f aca="false">IF(AND(AP64&gt;=V_NEED,AR64&gt;=P_MIN,AQ64&gt;=Z_MIN,F64&lt;=N_CAP,D64&lt;=R_MAX,OR(CORONA_REQ=0,O64&gt;=G64),OR(CORE_MODE&lt;&gt;3,E_CORE&lt;=E_NULL_MAX)),1,0)</f>
        <v>0</v>
      </c>
      <c r="AL64" s="31" t="n">
        <f aca="false">IF(AK64=1,IF(OBJECTIVE=1,AI64,AJ64),1000000000000)+ROW()*0.000000001</f>
        <v>1000000000000</v>
      </c>
      <c r="AM64" s="31" t="n">
        <v>4.123543</v>
      </c>
      <c r="AN64" s="41" t="n">
        <v>1.547131</v>
      </c>
      <c r="AO64" s="31" t="n">
        <v>4.377687</v>
      </c>
      <c r="AP64" s="31" t="n">
        <f aca="false">IF(CORE_MODE=1,G64,IF(OR(CORE_MODE=3,CORE_MODE=4),G64+(CHOOSE(N_CW+1,0,1,CW_N2,CW_N3,CW_N4,CW_N5,CW_N6)+CHOOSE(N_CW_A+1,0,CW_A1,CW_A2))*CW_PER_SWING*AM64,AM64))</f>
        <v>16.015661737809</v>
      </c>
      <c r="AQ64" s="41" t="n">
        <f aca="false">IF(CORE_MODE=2,AN64,K64)</f>
        <v>1.581315</v>
      </c>
      <c r="AR64" s="31" t="n">
        <f aca="false">IF(CORE_MODE=2,AO64,L64)</f>
        <v>4.508336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31" t="n">
        <v>7.264419</v>
      </c>
      <c r="H65" s="8" t="n">
        <v>27.652217</v>
      </c>
      <c r="I65" s="8" t="n">
        <v>498.166452</v>
      </c>
      <c r="J65" s="31" t="n">
        <v>18.015425</v>
      </c>
      <c r="K65" s="41" t="n">
        <v>1.471914</v>
      </c>
      <c r="L65" s="31" t="n">
        <v>1.066893</v>
      </c>
      <c r="M65" s="8" t="n">
        <v>69</v>
      </c>
      <c r="N65" s="8" t="n">
        <v>730</v>
      </c>
      <c r="O65" s="31" t="n">
        <v>9.429978</v>
      </c>
      <c r="P65" s="31" t="n">
        <v>4.171341</v>
      </c>
      <c r="Q65" s="31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31" t="n">
        <v>1.814815</v>
      </c>
      <c r="W65" s="41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2*ROUNDUP(G65*1000/V_ZENER,0)*PRICE_Z+(4+IF(CORE_MODE=1,1,0)+IF(OR(CORE_MODE=3,CORE_MODE=4),1+2*N_CW+2*N_CW_A,0))*ROUNDUP(G65*DIODE_SAFETY/V_STICK,0)*PRICE_STICK</f>
        <v>66.9</v>
      </c>
      <c r="AG65" s="24" t="n">
        <f aca="false">SUM(X65:AF65)</f>
        <v>1267.21674565</v>
      </c>
      <c r="AH65" s="20" t="n">
        <f aca="false">FIXED_BOM</f>
        <v>3666</v>
      </c>
      <c r="AI65" s="24" t="n">
        <f aca="false">(AG65+AH65)*(1+CONT)</f>
        <v>5673.1992574975</v>
      </c>
      <c r="AJ65" s="24" t="n">
        <f aca="false">IF(AR65&gt;0,AI65/AR65,1000000000000)</f>
        <v>5317.49599772189</v>
      </c>
      <c r="AK65" s="8" t="n">
        <f aca="false">IF(AND(AP65&gt;=V_NEED,AR65&gt;=P_MIN,AQ65&gt;=Z_MIN,F65&lt;=N_CAP,D65&lt;=R_MAX,OR(CORONA_REQ=0,O65&gt;=G65),OR(CORE_MODE&lt;&gt;3,E_CORE&lt;=E_NULL_MAX)),1,0)</f>
        <v>0</v>
      </c>
      <c r="AL65" s="31" t="n">
        <f aca="false">IF(AK65=1,IF(OBJECTIVE=1,AI65,AJ65),1000000000000)+ROW()*0.000000001</f>
        <v>1000000000000</v>
      </c>
      <c r="AM65" s="31" t="n">
        <v>4.007139</v>
      </c>
      <c r="AN65" s="41" t="n">
        <v>1.379319</v>
      </c>
      <c r="AO65" s="31" t="n">
        <v>0.942839</v>
      </c>
      <c r="AP65" s="31" t="n">
        <f aca="false">IF(CORE_MODE=1,G65,IF(OR(CORE_MODE=3,CORE_MODE=4),G65+(CHOOSE(N_CW+1,0,1,CW_N2,CW_N3,CW_N4,CW_N5,CW_N6)+CHOOSE(N_CW_A+1,0,CW_A1,CW_A2))*CW_PER_SWING*AM65,AM65))</f>
        <v>15.768621835557</v>
      </c>
      <c r="AQ65" s="41" t="n">
        <f aca="false">IF(CORE_MODE=2,AN65,K65)</f>
        <v>1.471914</v>
      </c>
      <c r="AR65" s="31" t="n">
        <f aca="false">IF(CORE_MODE=2,AO65,L65)</f>
        <v>1.066893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31" t="n">
        <v>7.264419</v>
      </c>
      <c r="H66" s="8" t="n">
        <v>42.310627</v>
      </c>
      <c r="I66" s="8" t="n">
        <v>782.832996</v>
      </c>
      <c r="J66" s="31" t="n">
        <v>18.502042</v>
      </c>
      <c r="K66" s="41" t="n">
        <v>1.515744</v>
      </c>
      <c r="L66" s="31" t="n">
        <v>1.784438</v>
      </c>
      <c r="M66" s="8" t="n">
        <v>105</v>
      </c>
      <c r="N66" s="8" t="n">
        <v>802</v>
      </c>
      <c r="O66" s="31" t="n">
        <v>9.429978</v>
      </c>
      <c r="P66" s="31" t="n">
        <v>6.257011</v>
      </c>
      <c r="Q66" s="31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31" t="n">
        <v>2.363835</v>
      </c>
      <c r="W66" s="41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2*ROUNDUP(G66*1000/V_ZENER,0)*PRICE_Z+(4+IF(CORE_MODE=1,1,0)+IF(OR(CORE_MODE=3,CORE_MODE=4),1+2*N_CW+2*N_CW_A,0))*ROUNDUP(G66*DIODE_SAFETY/V_STICK,0)*PRICE_STICK</f>
        <v>66.9</v>
      </c>
      <c r="AG66" s="24" t="n">
        <f aca="false">SUM(X66:AF66)</f>
        <v>1766.38501849</v>
      </c>
      <c r="AH66" s="20" t="n">
        <f aca="false">FIXED_BOM</f>
        <v>3666</v>
      </c>
      <c r="AI66" s="24" t="n">
        <f aca="false">(AG66+AH66)*(1+CONT)</f>
        <v>6247.2427712635</v>
      </c>
      <c r="AJ66" s="24" t="n">
        <f aca="false">IF(AR66&gt;0,AI66/AR66,1000000000000)</f>
        <v>3500.95815672133</v>
      </c>
      <c r="AK66" s="8" t="n">
        <f aca="false">IF(AND(AP66&gt;=V_NEED,AR66&gt;=P_MIN,AQ66&gt;=Z_MIN,F66&lt;=N_CAP,D66&lt;=R_MAX,OR(CORONA_REQ=0,O66&gt;=G66),OR(CORE_MODE&lt;&gt;3,E_CORE&lt;=E_NULL_MAX)),1,0)</f>
        <v>0</v>
      </c>
      <c r="AL66" s="31" t="n">
        <f aca="false">IF(AK66=1,IF(OBJECTIVE=1,AI66,AJ66),1000000000000)+ROW()*0.000000001</f>
        <v>1000000000000</v>
      </c>
      <c r="AM66" s="31" t="n">
        <v>4.040669</v>
      </c>
      <c r="AN66" s="41" t="n">
        <v>1.449927</v>
      </c>
      <c r="AO66" s="31" t="n">
        <v>1.660351</v>
      </c>
      <c r="AP66" s="31" t="n">
        <f aca="false">IF(CORE_MODE=1,G66,IF(OR(CORE_MODE=3,CORE_MODE=4),G66+(CHOOSE(N_CW+1,0,1,CW_N2,CW_N3,CW_N4,CW_N5,CW_N6)+CHOOSE(N_CW_A+1,0,CW_A1,CW_A2))*CW_PER_SWING*AM66,AM66))</f>
        <v>15.839781313947</v>
      </c>
      <c r="AQ66" s="41" t="n">
        <f aca="false">IF(CORE_MODE=2,AN66,K66)</f>
        <v>1.515744</v>
      </c>
      <c r="AR66" s="31" t="n">
        <f aca="false">IF(CORE_MODE=2,AO66,L66)</f>
        <v>1.784438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31" t="n">
        <v>7.264419</v>
      </c>
      <c r="H67" s="8" t="n">
        <v>56.969037</v>
      </c>
      <c r="I67" s="8" t="n">
        <v>1067.49954</v>
      </c>
      <c r="J67" s="31" t="n">
        <v>18.738241</v>
      </c>
      <c r="K67" s="41" t="n">
        <v>1.537943</v>
      </c>
      <c r="L67" s="31" t="n">
        <v>2.505288</v>
      </c>
      <c r="M67" s="8" t="n">
        <v>141</v>
      </c>
      <c r="N67" s="8" t="n">
        <v>874</v>
      </c>
      <c r="O67" s="31" t="n">
        <v>9.429978</v>
      </c>
      <c r="P67" s="31" t="n">
        <v>8.342682</v>
      </c>
      <c r="Q67" s="31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31" t="n">
        <v>2.912855</v>
      </c>
      <c r="W67" s="41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2*ROUNDUP(G67*1000/V_ZENER,0)*PRICE_Z+(4+IF(CORE_MODE=1,1,0)+IF(OR(CORE_MODE=3,CORE_MODE=4),1+2*N_CW+2*N_CW_A,0))*ROUNDUP(G67*DIODE_SAFETY/V_STICK,0)*PRICE_STICK</f>
        <v>66.9</v>
      </c>
      <c r="AG67" s="24" t="n">
        <f aca="false">SUM(X67:AF67)</f>
        <v>2265.5532498</v>
      </c>
      <c r="AH67" s="20" t="n">
        <f aca="false">FIXED_BOM</f>
        <v>3666</v>
      </c>
      <c r="AI67" s="24" t="n">
        <f aca="false">(AG67+AH67)*(1+CONT)</f>
        <v>6821.28623727</v>
      </c>
      <c r="AJ67" s="24" t="n">
        <f aca="false">IF(AR67&gt;0,AI67/AR67,1000000000000)</f>
        <v>2722.75532284911</v>
      </c>
      <c r="AK67" s="8" t="n">
        <f aca="false">IF(AND(AP67&gt;=V_NEED,AR67&gt;=P_MIN,AQ67&gt;=Z_MIN,F67&lt;=N_CAP,D67&lt;=R_MAX,OR(CORONA_REQ=0,O67&gt;=G67),OR(CORE_MODE&lt;&gt;3,E_CORE&lt;=E_NULL_MAX)),1,0)</f>
        <v>0</v>
      </c>
      <c r="AL67" s="31" t="n">
        <f aca="false">IF(AK67=1,IF(OBJECTIVE=1,AI67,AJ67),1000000000000)+ROW()*0.000000001</f>
        <v>1000000000000</v>
      </c>
      <c r="AM67" s="31" t="n">
        <v>4.063061</v>
      </c>
      <c r="AN67" s="41" t="n">
        <v>1.485322</v>
      </c>
      <c r="AO67" s="31" t="n">
        <v>2.374454</v>
      </c>
      <c r="AP67" s="31" t="n">
        <f aca="false">IF(CORE_MODE=1,G67,IF(OR(CORE_MODE=3,CORE_MODE=4),G67+(CHOOSE(N_CW+1,0,1,CW_N2,CW_N3,CW_N4,CW_N5,CW_N6)+CHOOSE(N_CW_A+1,0,CW_A1,CW_A2))*CW_PER_SWING*AM67,AM67))</f>
        <v>15.887303027043</v>
      </c>
      <c r="AQ67" s="41" t="n">
        <f aca="false">IF(CORE_MODE=2,AN67,K67)</f>
        <v>1.537943</v>
      </c>
      <c r="AR67" s="31" t="n">
        <f aca="false">IF(CORE_MODE=2,AO67,L67)</f>
        <v>2.505288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31" t="n">
        <v>7.264419</v>
      </c>
      <c r="H68" s="8" t="n">
        <v>71.627447</v>
      </c>
      <c r="I68" s="8" t="n">
        <v>1352.166083</v>
      </c>
      <c r="J68" s="31" t="n">
        <v>18.877765</v>
      </c>
      <c r="K68" s="41" t="n">
        <v>1.551148</v>
      </c>
      <c r="L68" s="31" t="n">
        <v>3.226554</v>
      </c>
      <c r="M68" s="8" t="n">
        <v>177</v>
      </c>
      <c r="N68" s="8" t="n">
        <v>946</v>
      </c>
      <c r="O68" s="31" t="n">
        <v>9.429978</v>
      </c>
      <c r="P68" s="31" t="n">
        <v>10.428352</v>
      </c>
      <c r="Q68" s="31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31" t="n">
        <v>3.461874</v>
      </c>
      <c r="W68" s="41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2*ROUNDUP(G68*1000/V_ZENER,0)*PRICE_Z+(4+IF(CORE_MODE=1,1,0)+IF(OR(CORE_MODE=3,CORE_MODE=4),1+2*N_CW+2*N_CW_A,0))*ROUNDUP(G68*DIODE_SAFETY/V_STICK,0)*PRICE_STICK</f>
        <v>66.9</v>
      </c>
      <c r="AG68" s="24" t="n">
        <f aca="false">SUM(X68:AF68)</f>
        <v>2764.72146414</v>
      </c>
      <c r="AH68" s="20" t="n">
        <f aca="false">FIXED_BOM</f>
        <v>3666</v>
      </c>
      <c r="AI68" s="24" t="n">
        <f aca="false">(AG68+AH68)*(1+CONT)</f>
        <v>7395.329683761</v>
      </c>
      <c r="AJ68" s="24" t="n">
        <f aca="false">IF(AR68&gt;0,AI68/AR68,1000000000000)</f>
        <v>2292.02104900801</v>
      </c>
      <c r="AK68" s="8" t="n">
        <f aca="false">IF(AND(AP68&gt;=V_NEED,AR68&gt;=P_MIN,AQ68&gt;=Z_MIN,F68&lt;=N_CAP,D68&lt;=R_MAX,OR(CORONA_REQ=0,O68&gt;=G68),OR(CORE_MODE&lt;&gt;3,E_CORE&lt;=E_NULL_MAX)),1,0)</f>
        <v>0</v>
      </c>
      <c r="AL68" s="31" t="n">
        <f aca="false">IF(AK68=1,IF(OBJECTIVE=1,AI68,AJ68),1000000000000)+ROW()*0.000000001</f>
        <v>1000000000000</v>
      </c>
      <c r="AM68" s="31" t="n">
        <v>4.079927</v>
      </c>
      <c r="AN68" s="41" t="n">
        <v>1.508631</v>
      </c>
      <c r="AO68" s="31" t="n">
        <v>3.097787</v>
      </c>
      <c r="AP68" s="31" t="n">
        <f aca="false">IF(CORE_MODE=1,G68,IF(OR(CORE_MODE=3,CORE_MODE=4),G68+(CHOOSE(N_CW+1,0,1,CW_N2,CW_N3,CW_N4,CW_N5,CW_N6)+CHOOSE(N_CW_A+1,0,CW_A1,CW_A2))*CW_PER_SWING*AM68,AM68))</f>
        <v>15.923097114801</v>
      </c>
      <c r="AQ68" s="41" t="n">
        <f aca="false">IF(CORE_MODE=2,AN68,K68)</f>
        <v>1.551148</v>
      </c>
      <c r="AR68" s="31" t="n">
        <f aca="false">IF(CORE_MODE=2,AO68,L68)</f>
        <v>3.226554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31" t="n">
        <v>7.264419</v>
      </c>
      <c r="H69" s="8" t="n">
        <v>86.285857</v>
      </c>
      <c r="I69" s="8" t="n">
        <v>1636.832627</v>
      </c>
      <c r="J69" s="31" t="n">
        <v>18.969883</v>
      </c>
      <c r="K69" s="41" t="n">
        <v>1.559903</v>
      </c>
      <c r="L69" s="31" t="n">
        <v>3.948018</v>
      </c>
      <c r="M69" s="8" t="n">
        <v>207</v>
      </c>
      <c r="N69" s="8" t="n">
        <v>1006</v>
      </c>
      <c r="O69" s="31" t="n">
        <v>9.429978</v>
      </c>
      <c r="P69" s="31" t="n">
        <v>12.514022</v>
      </c>
      <c r="Q69" s="31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31" t="n">
        <v>3.919391</v>
      </c>
      <c r="W69" s="41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2*ROUNDUP(G69*1000/V_ZENER,0)*PRICE_Z+(4+IF(CORE_MODE=1,1,0)+IF(OR(CORE_MODE=3,CORE_MODE=4),1+2*N_CW+2*N_CW_A,0))*ROUNDUP(G69*DIODE_SAFETY/V_STICK,0)*PRICE_STICK</f>
        <v>66.9</v>
      </c>
      <c r="AG69" s="24" t="n">
        <f aca="false">SUM(X69:AF69)</f>
        <v>3186.83452526</v>
      </c>
      <c r="AH69" s="20" t="n">
        <f aca="false">FIXED_BOM</f>
        <v>3666</v>
      </c>
      <c r="AI69" s="24" t="n">
        <f aca="false">(AG69+AH69)*(1+CONT)</f>
        <v>7880.759704049</v>
      </c>
      <c r="AJ69" s="24" t="n">
        <f aca="false">IF(AR69&gt;0,AI69/AR69,1000000000000)</f>
        <v>1996.13064176734</v>
      </c>
      <c r="AK69" s="8" t="n">
        <f aca="false">IF(AND(AP69&gt;=V_NEED,AR69&gt;=P_MIN,AQ69&gt;=Z_MIN,F69&lt;=N_CAP,D69&lt;=R_MAX,OR(CORONA_REQ=0,O69&gt;=G69),OR(CORE_MODE&lt;&gt;3,E_CORE&lt;=E_NULL_MAX)),1,0)</f>
        <v>0</v>
      </c>
      <c r="AL69" s="31" t="n">
        <f aca="false">IF(AK69=1,IF(OBJECTIVE=1,AI69,AJ69),1000000000000)+ROW()*0.000000001</f>
        <v>1000000000000</v>
      </c>
      <c r="AM69" s="31" t="n">
        <v>4.09907</v>
      </c>
      <c r="AN69" s="41" t="n">
        <v>1.524098</v>
      </c>
      <c r="AO69" s="31" t="n">
        <v>3.820654</v>
      </c>
      <c r="AP69" s="31" t="n">
        <f aca="false">IF(CORE_MODE=1,G69,IF(OR(CORE_MODE=3,CORE_MODE=4),G69+(CHOOSE(N_CW+1,0,1,CW_N2,CW_N3,CW_N4,CW_N5,CW_N6)+CHOOSE(N_CW_A+1,0,CW_A1,CW_A2))*CW_PER_SWING*AM69,AM69))</f>
        <v>15.96372359541</v>
      </c>
      <c r="AQ69" s="41" t="n">
        <f aca="false">IF(CORE_MODE=2,AN69,K69)</f>
        <v>1.559903</v>
      </c>
      <c r="AR69" s="31" t="n">
        <f aca="false">IF(CORE_MODE=2,AO69,L69)</f>
        <v>3.948018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31" t="n">
        <v>7.264419</v>
      </c>
      <c r="H70" s="8" t="n">
        <v>115.602676</v>
      </c>
      <c r="I70" s="8" t="n">
        <v>2206.165715</v>
      </c>
      <c r="J70" s="31" t="n">
        <v>19.084037</v>
      </c>
      <c r="K70" s="41" t="n">
        <v>1.57079</v>
      </c>
      <c r="L70" s="31" t="n">
        <v>5.394144</v>
      </c>
      <c r="M70" s="8" t="n">
        <v>279</v>
      </c>
      <c r="N70" s="8" t="n">
        <v>1150</v>
      </c>
      <c r="O70" s="31" t="n">
        <v>9.429978</v>
      </c>
      <c r="P70" s="31" t="n">
        <v>16.685363</v>
      </c>
      <c r="Q70" s="31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31" t="n">
        <v>5.01743</v>
      </c>
      <c r="W70" s="41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2*ROUNDUP(G70*1000/V_ZENER,0)*PRICE_Z+(4+IF(CORE_MODE=1,1,0)+IF(OR(CORE_MODE=3,CORE_MODE=4),1+2*N_CW+2*N_CW_A,0))*ROUNDUP(G70*DIODE_SAFETY/V_STICK,0)*PRICE_STICK</f>
        <v>66.9</v>
      </c>
      <c r="AG70" s="24" t="n">
        <f aca="false">SUM(X70:AF70)</f>
        <v>4185.17097091</v>
      </c>
      <c r="AH70" s="20" t="n">
        <f aca="false">FIXED_BOM</f>
        <v>3666</v>
      </c>
      <c r="AI70" s="24" t="n">
        <f aca="false">(AG70+AH70)*(1+CONT)</f>
        <v>9028.8466165465</v>
      </c>
      <c r="AJ70" s="24" t="n">
        <f aca="false">IF(AR70&gt;0,AI70/AR70,1000000000000)</f>
        <v>1673.82380161644</v>
      </c>
      <c r="AK70" s="8" t="n">
        <f aca="false">IF(AND(AP70&gt;=V_NEED,AR70&gt;=P_MIN,AQ70&gt;=Z_MIN,F70&lt;=N_CAP,D70&lt;=R_MAX,OR(CORONA_REQ=0,O70&gt;=G70),OR(CORE_MODE&lt;&gt;3,E_CORE&lt;=E_NULL_MAX)),1,0)</f>
        <v>0</v>
      </c>
      <c r="AL70" s="31" t="n">
        <f aca="false">IF(AK70=1,IF(OBJECTIVE=1,AI70,AJ70),1000000000000)+ROW()*0.000000001</f>
        <v>1000000000000</v>
      </c>
      <c r="AM70" s="31" t="n">
        <v>4.139286</v>
      </c>
      <c r="AN70" s="41" t="n">
        <v>1.542608</v>
      </c>
      <c r="AO70" s="31" t="n">
        <v>5.261607</v>
      </c>
      <c r="AP70" s="31" t="n">
        <f aca="false">IF(CORE_MODE=1,G70,IF(OR(CORE_MODE=3,CORE_MODE=4),G70+(CHOOSE(N_CW+1,0,1,CW_N2,CW_N3,CW_N4,CW_N5,CW_N6)+CHOOSE(N_CW_A+1,0,CW_A1,CW_A2))*CW_PER_SWING*AM70,AM70))</f>
        <v>16.049072524218</v>
      </c>
      <c r="AQ70" s="41" t="n">
        <f aca="false">IF(CORE_MODE=2,AN70,K70)</f>
        <v>1.57079</v>
      </c>
      <c r="AR70" s="31" t="n">
        <f aca="false">IF(CORE_MODE=2,AO70,L70)</f>
        <v>5.394144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31" t="n">
        <v>7.264419</v>
      </c>
      <c r="H71" s="8" t="n">
        <v>44.067034</v>
      </c>
      <c r="I71" s="8" t="n">
        <v>584.77115</v>
      </c>
      <c r="J71" s="31" t="n">
        <v>13.270036</v>
      </c>
      <c r="K71" s="41" t="n">
        <v>1.445651</v>
      </c>
      <c r="L71" s="31" t="n">
        <v>1.206236</v>
      </c>
      <c r="M71" s="8" t="n">
        <v>75</v>
      </c>
      <c r="N71" s="8" t="n">
        <v>742</v>
      </c>
      <c r="O71" s="31" t="n">
        <v>9.429978</v>
      </c>
      <c r="P71" s="31" t="n">
        <v>4.714208</v>
      </c>
      <c r="Q71" s="31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31" t="n">
        <v>1.906318</v>
      </c>
      <c r="W71" s="41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2*ROUNDUP(G71*1000/V_ZENER,0)*PRICE_Z+(4+IF(CORE_MODE=1,1,0)+IF(OR(CORE_MODE=3,CORE_MODE=4),1+2*N_CW+2*N_CW_A,0))*ROUNDUP(G71*DIODE_SAFETY/V_STICK,0)*PRICE_STICK</f>
        <v>66.9</v>
      </c>
      <c r="AG71" s="24" t="n">
        <f aca="false">SUM(X71:AF71)</f>
        <v>1350.77002036</v>
      </c>
      <c r="AH71" s="20" t="n">
        <f aca="false">FIXED_BOM</f>
        <v>3666</v>
      </c>
      <c r="AI71" s="24" t="n">
        <f aca="false">(AG71+AH71)*(1+CONT)</f>
        <v>5769.285523414</v>
      </c>
      <c r="AJ71" s="24" t="n">
        <f aca="false">IF(AR71&gt;0,AI71/AR71,1000000000000)</f>
        <v>4782.88288810316</v>
      </c>
      <c r="AK71" s="8" t="n">
        <f aca="false">IF(AND(AP71&gt;=V_NEED,AR71&gt;=P_MIN,AQ71&gt;=Z_MIN,F71&lt;=N_CAP,D71&lt;=R_MAX,OR(CORONA_REQ=0,O71&gt;=G71),OR(CORE_MODE&lt;&gt;3,E_CORE&lt;=E_NULL_MAX)),1,0)</f>
        <v>0</v>
      </c>
      <c r="AL71" s="31" t="n">
        <f aca="false">IF(AK71=1,IF(OBJECTIVE=1,AI71,AJ71),1000000000000)+ROW()*0.000000001</f>
        <v>1000000000000</v>
      </c>
      <c r="AM71" s="31" t="n">
        <v>3.995358</v>
      </c>
      <c r="AN71" s="41" t="n">
        <v>1.368566</v>
      </c>
      <c r="AO71" s="31" t="n">
        <v>1.080904</v>
      </c>
      <c r="AP71" s="31" t="n">
        <f aca="false">IF(CORE_MODE=1,G71,IF(OR(CORE_MODE=3,CORE_MODE=4),G71+(CHOOSE(N_CW+1,0,1,CW_N2,CW_N3,CW_N4,CW_N5,CW_N6)+CHOOSE(N_CW_A+1,0,CW_A1,CW_A2))*CW_PER_SWING*AM71,AM71))</f>
        <v>15.743619455154</v>
      </c>
      <c r="AQ71" s="41" t="n">
        <f aca="false">IF(CORE_MODE=2,AN71,K71)</f>
        <v>1.445651</v>
      </c>
      <c r="AR71" s="31" t="n">
        <f aca="false">IF(CORE_MODE=2,AO71,L71)</f>
        <v>1.206236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31" t="n">
        <v>7.264419</v>
      </c>
      <c r="H72" s="8" t="n">
        <v>68.10534</v>
      </c>
      <c r="I72" s="8" t="n">
        <v>918.926093</v>
      </c>
      <c r="J72" s="31" t="n">
        <v>13.492717</v>
      </c>
      <c r="K72" s="41" t="n">
        <v>1.481541</v>
      </c>
      <c r="L72" s="31" t="n">
        <v>2.002739</v>
      </c>
      <c r="M72" s="8" t="n">
        <v>111</v>
      </c>
      <c r="N72" s="8" t="n">
        <v>814</v>
      </c>
      <c r="O72" s="31" t="n">
        <v>9.429978</v>
      </c>
      <c r="P72" s="31" t="n">
        <v>7.071312</v>
      </c>
      <c r="Q72" s="31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31" t="n">
        <v>2.455338</v>
      </c>
      <c r="W72" s="41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2*ROUNDUP(G72*1000/V_ZENER,0)*PRICE_Z+(4+IF(CORE_MODE=1,1,0)+IF(OR(CORE_MODE=3,CORE_MODE=4),1+2*N_CW+2*N_CW_A,0))*ROUNDUP(G72*DIODE_SAFETY/V_STICK,0)*PRICE_STICK</f>
        <v>66.9</v>
      </c>
      <c r="AG72" s="24" t="n">
        <f aca="false">SUM(X72:AF72)</f>
        <v>1853.18736318</v>
      </c>
      <c r="AH72" s="20" t="n">
        <f aca="false">FIXED_BOM</f>
        <v>3666</v>
      </c>
      <c r="AI72" s="24" t="n">
        <f aca="false">(AG72+AH72)*(1+CONT)</f>
        <v>6347.065467657</v>
      </c>
      <c r="AJ72" s="24" t="n">
        <f aca="false">IF(AR72&gt;0,AI72/AR72,1000000000000)</f>
        <v>3169.19252466597</v>
      </c>
      <c r="AK72" s="8" t="n">
        <f aca="false">IF(AND(AP72&gt;=V_NEED,AR72&gt;=P_MIN,AQ72&gt;=Z_MIN,F72&lt;=N_CAP,D72&lt;=R_MAX,OR(CORONA_REQ=0,O72&gt;=G72),OR(CORE_MODE&lt;&gt;3,E_CORE&lt;=E_NULL_MAX)),1,0)</f>
        <v>0</v>
      </c>
      <c r="AL72" s="31" t="n">
        <f aca="false">IF(AK72=1,IF(OBJECTIVE=1,AI72,AJ72),1000000000000)+ROW()*0.000000001</f>
        <v>1000000000000</v>
      </c>
      <c r="AM72" s="31" t="n">
        <v>4.028303</v>
      </c>
      <c r="AN72" s="41" t="n">
        <v>1.427393</v>
      </c>
      <c r="AO72" s="31" t="n">
        <v>1.877455</v>
      </c>
      <c r="AP72" s="31" t="n">
        <f aca="false">IF(CORE_MODE=1,G72,IF(OR(CORE_MODE=3,CORE_MODE=4),G72+(CHOOSE(N_CW+1,0,1,CW_N2,CW_N3,CW_N4,CW_N5,CW_N6)+CHOOSE(N_CW_A+1,0,CW_A1,CW_A2))*CW_PER_SWING*AM72,AM72))</f>
        <v>15.813537409689</v>
      </c>
      <c r="AQ72" s="41" t="n">
        <f aca="false">IF(CORE_MODE=2,AN72,K72)</f>
        <v>1.481541</v>
      </c>
      <c r="AR72" s="31" t="n">
        <f aca="false">IF(CORE_MODE=2,AO72,L72)</f>
        <v>2.002739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31" t="n">
        <v>7.264419</v>
      </c>
      <c r="H73" s="8" t="n">
        <v>92.143645</v>
      </c>
      <c r="I73" s="8" t="n">
        <v>1253.081035</v>
      </c>
      <c r="J73" s="31" t="n">
        <v>13.599213</v>
      </c>
      <c r="K73" s="41" t="n">
        <v>1.498936</v>
      </c>
      <c r="L73" s="31" t="n">
        <v>2.79816</v>
      </c>
      <c r="M73" s="8" t="n">
        <v>147</v>
      </c>
      <c r="N73" s="8" t="n">
        <v>886</v>
      </c>
      <c r="O73" s="31" t="n">
        <v>9.429978</v>
      </c>
      <c r="P73" s="31" t="n">
        <v>9.428416</v>
      </c>
      <c r="Q73" s="31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31" t="n">
        <v>3.004358</v>
      </c>
      <c r="W73" s="41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2*ROUNDUP(G73*1000/V_ZENER,0)*PRICE_Z+(4+IF(CORE_MODE=1,1,0)+IF(OR(CORE_MODE=3,CORE_MODE=4),1+2*N_CW+2*N_CW_A,0))*ROUNDUP(G73*DIODE_SAFETY/V_STICK,0)*PRICE_STICK</f>
        <v>66.9</v>
      </c>
      <c r="AG73" s="24" t="n">
        <f aca="false">SUM(X73:AF73)</f>
        <v>2355.6046425</v>
      </c>
      <c r="AH73" s="20" t="n">
        <f aca="false">FIXED_BOM</f>
        <v>3666</v>
      </c>
      <c r="AI73" s="24" t="n">
        <f aca="false">(AG73+AH73)*(1+CONT)</f>
        <v>6924.845338875</v>
      </c>
      <c r="AJ73" s="24" t="n">
        <f aca="false">IF(AR73&gt;0,AI73/AR73,1000000000000)</f>
        <v>2474.78533710546</v>
      </c>
      <c r="AK73" s="8" t="n">
        <f aca="false">IF(AND(AP73&gt;=V_NEED,AR73&gt;=P_MIN,AQ73&gt;=Z_MIN,F73&lt;=N_CAP,D73&lt;=R_MAX,OR(CORONA_REQ=0,O73&gt;=G73),OR(CORE_MODE&lt;&gt;3,E_CORE&lt;=E_NULL_MAX)),1,0)</f>
        <v>0</v>
      </c>
      <c r="AL73" s="31" t="n">
        <f aca="false">IF(AK73=1,IF(OBJECTIVE=1,AI73,AJ73),1000000000000)+ROW()*0.000000001</f>
        <v>1000000000000</v>
      </c>
      <c r="AM73" s="31" t="n">
        <v>4.050851</v>
      </c>
      <c r="AN73" s="41" t="n">
        <v>1.456886</v>
      </c>
      <c r="AO73" s="31" t="n">
        <v>2.670284</v>
      </c>
      <c r="AP73" s="31" t="n">
        <f aca="false">IF(CORE_MODE=1,G73,IF(OR(CORE_MODE=3,CORE_MODE=4),G73+(CHOOSE(N_CW+1,0,1,CW_N2,CW_N3,CW_N4,CW_N5,CW_N6)+CHOOSE(N_CW_A+1,0,CW_A1,CW_A2))*CW_PER_SWING*AM73,AM73))</f>
        <v>15.861390195813</v>
      </c>
      <c r="AQ73" s="41" t="n">
        <f aca="false">IF(CORE_MODE=2,AN73,K73)</f>
        <v>1.498936</v>
      </c>
      <c r="AR73" s="31" t="n">
        <f aca="false">IF(CORE_MODE=2,AO73,L73)</f>
        <v>2.79816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31" t="n">
        <v>7.264419</v>
      </c>
      <c r="H74" s="8" t="n">
        <v>116.181951</v>
      </c>
      <c r="I74" s="8" t="n">
        <v>1587.235978</v>
      </c>
      <c r="J74" s="31" t="n">
        <v>13.66164</v>
      </c>
      <c r="K74" s="41" t="n">
        <v>1.509478</v>
      </c>
      <c r="L74" s="31" t="n">
        <v>3.59821</v>
      </c>
      <c r="M74" s="8" t="n">
        <v>183</v>
      </c>
      <c r="N74" s="8" t="n">
        <v>958</v>
      </c>
      <c r="O74" s="31" t="n">
        <v>9.429978</v>
      </c>
      <c r="P74" s="31" t="n">
        <v>11.78552</v>
      </c>
      <c r="Q74" s="31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31" t="n">
        <v>3.553378</v>
      </c>
      <c r="W74" s="41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2*ROUNDUP(G74*1000/V_ZENER,0)*PRICE_Z+(4+IF(CORE_MODE=1,1,0)+IF(OR(CORE_MODE=3,CORE_MODE=4),1+2*N_CW+2*N_CW_A,0))*ROUNDUP(G74*DIODE_SAFETY/V_STICK,0)*PRICE_STICK</f>
        <v>66.9</v>
      </c>
      <c r="AG74" s="24" t="n">
        <f aca="false">SUM(X74:AF74)</f>
        <v>2858.02198682</v>
      </c>
      <c r="AH74" s="20" t="n">
        <f aca="false">FIXED_BOM</f>
        <v>3666</v>
      </c>
      <c r="AI74" s="24" t="n">
        <f aca="false">(AG74+AH74)*(1+CONT)</f>
        <v>7502.625284843</v>
      </c>
      <c r="AJ74" s="24" t="n">
        <f aca="false">IF(AR74&gt;0,AI74/AR74,1000000000000)</f>
        <v>2085.09933684888</v>
      </c>
      <c r="AK74" s="8" t="n">
        <f aca="false">IF(AND(AP74&gt;=V_NEED,AR74&gt;=P_MIN,AQ74&gt;=Z_MIN,F74&lt;=N_CAP,D74&lt;=R_MAX,OR(CORONA_REQ=0,O74&gt;=G74),OR(CORE_MODE&lt;&gt;3,E_CORE&lt;=E_NULL_MAX)),1,0)</f>
        <v>0</v>
      </c>
      <c r="AL74" s="31" t="n">
        <f aca="false">IF(AK74=1,IF(OBJECTIVE=1,AI74,AJ74),1000000000000)+ROW()*0.000000001</f>
        <v>1000000000000</v>
      </c>
      <c r="AM74" s="31" t="n">
        <v>4.07128</v>
      </c>
      <c r="AN74" s="41" t="n">
        <v>1.475946</v>
      </c>
      <c r="AO74" s="31" t="n">
        <v>3.474338</v>
      </c>
      <c r="AP74" s="31" t="n">
        <f aca="false">IF(CORE_MODE=1,G74,IF(OR(CORE_MODE=3,CORE_MODE=4),G74+(CHOOSE(N_CW+1,0,1,CW_N2,CW_N3,CW_N4,CW_N5,CW_N6)+CHOOSE(N_CW_A+1,0,CW_A1,CW_A2))*CW_PER_SWING*AM74,AM74))</f>
        <v>15.90474590664</v>
      </c>
      <c r="AQ74" s="41" t="n">
        <f aca="false">IF(CORE_MODE=2,AN74,K74)</f>
        <v>1.509478</v>
      </c>
      <c r="AR74" s="31" t="n">
        <f aca="false">IF(CORE_MODE=2,AO74,L74)</f>
        <v>3.59821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31" t="n">
        <v>7.264419</v>
      </c>
      <c r="H75" s="8" t="n">
        <v>140.220256</v>
      </c>
      <c r="I75" s="8" t="n">
        <v>1921.390921</v>
      </c>
      <c r="J75" s="31" t="n">
        <v>13.702663</v>
      </c>
      <c r="K75" s="41" t="n">
        <v>1.515963</v>
      </c>
      <c r="L75" s="31" t="n">
        <v>4.393918</v>
      </c>
      <c r="M75" s="8" t="n">
        <v>219</v>
      </c>
      <c r="N75" s="8" t="n">
        <v>1030</v>
      </c>
      <c r="O75" s="31" t="n">
        <v>9.429978</v>
      </c>
      <c r="P75" s="31" t="n">
        <v>14.142624</v>
      </c>
      <c r="Q75" s="31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31" t="n">
        <v>4.102397</v>
      </c>
      <c r="W75" s="41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2*ROUNDUP(G75*1000/V_ZENER,0)*PRICE_Z+(4+IF(CORE_MODE=1,1,0)+IF(OR(CORE_MODE=3,CORE_MODE=4),1+2*N_CW+2*N_CW_A,0))*ROUNDUP(G75*DIODE_SAFETY/V_STICK,0)*PRICE_STICK</f>
        <v>66.9</v>
      </c>
      <c r="AG75" s="24" t="n">
        <f aca="false">SUM(X75:AF75)</f>
        <v>3360.43920614</v>
      </c>
      <c r="AH75" s="20" t="n">
        <f aca="false">FIXED_BOM</f>
        <v>3666</v>
      </c>
      <c r="AI75" s="24" t="n">
        <f aca="false">(AG75+AH75)*(1+CONT)</f>
        <v>8080.405087061</v>
      </c>
      <c r="AJ75" s="24" t="n">
        <f aca="false">IF(AR75&gt;0,AI75/AR75,1000000000000)</f>
        <v>1838.99769796819</v>
      </c>
      <c r="AK75" s="8" t="n">
        <f aca="false">IF(AND(AP75&gt;=V_NEED,AR75&gt;=P_MIN,AQ75&gt;=Z_MIN,F75&lt;=N_CAP,D75&lt;=R_MAX,OR(CORONA_REQ=0,O75&gt;=G75),OR(CORE_MODE&lt;&gt;3,E_CORE&lt;=E_NULL_MAX)),1,0)</f>
        <v>0</v>
      </c>
      <c r="AL75" s="31" t="n">
        <f aca="false">IF(AK75=1,IF(OBJECTIVE=1,AI75,AJ75),1000000000000)+ROW()*0.000000001</f>
        <v>1000000000000</v>
      </c>
      <c r="AM75" s="31" t="n">
        <v>4.096388</v>
      </c>
      <c r="AN75" s="41" t="n">
        <v>1.486898</v>
      </c>
      <c r="AO75" s="31" t="n">
        <v>4.265183</v>
      </c>
      <c r="AP75" s="31" t="n">
        <f aca="false">IF(CORE_MODE=1,G75,IF(OR(CORE_MODE=3,CORE_MODE=4),G75+(CHOOSE(N_CW+1,0,1,CW_N2,CW_N3,CW_N4,CW_N5,CW_N6)+CHOOSE(N_CW_A+1,0,CW_A1,CW_A2))*CW_PER_SWING*AM75,AM75))</f>
        <v>15.958031686044</v>
      </c>
      <c r="AQ75" s="41" t="n">
        <f aca="false">IF(CORE_MODE=2,AN75,K75)</f>
        <v>1.515963</v>
      </c>
      <c r="AR75" s="31" t="n">
        <f aca="false">IF(CORE_MODE=2,AO75,L75)</f>
        <v>4.393918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31" t="n">
        <v>7.264419</v>
      </c>
      <c r="H76" s="8" t="n">
        <v>188.296867</v>
      </c>
      <c r="I76" s="8" t="n">
        <v>2589.700807</v>
      </c>
      <c r="J76" s="31" t="n">
        <v>13.753287</v>
      </c>
      <c r="K76" s="41" t="n">
        <v>1.5247</v>
      </c>
      <c r="L76" s="31" t="n">
        <v>5.991237</v>
      </c>
      <c r="M76" s="8" t="n">
        <v>291</v>
      </c>
      <c r="N76" s="8" t="n">
        <v>1174</v>
      </c>
      <c r="O76" s="31" t="n">
        <v>9.429978</v>
      </c>
      <c r="P76" s="31" t="n">
        <v>18.856832</v>
      </c>
      <c r="Q76" s="31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31" t="n">
        <v>5.200437</v>
      </c>
      <c r="W76" s="41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2*ROUNDUP(G76*1000/V_ZENER,0)*PRICE_Z+(4+IF(CORE_MODE=1,1,0)+IF(OR(CORE_MODE=3,CORE_MODE=4),1+2*N_CW+2*N_CW_A,0))*ROUNDUP(G76*DIODE_SAFETY/V_STICK,0)*PRICE_STICK</f>
        <v>66.9</v>
      </c>
      <c r="AG76" s="24" t="n">
        <f aca="false">SUM(X76:AF76)</f>
        <v>4365.27382828</v>
      </c>
      <c r="AH76" s="20" t="n">
        <f aca="false">FIXED_BOM</f>
        <v>3666</v>
      </c>
      <c r="AI76" s="24" t="n">
        <f aca="false">(AG76+AH76)*(1+CONT)</f>
        <v>9235.964902522</v>
      </c>
      <c r="AJ76" s="24" t="n">
        <f aca="false">IF(AR76&gt;0,AI76/AR76,1000000000000)</f>
        <v>1541.57895982449</v>
      </c>
      <c r="AK76" s="8" t="n">
        <f aca="false">IF(AND(AP76&gt;=V_NEED,AR76&gt;=P_MIN,AQ76&gt;=Z_MIN,F76&lt;=N_CAP,D76&lt;=R_MAX,OR(CORONA_REQ=0,O76&gt;=G76),OR(CORE_MODE&lt;&gt;3,E_CORE&lt;=E_NULL_MAX)),1,0)</f>
        <v>0</v>
      </c>
      <c r="AL76" s="31" t="n">
        <f aca="false">IF(AK76=1,IF(OBJECTIVE=1,AI76,AJ76),1000000000000)+ROW()*0.000000001</f>
        <v>1000000000000</v>
      </c>
      <c r="AM76" s="31" t="n">
        <v>4.13556</v>
      </c>
      <c r="AN76" s="41" t="n">
        <v>1.502726</v>
      </c>
      <c r="AO76" s="31" t="n">
        <v>5.86364</v>
      </c>
      <c r="AP76" s="31" t="n">
        <f aca="false">IF(CORE_MODE=1,G76,IF(OR(CORE_MODE=3,CORE_MODE=4),G76+(CHOOSE(N_CW+1,0,1,CW_N2,CW_N3,CW_N4,CW_N5,CW_N6)+CHOOSE(N_CW_A+1,0,CW_A1,CW_A2))*CW_PER_SWING*AM76,AM76))</f>
        <v>16.04116497228</v>
      </c>
      <c r="AQ76" s="41" t="n">
        <f aca="false">IF(CORE_MODE=2,AN76,K76)</f>
        <v>1.5247</v>
      </c>
      <c r="AR76" s="31" t="n">
        <f aca="false">IF(CORE_MODE=2,AO76,L76)</f>
        <v>5.991237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31" t="n">
        <v>7.264419</v>
      </c>
      <c r="H77" s="8" t="n">
        <v>23.207529</v>
      </c>
      <c r="I77" s="8" t="n">
        <v>410.510165</v>
      </c>
      <c r="J77" s="31" t="n">
        <v>17.688663</v>
      </c>
      <c r="K77" s="41" t="n">
        <v>1.447078</v>
      </c>
      <c r="L77" s="31" t="n">
        <v>0.845895</v>
      </c>
      <c r="M77" s="8" t="n">
        <v>81</v>
      </c>
      <c r="N77" s="8" t="n">
        <v>754</v>
      </c>
      <c r="O77" s="31" t="n">
        <v>9.707768</v>
      </c>
      <c r="P77" s="31" t="n">
        <v>4.837965</v>
      </c>
      <c r="Q77" s="31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31" t="n">
        <v>1.997822</v>
      </c>
      <c r="W77" s="41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2*ROUNDUP(G77*1000/V_ZENER,0)*PRICE_Z+(4+IF(CORE_MODE=1,1,0)+IF(OR(CORE_MODE=3,CORE_MODE=4),1+2*N_CW+2*N_CW_A,0))*ROUNDUP(G77*DIODE_SAFETY/V_STICK,0)*PRICE_STICK</f>
        <v>66.9</v>
      </c>
      <c r="AG77" s="24" t="n">
        <f aca="false">SUM(X77:AF77)</f>
        <v>1307.51145589</v>
      </c>
      <c r="AH77" s="20" t="n">
        <f aca="false">FIXED_BOM</f>
        <v>3666</v>
      </c>
      <c r="AI77" s="24" t="n">
        <f aca="false">(AG77+AH77)*(1+CONT)</f>
        <v>5719.5381742735</v>
      </c>
      <c r="AJ77" s="24" t="n">
        <f aca="false">IF(AR77&gt;0,AI77/AR77,1000000000000)</f>
        <v>6761.52261719658</v>
      </c>
      <c r="AK77" s="8" t="n">
        <f aca="false">IF(AND(AP77&gt;=V_NEED,AR77&gt;=P_MIN,AQ77&gt;=Z_MIN,F77&lt;=N_CAP,D77&lt;=R_MAX,OR(CORONA_REQ=0,O77&gt;=G77),OR(CORE_MODE&lt;&gt;3,E_CORE&lt;=E_NULL_MAX)),1,0)</f>
        <v>0</v>
      </c>
      <c r="AL77" s="31" t="n">
        <f aca="false">IF(AK77=1,IF(OBJECTIVE=1,AI77,AJ77),1000000000000)+ROW()*0.000000001</f>
        <v>1000000000000</v>
      </c>
      <c r="AM77" s="31" t="n">
        <v>3.989699</v>
      </c>
      <c r="AN77" s="41" t="n">
        <v>1.3423</v>
      </c>
      <c r="AO77" s="31" t="n">
        <v>0.721637</v>
      </c>
      <c r="AP77" s="31" t="n">
        <f aca="false">IF(CORE_MODE=1,G77,IF(OR(CORE_MODE=3,CORE_MODE=4),G77+(CHOOSE(N_CW+1,0,1,CW_N2,CW_N3,CW_N4,CW_N5,CW_N6)+CHOOSE(N_CW_A+1,0,CW_A1,CW_A2))*CW_PER_SWING*AM77,AM77))</f>
        <v>15.731609568837</v>
      </c>
      <c r="AQ77" s="41" t="n">
        <f aca="false">IF(CORE_MODE=2,AN77,K77)</f>
        <v>1.447078</v>
      </c>
      <c r="AR77" s="31" t="n">
        <f aca="false">IF(CORE_MODE=2,AO77,L77)</f>
        <v>0.845895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31" t="n">
        <v>7.264419</v>
      </c>
      <c r="H78" s="8" t="n">
        <v>35.326117</v>
      </c>
      <c r="I78" s="8" t="n">
        <v>645.087402</v>
      </c>
      <c r="J78" s="31" t="n">
        <v>18.26092</v>
      </c>
      <c r="K78" s="41" t="n">
        <v>1.498253</v>
      </c>
      <c r="L78" s="31" t="n">
        <v>1.435481</v>
      </c>
      <c r="M78" s="8" t="n">
        <v>116</v>
      </c>
      <c r="N78" s="8" t="n">
        <v>824</v>
      </c>
      <c r="O78" s="31" t="n">
        <v>9.707768</v>
      </c>
      <c r="P78" s="31" t="n">
        <v>7.256947</v>
      </c>
      <c r="Q78" s="31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31" t="n">
        <v>2.531591</v>
      </c>
      <c r="W78" s="41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2*ROUNDUP(G78*1000/V_ZENER,0)*PRICE_Z+(4+IF(CORE_MODE=1,1,0)+IF(OR(CORE_MODE=3,CORE_MODE=4),1+2*N_CW+2*N_CW_A,0))*ROUNDUP(G78*DIODE_SAFETY/V_STICK,0)*PRICE_STICK</f>
        <v>66.9</v>
      </c>
      <c r="AG78" s="24" t="n">
        <f aca="false">SUM(X78:AF78)</f>
        <v>1744.37128189</v>
      </c>
      <c r="AH78" s="20" t="n">
        <f aca="false">FIXED_BOM</f>
        <v>3666</v>
      </c>
      <c r="AI78" s="24" t="n">
        <f aca="false">(AG78+AH78)*(1+CONT)</f>
        <v>6221.9269741735</v>
      </c>
      <c r="AJ78" s="24" t="n">
        <f aca="false">IF(AR78&gt;0,AI78/AR78,1000000000000)</f>
        <v>4334.38476313758</v>
      </c>
      <c r="AK78" s="8" t="n">
        <f aca="false">IF(AND(AP78&gt;=V_NEED,AR78&gt;=P_MIN,AQ78&gt;=Z_MIN,F78&lt;=N_CAP,D78&lt;=R_MAX,OR(CORONA_REQ=0,O78&gt;=G78),OR(CORE_MODE&lt;&gt;3,E_CORE&lt;=E_NULL_MAX)),1,0)</f>
        <v>0</v>
      </c>
      <c r="AL78" s="31" t="n">
        <f aca="false">IF(AK78=1,IF(OBJECTIVE=1,AI78,AJ78),1000000000000)+ROW()*0.000000001</f>
        <v>1000000000000</v>
      </c>
      <c r="AM78" s="31" t="n">
        <v>4.026184</v>
      </c>
      <c r="AN78" s="41" t="n">
        <v>1.420689</v>
      </c>
      <c r="AO78" s="31" t="n">
        <v>1.306967</v>
      </c>
      <c r="AP78" s="31" t="n">
        <f aca="false">IF(CORE_MODE=1,G78,IF(OR(CORE_MODE=3,CORE_MODE=4),G78+(CHOOSE(N_CW+1,0,1,CW_N2,CW_N3,CW_N4,CW_N5,CW_N6)+CHOOSE(N_CW_A+1,0,CW_A1,CW_A2))*CW_PER_SWING*AM78,AM78))</f>
        <v>15.809040334392</v>
      </c>
      <c r="AQ78" s="41" t="n">
        <f aca="false">IF(CORE_MODE=2,AN78,K78)</f>
        <v>1.498253</v>
      </c>
      <c r="AR78" s="31" t="n">
        <f aca="false">IF(CORE_MODE=2,AO78,L78)</f>
        <v>1.435481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31" t="n">
        <v>7.264419</v>
      </c>
      <c r="H79" s="8" t="n">
        <v>47.444705</v>
      </c>
      <c r="I79" s="8" t="n">
        <v>879.66464</v>
      </c>
      <c r="J79" s="31" t="n">
        <v>18.540839</v>
      </c>
      <c r="K79" s="41" t="n">
        <v>1.524382</v>
      </c>
      <c r="L79" s="31" t="n">
        <v>2.028453</v>
      </c>
      <c r="M79" s="8" t="n">
        <v>158</v>
      </c>
      <c r="N79" s="8" t="n">
        <v>908</v>
      </c>
      <c r="O79" s="31" t="n">
        <v>9.707768</v>
      </c>
      <c r="P79" s="31" t="n">
        <v>9.675929</v>
      </c>
      <c r="Q79" s="31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31" t="n">
        <v>3.172114</v>
      </c>
      <c r="W79" s="41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2*ROUNDUP(G79*1000/V_ZENER,0)*PRICE_Z+(4+IF(CORE_MODE=1,1,0)+IF(OR(CORE_MODE=3,CORE_MODE=4),1+2*N_CW+2*N_CW_A,0))*ROUNDUP(G79*DIODE_SAFETY/V_STICK,0)*PRICE_STICK</f>
        <v>66.9</v>
      </c>
      <c r="AG79" s="24" t="n">
        <f aca="false">SUM(X79:AF79)</f>
        <v>2263.68685635</v>
      </c>
      <c r="AH79" s="20" t="n">
        <f aca="false">FIXED_BOM</f>
        <v>3666</v>
      </c>
      <c r="AI79" s="24" t="n">
        <f aca="false">(AG79+AH79)*(1+CONT)</f>
        <v>6819.1398848025</v>
      </c>
      <c r="AJ79" s="24" t="n">
        <f aca="false">IF(AR79&gt;0,AI79/AR79,1000000000000)</f>
        <v>3361.74409010339</v>
      </c>
      <c r="AK79" s="8" t="n">
        <f aca="false">IF(AND(AP79&gt;=V_NEED,AR79&gt;=P_MIN,AQ79&gt;=Z_MIN,F79&lt;=N_CAP,D79&lt;=R_MAX,OR(CORONA_REQ=0,O79&gt;=G79),OR(CORE_MODE&lt;&gt;3,E_CORE&lt;=E_NULL_MAX)),1,0)</f>
        <v>0</v>
      </c>
      <c r="AL79" s="31" t="n">
        <f aca="false">IF(AK79=1,IF(OBJECTIVE=1,AI79,AJ79),1000000000000)+ROW()*0.000000001</f>
        <v>1000000000000</v>
      </c>
      <c r="AM79" s="31" t="n">
        <v>4.048902</v>
      </c>
      <c r="AN79" s="41" t="n">
        <v>1.463792</v>
      </c>
      <c r="AO79" s="31" t="n">
        <v>1.901959</v>
      </c>
      <c r="AP79" s="31" t="n">
        <f aca="false">IF(CORE_MODE=1,G79,IF(OR(CORE_MODE=3,CORE_MODE=4),G79+(CHOOSE(N_CW+1,0,1,CW_N2,CW_N3,CW_N4,CW_N5,CW_N6)+CHOOSE(N_CW_A+1,0,CW_A1,CW_A2))*CW_PER_SWING*AM79,AM79))</f>
        <v>15.857253905226</v>
      </c>
      <c r="AQ79" s="41" t="n">
        <f aca="false">IF(CORE_MODE=2,AN79,K79)</f>
        <v>1.524382</v>
      </c>
      <c r="AR79" s="31" t="n">
        <f aca="false">IF(CORE_MODE=2,AO79,L79)</f>
        <v>2.028453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31" t="n">
        <v>7.264419</v>
      </c>
      <c r="H80" s="8" t="n">
        <v>59.563293</v>
      </c>
      <c r="I80" s="8" t="n">
        <v>1114.241877</v>
      </c>
      <c r="J80" s="31" t="n">
        <v>18.706855</v>
      </c>
      <c r="K80" s="41" t="n">
        <v>1.539452</v>
      </c>
      <c r="L80" s="31" t="n">
        <v>2.619908</v>
      </c>
      <c r="M80" s="8" t="n">
        <v>193</v>
      </c>
      <c r="N80" s="8" t="n">
        <v>978</v>
      </c>
      <c r="O80" s="31" t="n">
        <v>9.707768</v>
      </c>
      <c r="P80" s="31" t="n">
        <v>12.094912</v>
      </c>
      <c r="Q80" s="31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31" t="n">
        <v>3.705883</v>
      </c>
      <c r="W80" s="41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2*ROUNDUP(G80*1000/V_ZENER,0)*PRICE_Z+(4+IF(CORE_MODE=1,1,0)+IF(OR(CORE_MODE=3,CORE_MODE=4),1+2*N_CW+2*N_CW_A,0))*ROUNDUP(G80*DIODE_SAFETY/V_STICK,0)*PRICE_STICK</f>
        <v>66.9</v>
      </c>
      <c r="AG80" s="24" t="n">
        <f aca="false">SUM(X80:AF80)</f>
        <v>2700.54675582</v>
      </c>
      <c r="AH80" s="20" t="n">
        <f aca="false">FIXED_BOM</f>
        <v>3666</v>
      </c>
      <c r="AI80" s="24" t="n">
        <f aca="false">(AG80+AH80)*(1+CONT)</f>
        <v>7321.528769193</v>
      </c>
      <c r="AJ80" s="24" t="n">
        <f aca="false">IF(AR80&gt;0,AI80/AR80,1000000000000)</f>
        <v>2794.57475956904</v>
      </c>
      <c r="AK80" s="8" t="n">
        <f aca="false">IF(AND(AP80&gt;=V_NEED,AR80&gt;=P_MIN,AQ80&gt;=Z_MIN,F80&lt;=N_CAP,D80&lt;=R_MAX,OR(CORONA_REQ=0,O80&gt;=G80),OR(CORE_MODE&lt;&gt;3,E_CORE&lt;=E_NULL_MAX)),1,0)</f>
        <v>0</v>
      </c>
      <c r="AL80" s="31" t="n">
        <f aca="false">IF(AK80=1,IF(OBJECTIVE=1,AI80,AJ80),1000000000000)+ROW()*0.000000001</f>
        <v>1000000000000</v>
      </c>
      <c r="AM80" s="31" t="n">
        <v>4.065899</v>
      </c>
      <c r="AN80" s="41" t="n">
        <v>1.488701</v>
      </c>
      <c r="AO80" s="31" t="n">
        <v>2.488891</v>
      </c>
      <c r="AP80" s="31" t="n">
        <f aca="false">IF(CORE_MODE=1,G80,IF(OR(CORE_MODE=3,CORE_MODE=4),G80+(CHOOSE(N_CW+1,0,1,CW_N2,CW_N3,CW_N4,CW_N5,CW_N6)+CHOOSE(N_CW_A+1,0,CW_A1,CW_A2))*CW_PER_SWING*AM80,AM80))</f>
        <v>15.893326009437</v>
      </c>
      <c r="AQ80" s="41" t="n">
        <f aca="false">IF(CORE_MODE=2,AN80,K80)</f>
        <v>1.539452</v>
      </c>
      <c r="AR80" s="31" t="n">
        <f aca="false">IF(CORE_MODE=2,AO80,L80)</f>
        <v>2.619908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31" t="n">
        <v>7.264419</v>
      </c>
      <c r="H81" s="8" t="n">
        <v>71.681882</v>
      </c>
      <c r="I81" s="8" t="n">
        <v>1348.819114</v>
      </c>
      <c r="J81" s="31" t="n">
        <v>18.816737</v>
      </c>
      <c r="K81" s="41" t="n">
        <v>1.550471</v>
      </c>
      <c r="L81" s="31" t="n">
        <v>3.215911</v>
      </c>
      <c r="M81" s="8" t="n">
        <v>228</v>
      </c>
      <c r="N81" s="8" t="n">
        <v>1048</v>
      </c>
      <c r="O81" s="31" t="n">
        <v>9.707768</v>
      </c>
      <c r="P81" s="31" t="n">
        <v>14.513894</v>
      </c>
      <c r="Q81" s="31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31" t="n">
        <v>4.239652</v>
      </c>
      <c r="W81" s="41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2*ROUNDUP(G81*1000/V_ZENER,0)*PRICE_Z+(4+IF(CORE_MODE=1,1,0)+IF(OR(CORE_MODE=3,CORE_MODE=4),1+2*N_CW+2*N_CW_A,0))*ROUNDUP(G81*DIODE_SAFETY/V_STICK,0)*PRICE_STICK</f>
        <v>66.9</v>
      </c>
      <c r="AG81" s="24" t="n">
        <f aca="false">SUM(X81:AF81)</f>
        <v>3137.40664682</v>
      </c>
      <c r="AH81" s="20" t="n">
        <f aca="false">FIXED_BOM</f>
        <v>3666</v>
      </c>
      <c r="AI81" s="24" t="n">
        <f aca="false">(AG81+AH81)*(1+CONT)</f>
        <v>7823.917643843</v>
      </c>
      <c r="AJ81" s="24" t="n">
        <f aca="false">IF(AR81&gt;0,AI81/AR81,1000000000000)</f>
        <v>2432.8775404055</v>
      </c>
      <c r="AK81" s="8" t="n">
        <f aca="false">IF(AND(AP81&gt;=V_NEED,AR81&gt;=P_MIN,AQ81&gt;=Z_MIN,F81&lt;=N_CAP,D81&lt;=R_MAX,OR(CORONA_REQ=0,O81&gt;=G81),OR(CORE_MODE&lt;&gt;3,E_CORE&lt;=E_NULL_MAX)),1,0)</f>
        <v>0</v>
      </c>
      <c r="AL81" s="31" t="n">
        <f aca="false">IF(AK81=1,IF(OBJECTIVE=1,AI81,AJ81),1000000000000)+ROW()*0.000000001</f>
        <v>1000000000000</v>
      </c>
      <c r="AM81" s="31" t="n">
        <v>4.079522</v>
      </c>
      <c r="AN81" s="41" t="n">
        <v>1.507884</v>
      </c>
      <c r="AO81" s="31" t="n">
        <v>3.087102</v>
      </c>
      <c r="AP81" s="31" t="n">
        <f aca="false">IF(CORE_MODE=1,G81,IF(OR(CORE_MODE=3,CORE_MODE=4),G81+(CHOOSE(N_CW+1,0,1,CW_N2,CW_N3,CW_N4,CW_N5,CW_N6)+CHOOSE(N_CW_A+1,0,CW_A1,CW_A2))*CW_PER_SWING*AM81,AM81))</f>
        <v>15.922237598286</v>
      </c>
      <c r="AQ81" s="41" t="n">
        <f aca="false">IF(CORE_MODE=2,AN81,K81)</f>
        <v>1.550471</v>
      </c>
      <c r="AR81" s="31" t="n">
        <f aca="false">IF(CORE_MODE=2,AO81,L81)</f>
        <v>3.215911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31" t="n">
        <v>7.264419</v>
      </c>
      <c r="H82" s="8" t="n">
        <v>95.919058</v>
      </c>
      <c r="I82" s="8" t="n">
        <v>1817.973589</v>
      </c>
      <c r="J82" s="31" t="n">
        <v>18.953205</v>
      </c>
      <c r="K82" s="41" t="n">
        <v>1.563499</v>
      </c>
      <c r="L82" s="31" t="n">
        <v>4.40411</v>
      </c>
      <c r="M82" s="8" t="n">
        <v>305</v>
      </c>
      <c r="N82" s="8" t="n">
        <v>1202</v>
      </c>
      <c r="O82" s="31" t="n">
        <v>9.707768</v>
      </c>
      <c r="P82" s="31" t="n">
        <v>19.351859</v>
      </c>
      <c r="Q82" s="31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31" t="n">
        <v>5.413944</v>
      </c>
      <c r="W82" s="41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2*ROUNDUP(G82*1000/V_ZENER,0)*PRICE_Z+(4+IF(CORE_MODE=1,1,0)+IF(OR(CORE_MODE=3,CORE_MODE=4),1+2*N_CW+2*N_CW_A,0))*ROUNDUP(G82*DIODE_SAFETY/V_STICK,0)*PRICE_STICK</f>
        <v>66.9</v>
      </c>
      <c r="AG82" s="24" t="n">
        <f aca="false">SUM(X82:AF82)</f>
        <v>4093.58205575</v>
      </c>
      <c r="AH82" s="20" t="n">
        <f aca="false">FIXED_BOM</f>
        <v>3666</v>
      </c>
      <c r="AI82" s="24" t="n">
        <f aca="false">(AG82+AH82)*(1+CONT)</f>
        <v>8923.5193641125</v>
      </c>
      <c r="AJ82" s="24" t="n">
        <f aca="false">IF(AR82&gt;0,AI82/AR82,1000000000000)</f>
        <v>2026.17994648465</v>
      </c>
      <c r="AK82" s="8" t="n">
        <f aca="false">IF(AND(AP82&gt;=V_NEED,AR82&gt;=P_MIN,AQ82&gt;=Z_MIN,F82&lt;=N_CAP,D82&lt;=R_MAX,OR(CORONA_REQ=0,O82&gt;=G82),OR(CORE_MODE&lt;&gt;3,E_CORE&lt;=E_NULL_MAX)),1,0)</f>
        <v>0</v>
      </c>
      <c r="AL82" s="31" t="n">
        <f aca="false">IF(AK82=1,IF(OBJECTIVE=1,AI82,AJ82),1000000000000)+ROW()*0.000000001</f>
        <v>1000000000000</v>
      </c>
      <c r="AM82" s="31" t="n">
        <v>4.112988</v>
      </c>
      <c r="AN82" s="41" t="n">
        <v>1.530382</v>
      </c>
      <c r="AO82" s="31" t="n">
        <v>4.273897</v>
      </c>
      <c r="AP82" s="31" t="n">
        <f aca="false">IF(CORE_MODE=1,G82,IF(OR(CORE_MODE=3,CORE_MODE=4),G82+(CHOOSE(N_CW+1,0,1,CW_N2,CW_N3,CW_N4,CW_N5,CW_N6)+CHOOSE(N_CW_A+1,0,CW_A1,CW_A2))*CW_PER_SWING*AM82,AM82))</f>
        <v>15.993261251844</v>
      </c>
      <c r="AQ82" s="41" t="n">
        <f aca="false">IF(CORE_MODE=2,AN82,K82)</f>
        <v>1.563499</v>
      </c>
      <c r="AR82" s="31" t="n">
        <f aca="false">IF(CORE_MODE=2,AO82,L82)</f>
        <v>4.40411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31" t="n">
        <v>7.264419</v>
      </c>
      <c r="H83" s="8" t="n">
        <v>31.346687</v>
      </c>
      <c r="I83" s="8" t="n">
        <v>497.337346</v>
      </c>
      <c r="J83" s="31" t="n">
        <v>15.865707</v>
      </c>
      <c r="K83" s="41" t="n">
        <v>1.455993</v>
      </c>
      <c r="L83" s="31" t="n">
        <v>1.03996</v>
      </c>
      <c r="M83" s="8" t="n">
        <v>81</v>
      </c>
      <c r="N83" s="8" t="n">
        <v>754</v>
      </c>
      <c r="O83" s="31" t="n">
        <v>9.707768</v>
      </c>
      <c r="P83" s="31" t="n">
        <v>5.561788</v>
      </c>
      <c r="Q83" s="31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31" t="n">
        <v>1.997822</v>
      </c>
      <c r="W83" s="41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2*ROUNDUP(G83*1000/V_ZENER,0)*PRICE_Z+(4+IF(CORE_MODE=1,1,0)+IF(OR(CORE_MODE=3,CORE_MODE=4),1+2*N_CW+2*N_CW_A,0))*ROUNDUP(G83*DIODE_SAFETY/V_STICK,0)*PRICE_STICK</f>
        <v>66.9</v>
      </c>
      <c r="AG83" s="24" t="n">
        <f aca="false">SUM(X83:AF83)</f>
        <v>1316.1756172</v>
      </c>
      <c r="AH83" s="20" t="n">
        <f aca="false">FIXED_BOM</f>
        <v>3666</v>
      </c>
      <c r="AI83" s="24" t="n">
        <f aca="false">(AG83+AH83)*(1+CONT)</f>
        <v>5729.50195978</v>
      </c>
      <c r="AJ83" s="24" t="n">
        <f aca="false">IF(AR83&gt;0,AI83/AR83,1000000000000)</f>
        <v>5509.34839780376</v>
      </c>
      <c r="AK83" s="8" t="n">
        <f aca="false">IF(AND(AP83&gt;=V_NEED,AR83&gt;=P_MIN,AQ83&gt;=Z_MIN,F83&lt;=N_CAP,D83&lt;=R_MAX,OR(CORONA_REQ=0,O83&gt;=G83),OR(CORE_MODE&lt;&gt;3,E_CORE&lt;=E_NULL_MAX)),1,0)</f>
        <v>0</v>
      </c>
      <c r="AL83" s="31" t="n">
        <f aca="false">IF(AK83=1,IF(OBJECTIVE=1,AI83,AJ83),1000000000000)+ROW()*0.000000001</f>
        <v>1000000000000</v>
      </c>
      <c r="AM83" s="31" t="n">
        <v>3.997476</v>
      </c>
      <c r="AN83" s="41" t="n">
        <v>1.36605</v>
      </c>
      <c r="AO83" s="31" t="n">
        <v>0.916756</v>
      </c>
      <c r="AP83" s="31" t="n">
        <f aca="false">IF(CORE_MODE=1,G83,IF(OR(CORE_MODE=3,CORE_MODE=4),G83+(CHOOSE(N_CW+1,0,1,CW_N2,CW_N3,CW_N4,CW_N5,CW_N6)+CHOOSE(N_CW_A+1,0,CW_A1,CW_A2))*CW_PER_SWING*AM83,AM83))</f>
        <v>15.748114408188</v>
      </c>
      <c r="AQ83" s="41" t="n">
        <f aca="false">IF(CORE_MODE=2,AN83,K83)</f>
        <v>1.455993</v>
      </c>
      <c r="AR83" s="31" t="n">
        <f aca="false">IF(CORE_MODE=2,AO83,L83)</f>
        <v>1.03996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31" t="n">
        <v>7.264419</v>
      </c>
      <c r="H84" s="8" t="n">
        <v>48.116222</v>
      </c>
      <c r="I84" s="8" t="n">
        <v>781.530115</v>
      </c>
      <c r="J84" s="31" t="n">
        <v>16.24255</v>
      </c>
      <c r="K84" s="41" t="n">
        <v>1.498657</v>
      </c>
      <c r="L84" s="31" t="n">
        <v>1.742113</v>
      </c>
      <c r="M84" s="8" t="n">
        <v>123</v>
      </c>
      <c r="N84" s="8" t="n">
        <v>838</v>
      </c>
      <c r="O84" s="31" t="n">
        <v>9.707768</v>
      </c>
      <c r="P84" s="31" t="n">
        <v>8.342682</v>
      </c>
      <c r="Q84" s="31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31" t="n">
        <v>2.638345</v>
      </c>
      <c r="W84" s="41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2*ROUNDUP(G84*1000/V_ZENER,0)*PRICE_Z+(4+IF(CORE_MODE=1,1,0)+IF(OR(CORE_MODE=3,CORE_MODE=4),1+2*N_CW+2*N_CW_A,0))*ROUNDUP(G84*DIODE_SAFETY/V_STICK,0)*PRICE_STICK</f>
        <v>66.9</v>
      </c>
      <c r="AG84" s="24" t="n">
        <f aca="false">SUM(X84:AF84)</f>
        <v>1839.8232118</v>
      </c>
      <c r="AH84" s="20" t="n">
        <f aca="false">FIXED_BOM</f>
        <v>3666</v>
      </c>
      <c r="AI84" s="24" t="n">
        <f aca="false">(AG84+AH84)*(1+CONT)</f>
        <v>6331.69669357</v>
      </c>
      <c r="AJ84" s="24" t="n">
        <f aca="false">IF(AR84&gt;0,AI84/AR84,1000000000000)</f>
        <v>3634.49253496759</v>
      </c>
      <c r="AK84" s="8" t="n">
        <f aca="false">IF(AND(AP84&gt;=V_NEED,AR84&gt;=P_MIN,AQ84&gt;=Z_MIN,F84&lt;=N_CAP,D84&lt;=R_MAX,OR(CORONA_REQ=0,O84&gt;=G84),OR(CORE_MODE&lt;&gt;3,E_CORE&lt;=E_NULL_MAX)),1,0)</f>
        <v>0</v>
      </c>
      <c r="AL84" s="31" t="n">
        <f aca="false">IF(AK84=1,IF(OBJECTIVE=1,AI84,AJ84),1000000000000)+ROW()*0.000000001</f>
        <v>1000000000000</v>
      </c>
      <c r="AM84" s="31" t="n">
        <v>4.030776</v>
      </c>
      <c r="AN84" s="41" t="n">
        <v>1.434807</v>
      </c>
      <c r="AO84" s="31" t="n">
        <v>1.618614</v>
      </c>
      <c r="AP84" s="31" t="n">
        <f aca="false">IF(CORE_MODE=1,G84,IF(OR(CORE_MODE=3,CORE_MODE=4),G84+(CHOOSE(N_CW+1,0,1,CW_N2,CW_N3,CW_N4,CW_N5,CW_N6)+CHOOSE(N_CW_A+1,0,CW_A1,CW_A2))*CW_PER_SWING*AM84,AM84))</f>
        <v>15.818785766088</v>
      </c>
      <c r="AQ84" s="41" t="n">
        <f aca="false">IF(CORE_MODE=2,AN84,K84)</f>
        <v>1.498657</v>
      </c>
      <c r="AR84" s="31" t="n">
        <f aca="false">IF(CORE_MODE=2,AO84,L84)</f>
        <v>1.742113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31" t="n">
        <v>7.264419</v>
      </c>
      <c r="H85" s="8" t="n">
        <v>64.885757</v>
      </c>
      <c r="I85" s="8" t="n">
        <v>1065.722885</v>
      </c>
      <c r="J85" s="31" t="n">
        <v>16.424604</v>
      </c>
      <c r="K85" s="41" t="n">
        <v>1.519486</v>
      </c>
      <c r="L85" s="31" t="n">
        <v>2.44544</v>
      </c>
      <c r="M85" s="8" t="n">
        <v>165</v>
      </c>
      <c r="N85" s="8" t="n">
        <v>922</v>
      </c>
      <c r="O85" s="31" t="n">
        <v>9.707768</v>
      </c>
      <c r="P85" s="31" t="n">
        <v>11.123575</v>
      </c>
      <c r="Q85" s="31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31" t="n">
        <v>3.278868</v>
      </c>
      <c r="W85" s="41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2*ROUNDUP(G85*1000/V_ZENER,0)*PRICE_Z+(4+IF(CORE_MODE=1,1,0)+IF(OR(CORE_MODE=3,CORE_MODE=4),1+2*N_CW+2*N_CW_A,0))*ROUNDUP(G85*DIODE_SAFETY/V_STICK,0)*PRICE_STICK</f>
        <v>66.9</v>
      </c>
      <c r="AG85" s="24" t="n">
        <f aca="false">SUM(X85:AF85)</f>
        <v>2363.47086093</v>
      </c>
      <c r="AH85" s="20" t="n">
        <f aca="false">FIXED_BOM</f>
        <v>3666</v>
      </c>
      <c r="AI85" s="24" t="n">
        <f aca="false">(AG85+AH85)*(1+CONT)</f>
        <v>6933.8914900695</v>
      </c>
      <c r="AJ85" s="24" t="n">
        <f aca="false">IF(AR85&gt;0,AI85/AR85,1000000000000)</f>
        <v>2835.43717697817</v>
      </c>
      <c r="AK85" s="8" t="n">
        <f aca="false">IF(AND(AP85&gt;=V_NEED,AR85&gt;=P_MIN,AQ85&gt;=Z_MIN,F85&lt;=N_CAP,D85&lt;=R_MAX,OR(CORONA_REQ=0,O85&gt;=G85),OR(CORE_MODE&lt;&gt;3,E_CORE&lt;=E_NULL_MAX)),1,0)</f>
        <v>0</v>
      </c>
      <c r="AL85" s="31" t="n">
        <f aca="false">IF(AK85=1,IF(OBJECTIVE=1,AI85,AJ85),1000000000000)+ROW()*0.000000001</f>
        <v>1000000000000</v>
      </c>
      <c r="AM85" s="31" t="n">
        <v>4.053259</v>
      </c>
      <c r="AN85" s="41" t="n">
        <v>1.468516</v>
      </c>
      <c r="AO85" s="31" t="n">
        <v>2.315348</v>
      </c>
      <c r="AP85" s="31" t="n">
        <f aca="false">IF(CORE_MODE=1,G85,IF(OR(CORE_MODE=3,CORE_MODE=4),G85+(CHOOSE(N_CW+1,0,1,CW_N2,CW_N3,CW_N4,CW_N5,CW_N6)+CHOOSE(N_CW_A+1,0,CW_A1,CW_A2))*CW_PER_SWING*AM85,AM85))</f>
        <v>15.866500605117</v>
      </c>
      <c r="AQ85" s="41" t="n">
        <f aca="false">IF(CORE_MODE=2,AN85,K85)</f>
        <v>1.519486</v>
      </c>
      <c r="AR85" s="31" t="n">
        <f aca="false">IF(CORE_MODE=2,AO85,L85)</f>
        <v>2.44544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31" t="n">
        <v>7.264419</v>
      </c>
      <c r="H86" s="8" t="n">
        <v>81.655292</v>
      </c>
      <c r="I86" s="8" t="n">
        <v>1349.915654</v>
      </c>
      <c r="J86" s="31" t="n">
        <v>16.531882</v>
      </c>
      <c r="K86" s="41" t="n">
        <v>1.532269</v>
      </c>
      <c r="L86" s="31" t="n">
        <v>3.149927</v>
      </c>
      <c r="M86" s="8" t="n">
        <v>207</v>
      </c>
      <c r="N86" s="8" t="n">
        <v>1006</v>
      </c>
      <c r="O86" s="31" t="n">
        <v>9.707768</v>
      </c>
      <c r="P86" s="31" t="n">
        <v>13.904469</v>
      </c>
      <c r="Q86" s="31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31" t="n">
        <v>3.919391</v>
      </c>
      <c r="W86" s="41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2*ROUNDUP(G86*1000/V_ZENER,0)*PRICE_Z+(4+IF(CORE_MODE=1,1,0)+IF(OR(CORE_MODE=3,CORE_MODE=4),1+2*N_CW+2*N_CW_A,0))*ROUNDUP(G86*DIODE_SAFETY/V_STICK,0)*PRICE_STICK</f>
        <v>66.9</v>
      </c>
      <c r="AG86" s="24" t="n">
        <f aca="false">SUM(X86:AF86)</f>
        <v>2887.11851703</v>
      </c>
      <c r="AH86" s="20" t="n">
        <f aca="false">FIXED_BOM</f>
        <v>3666</v>
      </c>
      <c r="AI86" s="24" t="n">
        <f aca="false">(AG86+AH86)*(1+CONT)</f>
        <v>7536.0862945845</v>
      </c>
      <c r="AJ86" s="24" t="n">
        <f aca="false">IF(AR86&gt;0,AI86/AR86,1000000000000)</f>
        <v>2392.46379188613</v>
      </c>
      <c r="AK86" s="8" t="n">
        <f aca="false">IF(AND(AP86&gt;=V_NEED,AR86&gt;=P_MIN,AQ86&gt;=Z_MIN,F86&lt;=N_CAP,D86&lt;=R_MAX,OR(CORONA_REQ=0,O86&gt;=G86),OR(CORE_MODE&lt;&gt;3,E_CORE&lt;=E_NULL_MAX)),1,0)</f>
        <v>0</v>
      </c>
      <c r="AL86" s="31" t="n">
        <f aca="false">IF(AK86=1,IF(OBJECTIVE=1,AI86,AJ86),1000000000000)+ROW()*0.000000001</f>
        <v>1000000000000</v>
      </c>
      <c r="AM86" s="31" t="n">
        <v>4.070228</v>
      </c>
      <c r="AN86" s="41" t="n">
        <v>1.491098</v>
      </c>
      <c r="AO86" s="31" t="n">
        <v>3.021813</v>
      </c>
      <c r="AP86" s="31" t="n">
        <f aca="false">IF(CORE_MODE=1,G86,IF(OR(CORE_MODE=3,CORE_MODE=4),G86+(CHOOSE(N_CW+1,0,1,CW_N2,CW_N3,CW_N4,CW_N5,CW_N6)+CHOOSE(N_CW_A+1,0,CW_A1,CW_A2))*CW_PER_SWING*AM86,AM86))</f>
        <v>15.902513285964</v>
      </c>
      <c r="AQ86" s="41" t="n">
        <f aca="false">IF(CORE_MODE=2,AN86,K86)</f>
        <v>1.532269</v>
      </c>
      <c r="AR86" s="31" t="n">
        <f aca="false">IF(CORE_MODE=2,AO86,L86)</f>
        <v>3.149927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31" t="n">
        <v>7.264419</v>
      </c>
      <c r="H87" s="8" t="n">
        <v>98.424827</v>
      </c>
      <c r="I87" s="8" t="n">
        <v>1634.108423</v>
      </c>
      <c r="J87" s="31" t="n">
        <v>16.602604</v>
      </c>
      <c r="K87" s="41" t="n">
        <v>1.54074</v>
      </c>
      <c r="L87" s="31" t="n">
        <v>3.850609</v>
      </c>
      <c r="M87" s="8" t="n">
        <v>242</v>
      </c>
      <c r="N87" s="8" t="n">
        <v>1076</v>
      </c>
      <c r="O87" s="31" t="n">
        <v>9.707768</v>
      </c>
      <c r="P87" s="31" t="n">
        <v>16.685363</v>
      </c>
      <c r="Q87" s="31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31" t="n">
        <v>4.45316</v>
      </c>
      <c r="W87" s="41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2*ROUNDUP(G87*1000/V_ZENER,0)*PRICE_Z+(4+IF(CORE_MODE=1,1,0)+IF(OR(CORE_MODE=3,CORE_MODE=4),1+2*N_CW+2*N_CW_A,0))*ROUNDUP(G87*DIODE_SAFETY/V_STICK,0)*PRICE_STICK</f>
        <v>66.9</v>
      </c>
      <c r="AG87" s="24" t="n">
        <f aca="false">SUM(X87:AF87)</f>
        <v>3328.31049467</v>
      </c>
      <c r="AH87" s="20" t="n">
        <f aca="false">FIXED_BOM</f>
        <v>3666</v>
      </c>
      <c r="AI87" s="24" t="n">
        <f aca="false">(AG87+AH87)*(1+CONT)</f>
        <v>8043.4570688705</v>
      </c>
      <c r="AJ87" s="24" t="n">
        <f aca="false">IF(AR87&gt;0,AI87/AR87,1000000000000)</f>
        <v>2088.87920556735</v>
      </c>
      <c r="AK87" s="8" t="n">
        <f aca="false">IF(AND(AP87&gt;=V_NEED,AR87&gt;=P_MIN,AQ87&gt;=Z_MIN,F87&lt;=N_CAP,D87&lt;=R_MAX,OR(CORONA_REQ=0,O87&gt;=G87),OR(CORE_MODE&lt;&gt;3,E_CORE&lt;=E_NULL_MAX)),1,0)</f>
        <v>0</v>
      </c>
      <c r="AL87" s="31" t="n">
        <f aca="false">IF(AK87=1,IF(OBJECTIVE=1,AI87,AJ87),1000000000000)+ROW()*0.000000001</f>
        <v>1000000000000</v>
      </c>
      <c r="AM87" s="31" t="n">
        <v>4.089193</v>
      </c>
      <c r="AN87" s="41" t="n">
        <v>1.506102</v>
      </c>
      <c r="AO87" s="31" t="n">
        <v>3.724121</v>
      </c>
      <c r="AP87" s="31" t="n">
        <f aca="false">IF(CORE_MODE=1,G87,IF(OR(CORE_MODE=3,CORE_MODE=4),G87+(CHOOSE(N_CW+1,0,1,CW_N2,CW_N3,CW_N4,CW_N5,CW_N6)+CHOOSE(N_CW_A+1,0,CW_A1,CW_A2))*CW_PER_SWING*AM87,AM87))</f>
        <v>15.942762003759</v>
      </c>
      <c r="AQ87" s="41" t="n">
        <f aca="false">IF(CORE_MODE=2,AN87,K87)</f>
        <v>1.54074</v>
      </c>
      <c r="AR87" s="31" t="n">
        <f aca="false">IF(CORE_MODE=2,AO87,L87)</f>
        <v>3.850609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31" t="n">
        <v>7.264419</v>
      </c>
      <c r="H88" s="8" t="n">
        <v>131.963898</v>
      </c>
      <c r="I88" s="8" t="n">
        <v>2202.493962</v>
      </c>
      <c r="J88" s="31" t="n">
        <v>16.690125</v>
      </c>
      <c r="K88" s="41" t="n">
        <v>1.551271</v>
      </c>
      <c r="L88" s="31" t="n">
        <v>5.261565</v>
      </c>
      <c r="M88" s="8" t="n">
        <v>326</v>
      </c>
      <c r="N88" s="8" t="n">
        <v>1244</v>
      </c>
      <c r="O88" s="31" t="n">
        <v>9.707768</v>
      </c>
      <c r="P88" s="31" t="n">
        <v>22.247151</v>
      </c>
      <c r="Q88" s="31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31" t="n">
        <v>5.734206</v>
      </c>
      <c r="W88" s="41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2*ROUNDUP(G88*1000/V_ZENER,0)*PRICE_Z+(4+IF(CORE_MODE=1,1,0)+IF(OR(CORE_MODE=3,CORE_MODE=4),1+2*N_CW+2*N_CW_A,0))*ROUNDUP(G88*DIODE_SAFETY/V_STICK,0)*PRICE_STICK</f>
        <v>66.9</v>
      </c>
      <c r="AG88" s="24" t="n">
        <f aca="false">SUM(X88:AF88)</f>
        <v>4375.60575187</v>
      </c>
      <c r="AH88" s="20" t="n">
        <f aca="false">FIXED_BOM</f>
        <v>3666</v>
      </c>
      <c r="AI88" s="24" t="n">
        <f aca="false">(AG88+AH88)*(1+CONT)</f>
        <v>9247.8466146505</v>
      </c>
      <c r="AJ88" s="24" t="n">
        <f aca="false">IF(AR88&gt;0,AI88/AR88,1000000000000)</f>
        <v>1757.62280132442</v>
      </c>
      <c r="AK88" s="8" t="n">
        <f aca="false">IF(AND(AP88&gt;=V_NEED,AR88&gt;=P_MIN,AQ88&gt;=Z_MIN,F88&lt;=N_CAP,D88&lt;=R_MAX,OR(CORONA_REQ=0,O88&gt;=G88),OR(CORE_MODE&lt;&gt;3,E_CORE&lt;=E_NULL_MAX)),1,0)</f>
        <v>0</v>
      </c>
      <c r="AL88" s="31" t="n">
        <f aca="false">IF(AK88=1,IF(OBJECTIVE=1,AI88,AJ88),1000000000000)+ROW()*0.000000001</f>
        <v>1000000000000</v>
      </c>
      <c r="AM88" s="31" t="n">
        <v>4.128994</v>
      </c>
      <c r="AN88" s="41" t="n">
        <v>1.52401</v>
      </c>
      <c r="AO88" s="31" t="n">
        <v>5.129869</v>
      </c>
      <c r="AP88" s="31" t="n">
        <f aca="false">IF(CORE_MODE=1,G88,IF(OR(CORE_MODE=3,CORE_MODE=4),G88+(CHOOSE(N_CW+1,0,1,CW_N2,CW_N3,CW_N4,CW_N5,CW_N6)+CHOOSE(N_CW_A+1,0,CW_A1,CW_A2))*CW_PER_SWING*AM88,AM88))</f>
        <v>16.027230193422</v>
      </c>
      <c r="AQ88" s="41" t="n">
        <f aca="false">IF(CORE_MODE=2,AN88,K88)</f>
        <v>1.551271</v>
      </c>
      <c r="AR88" s="31" t="n">
        <f aca="false">IF(CORE_MODE=2,AO88,L88)</f>
        <v>5.261565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31" t="n">
        <v>7.264419</v>
      </c>
      <c r="H89" s="8" t="n">
        <v>49.471594</v>
      </c>
      <c r="I89" s="8" t="n">
        <v>583.992437</v>
      </c>
      <c r="J89" s="31" t="n">
        <v>11.804601</v>
      </c>
      <c r="K89" s="41" t="n">
        <v>1.42673</v>
      </c>
      <c r="L89" s="31" t="n">
        <v>1.169322</v>
      </c>
      <c r="M89" s="8" t="n">
        <v>88</v>
      </c>
      <c r="N89" s="8" t="n">
        <v>768</v>
      </c>
      <c r="O89" s="31" t="n">
        <v>9.707768</v>
      </c>
      <c r="P89" s="31" t="n">
        <v>6.285611</v>
      </c>
      <c r="Q89" s="31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31" t="n">
        <v>2.104576</v>
      </c>
      <c r="W89" s="41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2*ROUNDUP(G89*1000/V_ZENER,0)*PRICE_Z+(4+IF(CORE_MODE=1,1,0)+IF(OR(CORE_MODE=3,CORE_MODE=4),1+2*N_CW+2*N_CW_A,0))*ROUNDUP(G89*DIODE_SAFETY/V_STICK,0)*PRICE_STICK</f>
        <v>66.9</v>
      </c>
      <c r="AG89" s="24" t="n">
        <f aca="false">SUM(X89:AF89)</f>
        <v>1407.29546047</v>
      </c>
      <c r="AH89" s="20" t="n">
        <f aca="false">FIXED_BOM</f>
        <v>3666</v>
      </c>
      <c r="AI89" s="24" t="n">
        <f aca="false">(AG89+AH89)*(1+CONT)</f>
        <v>5834.2897795405</v>
      </c>
      <c r="AJ89" s="24" t="n">
        <f aca="false">IF(AR89&gt;0,AI89/AR89,1000000000000)</f>
        <v>4989.46379144538</v>
      </c>
      <c r="AK89" s="8" t="n">
        <f aca="false">IF(AND(AP89&gt;=V_NEED,AR89&gt;=P_MIN,AQ89&gt;=Z_MIN,F89&lt;=N_CAP,D89&lt;=R_MAX,OR(CORONA_REQ=0,O89&gt;=G89),OR(CORE_MODE&lt;&gt;3,E_CORE&lt;=E_NULL_MAX)),1,0)</f>
        <v>0</v>
      </c>
      <c r="AL89" s="31" t="n">
        <f aca="false">IF(AK89=1,IF(OBJECTIVE=1,AI89,AJ89),1000000000000)+ROW()*0.000000001</f>
        <v>1000000000000</v>
      </c>
      <c r="AM89" s="31" t="n">
        <v>3.981637</v>
      </c>
      <c r="AN89" s="41" t="n">
        <v>1.352544</v>
      </c>
      <c r="AO89" s="31" t="n">
        <v>1.044216</v>
      </c>
      <c r="AP89" s="31" t="n">
        <f aca="false">IF(CORE_MODE=1,G89,IF(OR(CORE_MODE=3,CORE_MODE=4),G89+(CHOOSE(N_CW+1,0,1,CW_N2,CW_N3,CW_N4,CW_N5,CW_N6)+CHOOSE(N_CW_A+1,0,CW_A1,CW_A2))*CW_PER_SWING*AM89,AM89))</f>
        <v>15.714499884531</v>
      </c>
      <c r="AQ89" s="41" t="n">
        <f aca="false">IF(CORE_MODE=2,AN89,K89)</f>
        <v>1.42673</v>
      </c>
      <c r="AR89" s="31" t="n">
        <f aca="false">IF(CORE_MODE=2,AO89,L89)</f>
        <v>1.169322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31" t="n">
        <v>7.264419</v>
      </c>
      <c r="H90" s="8" t="n">
        <v>76.598218</v>
      </c>
      <c r="I90" s="8" t="n">
        <v>917.702401</v>
      </c>
      <c r="J90" s="31" t="n">
        <v>11.980728</v>
      </c>
      <c r="K90" s="41" t="n">
        <v>1.460706</v>
      </c>
      <c r="L90" s="31" t="n">
        <v>1.941217</v>
      </c>
      <c r="M90" s="8" t="n">
        <v>130</v>
      </c>
      <c r="N90" s="8" t="n">
        <v>852</v>
      </c>
      <c r="O90" s="31" t="n">
        <v>9.707768</v>
      </c>
      <c r="P90" s="31" t="n">
        <v>9.428416</v>
      </c>
      <c r="Q90" s="31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31" t="n">
        <v>2.745099</v>
      </c>
      <c r="W90" s="41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2*ROUNDUP(G90*1000/V_ZENER,0)*PRICE_Z+(4+IF(CORE_MODE=1,1,0)+IF(OR(CORE_MODE=3,CORE_MODE=4),1+2*N_CW+2*N_CW_A,0))*ROUNDUP(G90*DIODE_SAFETY/V_STICK,0)*PRICE_STICK</f>
        <v>66.9</v>
      </c>
      <c r="AG90" s="24" t="n">
        <f aca="false">SUM(X90:AF90)</f>
        <v>1935.27513474</v>
      </c>
      <c r="AH90" s="20" t="n">
        <f aca="false">FIXED_BOM</f>
        <v>3666</v>
      </c>
      <c r="AI90" s="24" t="n">
        <f aca="false">(AG90+AH90)*(1+CONT)</f>
        <v>6441.466404951</v>
      </c>
      <c r="AJ90" s="24" t="n">
        <f aca="false">IF(AR90&gt;0,AI90/AR90,1000000000000)</f>
        <v>3318.26189702182</v>
      </c>
      <c r="AK90" s="8" t="n">
        <f aca="false">IF(AND(AP90&gt;=V_NEED,AR90&gt;=P_MIN,AQ90&gt;=Z_MIN,F90&lt;=N_CAP,D90&lt;=R_MAX,OR(CORONA_REQ=0,O90&gt;=G90),OR(CORE_MODE&lt;&gt;3,E_CORE&lt;=E_NULL_MAX)),1,0)</f>
        <v>0</v>
      </c>
      <c r="AL90" s="31" t="n">
        <f aca="false">IF(AK90=1,IF(OBJECTIVE=1,AI90,AJ90),1000000000000)+ROW()*0.000000001</f>
        <v>1000000000000</v>
      </c>
      <c r="AM90" s="31" t="n">
        <v>4.015172</v>
      </c>
      <c r="AN90" s="41" t="n">
        <v>1.408651</v>
      </c>
      <c r="AO90" s="31" t="n">
        <v>1.816598</v>
      </c>
      <c r="AP90" s="31" t="n">
        <f aca="false">IF(CORE_MODE=1,G90,IF(OR(CORE_MODE=3,CORE_MODE=4),G90+(CHOOSE(N_CW+1,0,1,CW_N2,CW_N3,CW_N4,CW_N5,CW_N6)+CHOOSE(N_CW_A+1,0,CW_A1,CW_A2))*CW_PER_SWING*AM90,AM90))</f>
        <v>15.785669974236</v>
      </c>
      <c r="AQ90" s="41" t="n">
        <f aca="false">IF(CORE_MODE=2,AN90,K90)</f>
        <v>1.460706</v>
      </c>
      <c r="AR90" s="31" t="n">
        <f aca="false">IF(CORE_MODE=2,AO90,L90)</f>
        <v>1.941217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31" t="n">
        <v>7.264419</v>
      </c>
      <c r="H91" s="8" t="n">
        <v>103.724843</v>
      </c>
      <c r="I91" s="8" t="n">
        <v>1251.412365</v>
      </c>
      <c r="J91" s="31" t="n">
        <v>12.064731</v>
      </c>
      <c r="K91" s="41" t="n">
        <v>1.478092</v>
      </c>
      <c r="L91" s="31" t="n">
        <v>2.71739</v>
      </c>
      <c r="M91" s="8" t="n">
        <v>172</v>
      </c>
      <c r="N91" s="8" t="n">
        <v>936</v>
      </c>
      <c r="O91" s="31" t="n">
        <v>9.707768</v>
      </c>
      <c r="P91" s="31" t="n">
        <v>12.571221</v>
      </c>
      <c r="Q91" s="31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31" t="n">
        <v>3.385622</v>
      </c>
      <c r="W91" s="41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2*ROUNDUP(G91*1000/V_ZENER,0)*PRICE_Z+(4+IF(CORE_MODE=1,1,0)+IF(OR(CORE_MODE=3,CORE_MODE=4),1+2*N_CW+2*N_CW_A,0))*ROUNDUP(G91*DIODE_SAFETY/V_STICK,0)*PRICE_STICK</f>
        <v>66.9</v>
      </c>
      <c r="AG91" s="24" t="n">
        <f aca="false">SUM(X91:AF91)</f>
        <v>2463.25486551</v>
      </c>
      <c r="AH91" s="20" t="n">
        <f aca="false">FIXED_BOM</f>
        <v>3666</v>
      </c>
      <c r="AI91" s="24" t="n">
        <f aca="false">(AG91+AH91)*(1+CONT)</f>
        <v>7048.6430953365</v>
      </c>
      <c r="AJ91" s="24" t="n">
        <f aca="false">IF(AR91&gt;0,AI91/AR91,1000000000000)</f>
        <v>2593.90190415675</v>
      </c>
      <c r="AK91" s="8" t="n">
        <f aca="false">IF(AND(AP91&gt;=V_NEED,AR91&gt;=P_MIN,AQ91&gt;=Z_MIN,F91&lt;=N_CAP,D91&lt;=R_MAX,OR(CORONA_REQ=0,O91&gt;=G91),OR(CORE_MODE&lt;&gt;3,E_CORE&lt;=E_NULL_MAX)),1,0)</f>
        <v>0</v>
      </c>
      <c r="AL91" s="31" t="n">
        <f aca="false">IF(AK91=1,IF(OBJECTIVE=1,AI91,AJ91),1000000000000)+ROW()*0.000000001</f>
        <v>1000000000000</v>
      </c>
      <c r="AM91" s="31" t="n">
        <v>4.038123</v>
      </c>
      <c r="AN91" s="41" t="n">
        <v>1.437649</v>
      </c>
      <c r="AO91" s="31" t="n">
        <v>2.59004</v>
      </c>
      <c r="AP91" s="31" t="n">
        <f aca="false">IF(CORE_MODE=1,G91,IF(OR(CORE_MODE=3,CORE_MODE=4),G91+(CHOOSE(N_CW+1,0,1,CW_N2,CW_N3,CW_N4,CW_N5,CW_N6)+CHOOSE(N_CW_A+1,0,CW_A1,CW_A2))*CW_PER_SWING*AM91,AM91))</f>
        <v>15.834378032349</v>
      </c>
      <c r="AQ91" s="41" t="n">
        <f aca="false">IF(CORE_MODE=2,AN91,K91)</f>
        <v>1.478092</v>
      </c>
      <c r="AR91" s="31" t="n">
        <f aca="false">IF(CORE_MODE=2,AO91,L91)</f>
        <v>2.71739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31" t="n">
        <v>7.264419</v>
      </c>
      <c r="H92" s="8" t="n">
        <v>130.851468</v>
      </c>
      <c r="I92" s="8" t="n">
        <v>1585.122329</v>
      </c>
      <c r="J92" s="31" t="n">
        <v>12.113906</v>
      </c>
      <c r="K92" s="41" t="n">
        <v>1.487561</v>
      </c>
      <c r="L92" s="31" t="n">
        <v>3.489568</v>
      </c>
      <c r="M92" s="8" t="n">
        <v>214</v>
      </c>
      <c r="N92" s="8" t="n">
        <v>1020</v>
      </c>
      <c r="O92" s="31" t="n">
        <v>9.707768</v>
      </c>
      <c r="P92" s="31" t="n">
        <v>15.714027</v>
      </c>
      <c r="Q92" s="31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31" t="n">
        <v>4.026145</v>
      </c>
      <c r="W92" s="41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2*ROUNDUP(G92*1000/V_ZENER,0)*PRICE_Z+(4+IF(CORE_MODE=1,1,0)+IF(OR(CORE_MODE=3,CORE_MODE=4),1+2*N_CW+2*N_CW_A,0))*ROUNDUP(G92*DIODE_SAFETY/V_STICK,0)*PRICE_STICK</f>
        <v>66.9</v>
      </c>
      <c r="AG92" s="24" t="n">
        <f aca="false">SUM(X92:AF92)</f>
        <v>2991.23461325</v>
      </c>
      <c r="AH92" s="20" t="n">
        <f aca="false">FIXED_BOM</f>
        <v>3666</v>
      </c>
      <c r="AI92" s="24" t="n">
        <f aca="false">(AG92+AH92)*(1+CONT)</f>
        <v>7655.8198052375</v>
      </c>
      <c r="AJ92" s="24" t="n">
        <f aca="false">IF(AR92&gt;0,AI92/AR92,1000000000000)</f>
        <v>2193.91621118646</v>
      </c>
      <c r="AK92" s="8" t="n">
        <f aca="false">IF(AND(AP92&gt;=V_NEED,AR92&gt;=P_MIN,AQ92&gt;=Z_MIN,F92&lt;=N_CAP,D92&lt;=R_MAX,OR(CORONA_REQ=0,O92&gt;=G92),OR(CORE_MODE&lt;&gt;3,E_CORE&lt;=E_NULL_MAX)),1,0)</f>
        <v>0</v>
      </c>
      <c r="AL92" s="31" t="n">
        <f aca="false">IF(AK92=1,IF(OBJECTIVE=1,AI92,AJ92),1000000000000)+ROW()*0.000000001</f>
        <v>1000000000000</v>
      </c>
      <c r="AM92" s="31" t="n">
        <v>4.05865</v>
      </c>
      <c r="AN92" s="41" t="n">
        <v>1.455346</v>
      </c>
      <c r="AO92" s="31" t="n">
        <v>3.366539</v>
      </c>
      <c r="AP92" s="31" t="n">
        <f aca="false">IF(CORE_MODE=1,G92,IF(OR(CORE_MODE=3,CORE_MODE=4),G92+(CHOOSE(N_CW+1,0,1,CW_N2,CW_N3,CW_N4,CW_N5,CW_N6)+CHOOSE(N_CW_A+1,0,CW_A1,CW_A2))*CW_PER_SWING*AM92,AM92))</f>
        <v>15.87794172495</v>
      </c>
      <c r="AQ92" s="41" t="n">
        <f aca="false">IF(CORE_MODE=2,AN92,K92)</f>
        <v>1.487561</v>
      </c>
      <c r="AR92" s="31" t="n">
        <f aca="false">IF(CORE_MODE=2,AO92,L92)</f>
        <v>3.489568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31" t="n">
        <v>7.264419</v>
      </c>
      <c r="H93" s="8" t="n">
        <v>157.978093</v>
      </c>
      <c r="I93" s="8" t="n">
        <v>1918.832293</v>
      </c>
      <c r="J93" s="31" t="n">
        <v>12.146192</v>
      </c>
      <c r="K93" s="41" t="n">
        <v>1.49516</v>
      </c>
      <c r="L93" s="31" t="n">
        <v>4.270304</v>
      </c>
      <c r="M93" s="8" t="n">
        <v>256</v>
      </c>
      <c r="N93" s="8" t="n">
        <v>1104</v>
      </c>
      <c r="O93" s="31" t="n">
        <v>9.707768</v>
      </c>
      <c r="P93" s="31" t="n">
        <v>18.856832</v>
      </c>
      <c r="Q93" s="31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31" t="n">
        <v>4.666667</v>
      </c>
      <c r="W93" s="41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2*ROUNDUP(G93*1000/V_ZENER,0)*PRICE_Z+(4+IF(CORE_MODE=1,1,0)+IF(OR(CORE_MODE=3,CORE_MODE=4),1+2*N_CW+2*N_CW_A,0))*ROUNDUP(G93*DIODE_SAFETY/V_STICK,0)*PRICE_STICK</f>
        <v>66.9</v>
      </c>
      <c r="AG93" s="24" t="n">
        <f aca="false">SUM(X93:AF93)</f>
        <v>3519.21428402</v>
      </c>
      <c r="AH93" s="20" t="n">
        <f aca="false">FIXED_BOM</f>
        <v>3666</v>
      </c>
      <c r="AI93" s="24" t="n">
        <f aca="false">(AG93+AH93)*(1+CONT)</f>
        <v>8262.996426623</v>
      </c>
      <c r="AJ93" s="24" t="n">
        <f aca="false">IF(AR93&gt;0,AI93/AR93,1000000000000)</f>
        <v>1934.99020833716</v>
      </c>
      <c r="AK93" s="8" t="n">
        <f aca="false">IF(AND(AP93&gt;=V_NEED,AR93&gt;=P_MIN,AQ93&gt;=Z_MIN,F93&lt;=N_CAP,D93&lt;=R_MAX,OR(CORONA_REQ=0,O93&gt;=G93),OR(CORE_MODE&lt;&gt;3,E_CORE&lt;=E_NULL_MAX)),1,0)</f>
        <v>0</v>
      </c>
      <c r="AL93" s="31" t="n">
        <f aca="false">IF(AK93=1,IF(OBJECTIVE=1,AI93,AJ93),1000000000000)+ROW()*0.000000001</f>
        <v>1000000000000</v>
      </c>
      <c r="AM93" s="31" t="n">
        <v>4.083646</v>
      </c>
      <c r="AN93" s="41" t="n">
        <v>1.467208</v>
      </c>
      <c r="AO93" s="31" t="n">
        <v>4.142187</v>
      </c>
      <c r="AP93" s="31" t="n">
        <f aca="false">IF(CORE_MODE=1,G93,IF(OR(CORE_MODE=3,CORE_MODE=4),G93+(CHOOSE(N_CW+1,0,1,CW_N2,CW_N3,CW_N4,CW_N5,CW_N6)+CHOOSE(N_CW_A+1,0,CW_A1,CW_A2))*CW_PER_SWING*AM93,AM93))</f>
        <v>15.930989810898</v>
      </c>
      <c r="AQ93" s="41" t="n">
        <f aca="false">IF(CORE_MODE=2,AN93,K93)</f>
        <v>1.49516</v>
      </c>
      <c r="AR93" s="31" t="n">
        <f aca="false">IF(CORE_MODE=2,AO93,L93)</f>
        <v>4.270304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31" t="n">
        <v>7.264419</v>
      </c>
      <c r="H94" s="8" t="n">
        <v>212.231343</v>
      </c>
      <c r="I94" s="8" t="n">
        <v>2586.252222</v>
      </c>
      <c r="J94" s="31" t="n">
        <v>12.186005</v>
      </c>
      <c r="K94" s="41" t="n">
        <v>1.502874</v>
      </c>
      <c r="L94" s="31" t="n">
        <v>5.820823</v>
      </c>
      <c r="M94" s="8" t="n">
        <v>340</v>
      </c>
      <c r="N94" s="8" t="n">
        <v>1272</v>
      </c>
      <c r="O94" s="31" t="n">
        <v>9.707768</v>
      </c>
      <c r="P94" s="31" t="n">
        <v>25.142442</v>
      </c>
      <c r="Q94" s="31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31" t="n">
        <v>5.947713</v>
      </c>
      <c r="W94" s="41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2*ROUNDUP(G94*1000/V_ZENER,0)*PRICE_Z+(4+IF(CORE_MODE=1,1,0)+IF(OR(CORE_MODE=3,CORE_MODE=4),1+2*N_CW+2*N_CW_A,0))*ROUNDUP(G94*DIODE_SAFETY/V_STICK,0)*PRICE_STICK</f>
        <v>66.9</v>
      </c>
      <c r="AG94" s="24" t="n">
        <f aca="false">SUM(X94:AF94)</f>
        <v>4575.17368906</v>
      </c>
      <c r="AH94" s="20" t="n">
        <f aca="false">FIXED_BOM</f>
        <v>3666</v>
      </c>
      <c r="AI94" s="24" t="n">
        <f aca="false">(AG94+AH94)*(1+CONT)</f>
        <v>9477.349742419</v>
      </c>
      <c r="AJ94" s="24" t="n">
        <f aca="false">IF(AR94&gt;0,AI94/AR94,1000000000000)</f>
        <v>1628.18036941151</v>
      </c>
      <c r="AK94" s="8" t="n">
        <f aca="false">IF(AND(AP94&gt;=V_NEED,AR94&gt;=P_MIN,AQ94&gt;=Z_MIN,F94&lt;=N_CAP,D94&lt;=R_MAX,OR(CORONA_REQ=0,O94&gt;=G94),OR(CORE_MODE&lt;&gt;3,E_CORE&lt;=E_NULL_MAX)),1,0)</f>
        <v>0</v>
      </c>
      <c r="AL94" s="31" t="n">
        <f aca="false">IF(AK94=1,IF(OBJECTIVE=1,AI94,AJ94),1000000000000)+ROW()*0.000000001</f>
        <v>1000000000000</v>
      </c>
      <c r="AM94" s="31" t="n">
        <v>4.122604</v>
      </c>
      <c r="AN94" s="41" t="n">
        <v>1.481748</v>
      </c>
      <c r="AO94" s="31" t="n">
        <v>5.693866</v>
      </c>
      <c r="AP94" s="31" t="n">
        <f aca="false">IF(CORE_MODE=1,G94,IF(OR(CORE_MODE=3,CORE_MODE=4),G94+(CHOOSE(N_CW+1,0,1,CW_N2,CW_N3,CW_N4,CW_N5,CW_N6)+CHOOSE(N_CW_A+1,0,CW_A1,CW_A2))*CW_PER_SWING*AM94,AM94))</f>
        <v>16.013668932852</v>
      </c>
      <c r="AQ94" s="41" t="n">
        <f aca="false">IF(CORE_MODE=2,AN94,K94)</f>
        <v>1.502874</v>
      </c>
      <c r="AR94" s="31" t="n">
        <f aca="false">IF(CORE_MODE=2,AO94,L94)</f>
        <v>5.820823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31" t="n">
        <v>9.259956</v>
      </c>
      <c r="H95" s="8" t="n">
        <v>18.114524</v>
      </c>
      <c r="I95" s="8" t="n">
        <v>312.184194</v>
      </c>
      <c r="J95" s="31" t="n">
        <v>17.233917</v>
      </c>
      <c r="K95" s="41" t="n">
        <v>1.406889</v>
      </c>
      <c r="L95" s="31" t="n">
        <v>0.977085</v>
      </c>
      <c r="M95" s="8" t="n">
        <v>62</v>
      </c>
      <c r="N95" s="8" t="n">
        <v>720</v>
      </c>
      <c r="O95" s="31" t="n">
        <v>9.488787</v>
      </c>
      <c r="P95" s="31" t="n">
        <v>1.814237</v>
      </c>
      <c r="Q95" s="31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31" t="n">
        <v>1.708061</v>
      </c>
      <c r="W95" s="41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2*ROUNDUP(G95*1000/V_ZENER,0)*PRICE_Z+(4+IF(CORE_MODE=1,1,0)+IF(OR(CORE_MODE=3,CORE_MODE=4),1+2*N_CW+2*N_CW_A,0))*ROUNDUP(G95*DIODE_SAFETY/V_STICK,0)*PRICE_STICK</f>
        <v>78.9</v>
      </c>
      <c r="AG95" s="24" t="n">
        <f aca="false">SUM(X95:AF95)</f>
        <v>1217.74015933</v>
      </c>
      <c r="AH95" s="20" t="n">
        <f aca="false">FIXED_BOM</f>
        <v>3666</v>
      </c>
      <c r="AI95" s="24" t="n">
        <f aca="false">(AG95+AH95)*(1+CONT)</f>
        <v>5616.3011832295</v>
      </c>
      <c r="AJ95" s="24" t="n">
        <f aca="false">IF(AR95&gt;0,AI95/AR95,1000000000000)</f>
        <v>5748.01699261528</v>
      </c>
      <c r="AK95" s="8" t="n">
        <f aca="false">IF(AND(AP95&gt;=V_NEED,AR95&gt;=P_MIN,AQ95&gt;=Z_MIN,F95&lt;=N_CAP,D95&lt;=R_MAX,OR(CORONA_REQ=0,O95&gt;=G95),OR(CORE_MODE&lt;&gt;3,E_CORE&lt;=E_NULL_MAX)),1,0)</f>
        <v>0</v>
      </c>
      <c r="AL95" s="31" t="n">
        <f aca="false">IF(AK95=1,IF(OBJECTIVE=1,AI95,AJ95),1000000000000)+ROW()*0.000000001</f>
        <v>1000000000000</v>
      </c>
      <c r="AM95" s="31" t="n">
        <v>5.049138</v>
      </c>
      <c r="AN95" s="41" t="n">
        <v>1.283429</v>
      </c>
      <c r="AO95" s="31" t="n">
        <v>0.774962</v>
      </c>
      <c r="AP95" s="31" t="n">
        <f aca="false">IF(CORE_MODE=1,G95,IF(OR(CORE_MODE=3,CORE_MODE=4),G95+(CHOOSE(N_CW+1,0,1,CW_N2,CW_N3,CW_N4,CW_N5,CW_N6)+CHOOSE(N_CW_A+1,0,CW_A1,CW_A2))*CW_PER_SWING*AM95,AM95))</f>
        <v>19.975554759294</v>
      </c>
      <c r="AQ95" s="41" t="n">
        <f aca="false">IF(CORE_MODE=2,AN95,K95)</f>
        <v>1.406889</v>
      </c>
      <c r="AR95" s="31" t="n">
        <f aca="false">IF(CORE_MODE=2,AO95,L95)</f>
        <v>0.977085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31" t="n">
        <v>9.259956</v>
      </c>
      <c r="H96" s="8" t="n">
        <v>27.322823</v>
      </c>
      <c r="I96" s="8" t="n">
        <v>490.575162</v>
      </c>
      <c r="J96" s="31" t="n">
        <v>17.954776</v>
      </c>
      <c r="K96" s="41" t="n">
        <v>1.469228</v>
      </c>
      <c r="L96" s="31" t="n">
        <v>1.700139</v>
      </c>
      <c r="M96" s="8" t="n">
        <v>89.5</v>
      </c>
      <c r="N96" s="8" t="n">
        <v>775</v>
      </c>
      <c r="O96" s="31" t="n">
        <v>9.488787</v>
      </c>
      <c r="P96" s="31" t="n">
        <v>2.721355</v>
      </c>
      <c r="Q96" s="31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31" t="n">
        <v>2.127451</v>
      </c>
      <c r="W96" s="41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2*ROUNDUP(G96*1000/V_ZENER,0)*PRICE_Z+(4+IF(CORE_MODE=1,1,0)+IF(OR(CORE_MODE=3,CORE_MODE=4),1+2*N_CW+2*N_CW_A,0))*ROUNDUP(G96*DIODE_SAFETY/V_STICK,0)*PRICE_STICK</f>
        <v>78.9</v>
      </c>
      <c r="AG96" s="24" t="n">
        <f aca="false">SUM(X96:AF96)</f>
        <v>1616.30608015</v>
      </c>
      <c r="AH96" s="20" t="n">
        <f aca="false">FIXED_BOM</f>
        <v>3666</v>
      </c>
      <c r="AI96" s="24" t="n">
        <f aca="false">(AG96+AH96)*(1+CONT)</f>
        <v>6074.6519921725</v>
      </c>
      <c r="AJ96" s="24" t="n">
        <f aca="false">IF(AR96&gt;0,AI96/AR96,1000000000000)</f>
        <v>3573.03255332211</v>
      </c>
      <c r="AK96" s="8" t="n">
        <f aca="false">IF(AND(AP96&gt;=V_NEED,AR96&gt;=P_MIN,AQ96&gt;=Z_MIN,F96&lt;=N_CAP,D96&lt;=R_MAX,OR(CORONA_REQ=0,O96&gt;=G96),OR(CORE_MODE&lt;&gt;3,E_CORE&lt;=E_NULL_MAX)),1,0)</f>
        <v>0</v>
      </c>
      <c r="AL96" s="31" t="n">
        <f aca="false">IF(AK96=1,IF(OBJECTIVE=1,AI96,AJ96),1000000000000)+ROW()*0.000000001</f>
        <v>1000000000000</v>
      </c>
      <c r="AM96" s="31" t="n">
        <v>5.106213</v>
      </c>
      <c r="AN96" s="41" t="n">
        <v>1.375867</v>
      </c>
      <c r="AO96" s="31" t="n">
        <v>1.499676</v>
      </c>
      <c r="AP96" s="31" t="n">
        <f aca="false">IF(CORE_MODE=1,G96,IF(OR(CORE_MODE=3,CORE_MODE=4),G96+(CHOOSE(N_CW+1,0,1,CW_N2,CW_N3,CW_N4,CW_N5,CW_N6)+CHOOSE(N_CW_A+1,0,CW_A1,CW_A2))*CW_PER_SWING*AM96,AM96))</f>
        <v>20.096682920019</v>
      </c>
      <c r="AQ96" s="41" t="n">
        <f aca="false">IF(CORE_MODE=2,AN96,K96)</f>
        <v>1.469228</v>
      </c>
      <c r="AR96" s="31" t="n">
        <f aca="false">IF(CORE_MODE=2,AO96,L96)</f>
        <v>1.700139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31" t="n">
        <v>9.259956</v>
      </c>
      <c r="H97" s="8" t="n">
        <v>36.531122</v>
      </c>
      <c r="I97" s="8" t="n">
        <v>668.96613</v>
      </c>
      <c r="J97" s="31" t="n">
        <v>18.312225</v>
      </c>
      <c r="K97" s="41" t="n">
        <v>1.501516</v>
      </c>
      <c r="L97" s="31" t="n">
        <v>2.429815</v>
      </c>
      <c r="M97" s="8" t="n">
        <v>122.5</v>
      </c>
      <c r="N97" s="8" t="n">
        <v>841</v>
      </c>
      <c r="O97" s="31" t="n">
        <v>9.488787</v>
      </c>
      <c r="P97" s="31" t="n">
        <v>3.628474</v>
      </c>
      <c r="Q97" s="31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31" t="n">
        <v>2.630719</v>
      </c>
      <c r="W97" s="41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2*ROUNDUP(G97*1000/V_ZENER,0)*PRICE_Z+(4+IF(CORE_MODE=1,1,0)+IF(OR(CORE_MODE=3,CORE_MODE=4),1+2*N_CW+2*N_CW_A,0))*ROUNDUP(G97*DIODE_SAFETY/V_STICK,0)*PRICE_STICK</f>
        <v>78.9</v>
      </c>
      <c r="AG97" s="24" t="n">
        <f aca="false">SUM(X97:AF97)</f>
        <v>2085.1655883</v>
      </c>
      <c r="AH97" s="20" t="n">
        <f aca="false">FIXED_BOM</f>
        <v>3666</v>
      </c>
      <c r="AI97" s="24" t="n">
        <f aca="false">(AG97+AH97)*(1+CONT)</f>
        <v>6613.840426545</v>
      </c>
      <c r="AJ97" s="24" t="n">
        <f aca="false">IF(AR97&gt;0,AI97/AR97,1000000000000)</f>
        <v>2721.95225831802</v>
      </c>
      <c r="AK97" s="8" t="n">
        <f aca="false">IF(AND(AP97&gt;=V_NEED,AR97&gt;=P_MIN,AQ97&gt;=Z_MIN,F97&lt;=N_CAP,D97&lt;=R_MAX,OR(CORONA_REQ=0,O97&gt;=G97),OR(CORE_MODE&lt;&gt;3,E_CORE&lt;=E_NULL_MAX)),1,0)</f>
        <v>0</v>
      </c>
      <c r="AL97" s="31" t="n">
        <f aca="false">IF(AK97=1,IF(OBJECTIVE=1,AI97,AJ97),1000000000000)+ROW()*0.000000001</f>
        <v>1000000000000</v>
      </c>
      <c r="AM97" s="31" t="n">
        <v>5.135678</v>
      </c>
      <c r="AN97" s="41" t="n">
        <v>1.42613</v>
      </c>
      <c r="AO97" s="31" t="n">
        <v>2.221428</v>
      </c>
      <c r="AP97" s="31" t="n">
        <f aca="false">IF(CORE_MODE=1,G97,IF(OR(CORE_MODE=3,CORE_MODE=4),G97+(CHOOSE(N_CW+1,0,1,CW_N2,CW_N3,CW_N4,CW_N5,CW_N6)+CHOOSE(N_CW_A+1,0,CW_A1,CW_A2))*CW_PER_SWING*AM97,AM97))</f>
        <v>20.159215399314</v>
      </c>
      <c r="AQ97" s="41" t="n">
        <f aca="false">IF(CORE_MODE=2,AN97,K97)</f>
        <v>1.501516</v>
      </c>
      <c r="AR97" s="31" t="n">
        <f aca="false">IF(CORE_MODE=2,AO97,L97)</f>
        <v>2.429815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31" t="n">
        <v>9.259956</v>
      </c>
      <c r="H98" s="8" t="n">
        <v>45.739421</v>
      </c>
      <c r="I98" s="8" t="n">
        <v>847.357098</v>
      </c>
      <c r="J98" s="31" t="n">
        <v>18.52575</v>
      </c>
      <c r="K98" s="41" t="n">
        <v>1.522217</v>
      </c>
      <c r="L98" s="31" t="n">
        <v>3.16593</v>
      </c>
      <c r="M98" s="8" t="n">
        <v>150</v>
      </c>
      <c r="N98" s="8" t="n">
        <v>896</v>
      </c>
      <c r="O98" s="31" t="n">
        <v>9.488787</v>
      </c>
      <c r="P98" s="31" t="n">
        <v>4.535592</v>
      </c>
      <c r="Q98" s="31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31" t="n">
        <v>3.050109</v>
      </c>
      <c r="W98" s="41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2*ROUNDUP(G98*1000/V_ZENER,0)*PRICE_Z+(4+IF(CORE_MODE=1,1,0)+IF(OR(CORE_MODE=3,CORE_MODE=4),1+2*N_CW+2*N_CW_A,0))*ROUNDUP(G98*DIODE_SAFETY/V_STICK,0)*PRICE_STICK</f>
        <v>78.9</v>
      </c>
      <c r="AG98" s="24" t="n">
        <f aca="false">SUM(X98:AF98)</f>
        <v>2483.73151062</v>
      </c>
      <c r="AH98" s="20" t="n">
        <f aca="false">FIXED_BOM</f>
        <v>3666</v>
      </c>
      <c r="AI98" s="24" t="n">
        <f aca="false">(AG98+AH98)*(1+CONT)</f>
        <v>7072.191237213</v>
      </c>
      <c r="AJ98" s="24" t="n">
        <f aca="false">IF(AR98&gt;0,AI98/AR98,1000000000000)</f>
        <v>2233.84321106689</v>
      </c>
      <c r="AK98" s="8" t="n">
        <f aca="false">IF(AND(AP98&gt;=V_NEED,AR98&gt;=P_MIN,AQ98&gt;=Z_MIN,F98&lt;=N_CAP,D98&lt;=R_MAX,OR(CORONA_REQ=0,O98&gt;=G98),OR(CORE_MODE&lt;&gt;3,E_CORE&lt;=E_NULL_MAX)),1,0)</f>
        <v>0</v>
      </c>
      <c r="AL98" s="31" t="n">
        <f aca="false">IF(AK98=1,IF(OBJECTIVE=1,AI98,AJ98),1000000000000)+ROW()*0.000000001</f>
        <v>1000000000000</v>
      </c>
      <c r="AM98" s="31" t="n">
        <v>5.157761</v>
      </c>
      <c r="AN98" s="41" t="n">
        <v>1.460076</v>
      </c>
      <c r="AO98" s="31" t="n">
        <v>2.962321</v>
      </c>
      <c r="AP98" s="31" t="n">
        <f aca="false">IF(CORE_MODE=1,G98,IF(OR(CORE_MODE=3,CORE_MODE=4),G98+(CHOOSE(N_CW+1,0,1,CW_N2,CW_N3,CW_N4,CW_N5,CW_N6)+CHOOSE(N_CW_A+1,0,CW_A1,CW_A2))*CW_PER_SWING*AM98,AM98))</f>
        <v>20.206081333143</v>
      </c>
      <c r="AQ98" s="41" t="n">
        <f aca="false">IF(CORE_MODE=2,AN98,K98)</f>
        <v>1.522217</v>
      </c>
      <c r="AR98" s="31" t="n">
        <f aca="false">IF(CORE_MODE=2,AO98,L98)</f>
        <v>3.16593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31" t="n">
        <v>9.259956</v>
      </c>
      <c r="H99" s="8" t="n">
        <v>54.94772</v>
      </c>
      <c r="I99" s="8" t="n">
        <v>1025.748066</v>
      </c>
      <c r="J99" s="31" t="n">
        <v>18.667709</v>
      </c>
      <c r="K99" s="41" t="n">
        <v>1.534946</v>
      </c>
      <c r="L99" s="31" t="n">
        <v>3.89864</v>
      </c>
      <c r="M99" s="8" t="n">
        <v>183</v>
      </c>
      <c r="N99" s="8" t="n">
        <v>962</v>
      </c>
      <c r="O99" s="31" t="n">
        <v>9.488787</v>
      </c>
      <c r="P99" s="31" t="n">
        <v>5.44271</v>
      </c>
      <c r="Q99" s="31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31" t="n">
        <v>3.553378</v>
      </c>
      <c r="W99" s="41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2*ROUNDUP(G99*1000/V_ZENER,0)*PRICE_Z+(4+IF(CORE_MODE=1,1,0)+IF(OR(CORE_MODE=3,CORE_MODE=4),1+2*N_CW+2*N_CW_A,0))*ROUNDUP(G99*DIODE_SAFETY/V_STICK,0)*PRICE_STICK</f>
        <v>78.9</v>
      </c>
      <c r="AG99" s="24" t="n">
        <f aca="false">SUM(X99:AF99)</f>
        <v>2952.5910653</v>
      </c>
      <c r="AH99" s="20" t="n">
        <f aca="false">FIXED_BOM</f>
        <v>3666</v>
      </c>
      <c r="AI99" s="24" t="n">
        <f aca="false">(AG99+AH99)*(1+CONT)</f>
        <v>7611.379725095</v>
      </c>
      <c r="AJ99" s="24" t="n">
        <f aca="false">IF(AR99&gt;0,AI99/AR99,1000000000000)</f>
        <v>1952.31663479957</v>
      </c>
      <c r="AK99" s="8" t="n">
        <f aca="false">IF(AND(AP99&gt;=V_NEED,AR99&gt;=P_MIN,AQ99&gt;=Z_MIN,F99&lt;=N_CAP,D99&lt;=R_MAX,OR(CORONA_REQ=0,O99&gt;=G99),OR(CORE_MODE&lt;&gt;3,E_CORE&lt;=E_NULL_MAX)),1,0)</f>
        <v>0</v>
      </c>
      <c r="AL99" s="31" t="n">
        <f aca="false">IF(AK99=1,IF(OBJECTIVE=1,AI99,AJ99),1000000000000)+ROW()*0.000000001</f>
        <v>1000000000000</v>
      </c>
      <c r="AM99" s="31" t="n">
        <v>5.175318</v>
      </c>
      <c r="AN99" s="41" t="n">
        <v>1.480689</v>
      </c>
      <c r="AO99" s="31" t="n">
        <v>3.686859</v>
      </c>
      <c r="AP99" s="31" t="n">
        <f aca="false">IF(CORE_MODE=1,G99,IF(OR(CORE_MODE=3,CORE_MODE=4),G99+(CHOOSE(N_CW+1,0,1,CW_N2,CW_N3,CW_N4,CW_N5,CW_N6)+CHOOSE(N_CW_A+1,0,CW_A1,CW_A2))*CW_PER_SWING*AM99,AM99))</f>
        <v>20.243341904634</v>
      </c>
      <c r="AQ99" s="41" t="n">
        <f aca="false">IF(CORE_MODE=2,AN99,K99)</f>
        <v>1.534946</v>
      </c>
      <c r="AR99" s="31" t="n">
        <f aca="false">IF(CORE_MODE=2,AO99,L99)</f>
        <v>3.89864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31" t="n">
        <v>9.259956</v>
      </c>
      <c r="H100" s="8" t="n">
        <v>73.364319</v>
      </c>
      <c r="I100" s="8" t="n">
        <v>1382.530002</v>
      </c>
      <c r="J100" s="31" t="n">
        <v>18.844719</v>
      </c>
      <c r="K100" s="41" t="n">
        <v>1.551489</v>
      </c>
      <c r="L100" s="31" t="n">
        <v>5.36534</v>
      </c>
      <c r="M100" s="8" t="n">
        <v>238</v>
      </c>
      <c r="N100" s="8" t="n">
        <v>1072</v>
      </c>
      <c r="O100" s="31" t="n">
        <v>9.488787</v>
      </c>
      <c r="P100" s="31" t="n">
        <v>7.256947</v>
      </c>
      <c r="Q100" s="31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31" t="n">
        <v>4.392158</v>
      </c>
      <c r="W100" s="41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2*ROUNDUP(G100*1000/V_ZENER,0)*PRICE_Z+(4+IF(CORE_MODE=1,1,0)+IF(OR(CORE_MODE=3,CORE_MODE=4),1+2*N_CW+2*N_CW_A,0))*ROUNDUP(G100*DIODE_SAFETY/V_STICK,0)*PRICE_STICK</f>
        <v>78.9</v>
      </c>
      <c r="AG100" s="24" t="n">
        <f aca="false">SUM(X100:AF100)</f>
        <v>3749.72286191</v>
      </c>
      <c r="AH100" s="20" t="n">
        <f aca="false">FIXED_BOM</f>
        <v>3666</v>
      </c>
      <c r="AI100" s="24" t="n">
        <f aca="false">(AG100+AH100)*(1+CONT)</f>
        <v>8528.0812911965</v>
      </c>
      <c r="AJ100" s="24" t="n">
        <f aca="false">IF(AR100&gt;0,AI100/AR100,1000000000000)</f>
        <v>1589.47639687261</v>
      </c>
      <c r="AK100" s="8" t="n">
        <f aca="false">IF(AND(AP100&gt;=V_NEED,AR100&gt;=P_MIN,AQ100&gt;=Z_MIN,F100&lt;=N_CAP,D100&lt;=R_MAX,OR(CORONA_REQ=0,O100&gt;=G100),OR(CORE_MODE&lt;&gt;3,E_CORE&lt;=E_NULL_MAX)),1,0)</f>
        <v>0</v>
      </c>
      <c r="AL100" s="31" t="n">
        <f aca="false">IF(AK100=1,IF(OBJECTIVE=1,AI100,AJ100),1000000000000)+ROW()*0.000000001</f>
        <v>1000000000000</v>
      </c>
      <c r="AM100" s="31" t="n">
        <v>5.202478</v>
      </c>
      <c r="AN100" s="41" t="n">
        <v>1.509972</v>
      </c>
      <c r="AO100" s="31" t="n">
        <v>5.157353</v>
      </c>
      <c r="AP100" s="31" t="n">
        <f aca="false">IF(CORE_MODE=1,G100,IF(OR(CORE_MODE=3,CORE_MODE=4),G100+(CHOOSE(N_CW+1,0,1,CW_N2,CW_N3,CW_N4,CW_N5,CW_N6)+CHOOSE(N_CW_A+1,0,CW_A1,CW_A2))*CW_PER_SWING*AM100,AM100))</f>
        <v>20.300982567714</v>
      </c>
      <c r="AQ100" s="41" t="n">
        <f aca="false">IF(CORE_MODE=2,AN100,K100)</f>
        <v>1.551489</v>
      </c>
      <c r="AR100" s="31" t="n">
        <f aca="false">IF(CORE_MODE=2,AO100,L100)</f>
        <v>5.36534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31" t="n">
        <v>9.259956</v>
      </c>
      <c r="H101" s="8" t="n">
        <v>24.281901</v>
      </c>
      <c r="I101" s="8" t="n">
        <v>377.304922</v>
      </c>
      <c r="J101" s="31" t="n">
        <v>15.538525</v>
      </c>
      <c r="K101" s="41" t="n">
        <v>1.4211</v>
      </c>
      <c r="L101" s="31" t="n">
        <v>1.211794</v>
      </c>
      <c r="M101" s="8" t="n">
        <v>62</v>
      </c>
      <c r="N101" s="8" t="n">
        <v>720</v>
      </c>
      <c r="O101" s="31" t="n">
        <v>9.488787</v>
      </c>
      <c r="P101" s="31" t="n">
        <v>2.08567</v>
      </c>
      <c r="Q101" s="31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31" t="n">
        <v>1.708061</v>
      </c>
      <c r="W101" s="41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2*ROUNDUP(G101*1000/V_ZENER,0)*PRICE_Z+(4+IF(CORE_MODE=1,1,0)+IF(OR(CORE_MODE=3,CORE_MODE=4),1+2*N_CW+2*N_CW_A,0))*ROUNDUP(G101*DIODE_SAFETY/V_STICK,0)*PRICE_STICK</f>
        <v>78.9</v>
      </c>
      <c r="AG101" s="24" t="n">
        <f aca="false">SUM(X101:AF101)</f>
        <v>1220.98921234</v>
      </c>
      <c r="AH101" s="20" t="n">
        <f aca="false">FIXED_BOM</f>
        <v>3666</v>
      </c>
      <c r="AI101" s="24" t="n">
        <f aca="false">(AG101+AH101)*(1+CONT)</f>
        <v>5620.037594191</v>
      </c>
      <c r="AJ101" s="24" t="n">
        <f aca="false">IF(AR101&gt;0,AI101/AR101,1000000000000)</f>
        <v>4637.7829847243</v>
      </c>
      <c r="AK101" s="8" t="n">
        <f aca="false">IF(AND(AP101&gt;=V_NEED,AR101&gt;=P_MIN,AQ101&gt;=Z_MIN,F101&lt;=N_CAP,D101&lt;=R_MAX,OR(CORONA_REQ=0,O101&gt;=G101),OR(CORE_MODE&lt;&gt;3,E_CORE&lt;=E_NULL_MAX)),1,0)</f>
        <v>0</v>
      </c>
      <c r="AL101" s="31" t="n">
        <f aca="false">IF(AK101=1,IF(OBJECTIVE=1,AI101,AJ101),1000000000000)+ROW()*0.000000001</f>
        <v>1000000000000</v>
      </c>
      <c r="AM101" s="31" t="n">
        <v>5.062882</v>
      </c>
      <c r="AN101" s="41" t="n">
        <v>1.313415</v>
      </c>
      <c r="AO101" s="31" t="n">
        <v>1.007906</v>
      </c>
      <c r="AP101" s="31" t="n">
        <f aca="false">IF(CORE_MODE=1,G101,IF(OR(CORE_MODE=3,CORE_MODE=4),G101+(CHOOSE(N_CW+1,0,1,CW_N2,CW_N3,CW_N4,CW_N5,CW_N6)+CHOOSE(N_CW_A+1,0,CW_A1,CW_A2))*CW_PER_SWING*AM101,AM101))</f>
        <v>20.004723141966</v>
      </c>
      <c r="AQ101" s="41" t="n">
        <f aca="false">IF(CORE_MODE=2,AN101,K101)</f>
        <v>1.4211</v>
      </c>
      <c r="AR101" s="31" t="n">
        <f aca="false">IF(CORE_MODE=2,AO101,L101)</f>
        <v>1.211794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31" t="n">
        <v>9.259956</v>
      </c>
      <c r="H102" s="8" t="n">
        <v>37.014415</v>
      </c>
      <c r="I102" s="8" t="n">
        <v>592.907734</v>
      </c>
      <c r="J102" s="31" t="n">
        <v>16.018293</v>
      </c>
      <c r="K102" s="41" t="n">
        <v>1.474167</v>
      </c>
      <c r="L102" s="31" t="n">
        <v>2.072726</v>
      </c>
      <c r="M102" s="8" t="n">
        <v>95</v>
      </c>
      <c r="N102" s="8" t="n">
        <v>786</v>
      </c>
      <c r="O102" s="31" t="n">
        <v>9.488787</v>
      </c>
      <c r="P102" s="31" t="n">
        <v>3.128506</v>
      </c>
      <c r="Q102" s="31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31" t="n">
        <v>2.211329</v>
      </c>
      <c r="W102" s="41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2*ROUNDUP(G102*1000/V_ZENER,0)*PRICE_Z+(4+IF(CORE_MODE=1,1,0)+IF(OR(CORE_MODE=3,CORE_MODE=4),1+2*N_CW+2*N_CW_A,0))*ROUNDUP(G102*DIODE_SAFETY/V_STICK,0)*PRICE_STICK</f>
        <v>78.9</v>
      </c>
      <c r="AG102" s="24" t="n">
        <f aca="false">SUM(X102:AF102)</f>
        <v>1691.47330648</v>
      </c>
      <c r="AH102" s="20" t="n">
        <f aca="false">FIXED_BOM</f>
        <v>3666</v>
      </c>
      <c r="AI102" s="24" t="n">
        <f aca="false">(AG102+AH102)*(1+CONT)</f>
        <v>6161.094302452</v>
      </c>
      <c r="AJ102" s="24" t="n">
        <f aca="false">IF(AR102&gt;0,AI102/AR102,1000000000000)</f>
        <v>2972.45960269327</v>
      </c>
      <c r="AK102" s="8" t="n">
        <f aca="false">IF(AND(AP102&gt;=V_NEED,AR102&gt;=P_MIN,AQ102&gt;=Z_MIN,F102&lt;=N_CAP,D102&lt;=R_MAX,OR(CORONA_REQ=0,O102&gt;=G102),OR(CORE_MODE&lt;&gt;3,E_CORE&lt;=E_NULL_MAX)),1,0)</f>
        <v>0</v>
      </c>
      <c r="AL102" s="31" t="n">
        <f aca="false">IF(AK102=1,IF(OBJECTIVE=1,AI102,AJ102),1000000000000)+ROW()*0.000000001</f>
        <v>1000000000000</v>
      </c>
      <c r="AM102" s="31" t="n">
        <v>5.112134</v>
      </c>
      <c r="AN102" s="41" t="n">
        <v>1.394064</v>
      </c>
      <c r="AO102" s="31" t="n">
        <v>1.865613</v>
      </c>
      <c r="AP102" s="31" t="n">
        <f aca="false">IF(CORE_MODE=1,G102,IF(OR(CORE_MODE=3,CORE_MODE=4),G102+(CHOOSE(N_CW+1,0,1,CW_N2,CW_N3,CW_N4,CW_N5,CW_N6)+CHOOSE(N_CW_A+1,0,CW_A1,CW_A2))*CW_PER_SWING*AM102,AM102))</f>
        <v>20.109248839242</v>
      </c>
      <c r="AQ102" s="41" t="n">
        <f aca="false">IF(CORE_MODE=2,AN102,K102)</f>
        <v>1.474167</v>
      </c>
      <c r="AR102" s="31" t="n">
        <f aca="false">IF(CORE_MODE=2,AO102,L102)</f>
        <v>2.072726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31" t="n">
        <v>9.259956</v>
      </c>
      <c r="H103" s="8" t="n">
        <v>49.74693</v>
      </c>
      <c r="I103" s="8" t="n">
        <v>808.510547</v>
      </c>
      <c r="J103" s="31" t="n">
        <v>16.252471</v>
      </c>
      <c r="K103" s="41" t="n">
        <v>1.500656</v>
      </c>
      <c r="L103" s="31" t="n">
        <v>2.936512</v>
      </c>
      <c r="M103" s="8" t="n">
        <v>128</v>
      </c>
      <c r="N103" s="8" t="n">
        <v>852</v>
      </c>
      <c r="O103" s="31" t="n">
        <v>9.488787</v>
      </c>
      <c r="P103" s="31" t="n">
        <v>4.171341</v>
      </c>
      <c r="Q103" s="31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31" t="n">
        <v>2.714597</v>
      </c>
      <c r="W103" s="41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2*ROUNDUP(G103*1000/V_ZENER,0)*PRICE_Z+(4+IF(CORE_MODE=1,1,0)+IF(OR(CORE_MODE=3,CORE_MODE=4),1+2*N_CW+2*N_CW_A,0))*ROUNDUP(G103*DIODE_SAFETY/V_STICK,0)*PRICE_STICK</f>
        <v>78.9</v>
      </c>
      <c r="AG103" s="24" t="n">
        <f aca="false">SUM(X103:AF103)</f>
        <v>2161.95733515</v>
      </c>
      <c r="AH103" s="20" t="n">
        <f aca="false">FIXED_BOM</f>
        <v>3666</v>
      </c>
      <c r="AI103" s="24" t="n">
        <f aca="false">(AG103+AH103)*(1+CONT)</f>
        <v>6702.1509354225</v>
      </c>
      <c r="AJ103" s="24" t="n">
        <f aca="false">IF(AR103&gt;0,AI103/AR103,1000000000000)</f>
        <v>2282.35094405284</v>
      </c>
      <c r="AK103" s="8" t="n">
        <f aca="false">IF(AND(AP103&gt;=V_NEED,AR103&gt;=P_MIN,AQ103&gt;=Z_MIN,F103&lt;=N_CAP,D103&lt;=R_MAX,OR(CORONA_REQ=0,O103&gt;=G103),OR(CORE_MODE&lt;&gt;3,E_CORE&lt;=E_NULL_MAX)),1,0)</f>
        <v>0</v>
      </c>
      <c r="AL103" s="31" t="n">
        <f aca="false">IF(AK103=1,IF(OBJECTIVE=1,AI103,AJ103),1000000000000)+ROW()*0.000000001</f>
        <v>1000000000000</v>
      </c>
      <c r="AM103" s="31" t="n">
        <v>5.141109</v>
      </c>
      <c r="AN103" s="41" t="n">
        <v>1.438667</v>
      </c>
      <c r="AO103" s="31" t="n">
        <v>2.737164</v>
      </c>
      <c r="AP103" s="31" t="n">
        <f aca="false">IF(CORE_MODE=1,G103,IF(OR(CORE_MODE=3,CORE_MODE=4),G103+(CHOOSE(N_CW+1,0,1,CW_N2,CW_N3,CW_N4,CW_N5,CW_N6)+CHOOSE(N_CW_A+1,0,CW_A1,CW_A2))*CW_PER_SWING*AM103,AM103))</f>
        <v>20.170741409667</v>
      </c>
      <c r="AQ103" s="41" t="n">
        <f aca="false">IF(CORE_MODE=2,AN103,K103)</f>
        <v>1.500656</v>
      </c>
      <c r="AR103" s="31" t="n">
        <f aca="false">IF(CORE_MODE=2,AO103,L103)</f>
        <v>2.936512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31" t="n">
        <v>9.259956</v>
      </c>
      <c r="H104" s="8" t="n">
        <v>62.479445</v>
      </c>
      <c r="I104" s="8" t="n">
        <v>1024.113359</v>
      </c>
      <c r="J104" s="31" t="n">
        <v>16.391205</v>
      </c>
      <c r="K104" s="41" t="n">
        <v>1.516813</v>
      </c>
      <c r="L104" s="31" t="n">
        <v>3.802703</v>
      </c>
      <c r="M104" s="8" t="n">
        <v>161</v>
      </c>
      <c r="N104" s="8" t="n">
        <v>918</v>
      </c>
      <c r="O104" s="31" t="n">
        <v>9.488787</v>
      </c>
      <c r="P104" s="31" t="n">
        <v>5.214176</v>
      </c>
      <c r="Q104" s="31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31" t="n">
        <v>3.217865</v>
      </c>
      <c r="W104" s="41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2*ROUNDUP(G104*1000/V_ZENER,0)*PRICE_Z+(4+IF(CORE_MODE=1,1,0)+IF(OR(CORE_MODE=3,CORE_MODE=4),1+2*N_CW+2*N_CW_A,0))*ROUNDUP(G104*DIODE_SAFETY/V_STICK,0)*PRICE_STICK</f>
        <v>78.9</v>
      </c>
      <c r="AG104" s="24" t="n">
        <f aca="false">SUM(X104:AF104)</f>
        <v>2632.44135882</v>
      </c>
      <c r="AH104" s="20" t="n">
        <f aca="false">FIXED_BOM</f>
        <v>3666</v>
      </c>
      <c r="AI104" s="24" t="n">
        <f aca="false">(AG104+AH104)*(1+CONT)</f>
        <v>7243.207562643</v>
      </c>
      <c r="AJ104" s="24" t="n">
        <f aca="false">IF(AR104&gt;0,AI104/AR104,1000000000000)</f>
        <v>1904.75237288923</v>
      </c>
      <c r="AK104" s="8" t="n">
        <f aca="false">IF(AND(AP104&gt;=V_NEED,AR104&gt;=P_MIN,AQ104&gt;=Z_MIN,F104&lt;=N_CAP,D104&lt;=R_MAX,OR(CORONA_REQ=0,O104&gt;=G104),OR(CORE_MODE&lt;&gt;3,E_CORE&lt;=E_NULL_MAX)),1,0)</f>
        <v>0</v>
      </c>
      <c r="AL104" s="31" t="n">
        <f aca="false">IF(AK104=1,IF(OBJECTIVE=1,AI104,AJ104),1000000000000)+ROW()*0.000000001</f>
        <v>1000000000000</v>
      </c>
      <c r="AM104" s="31" t="n">
        <v>5.162955</v>
      </c>
      <c r="AN104" s="41" t="n">
        <v>1.464237</v>
      </c>
      <c r="AO104" s="31" t="n">
        <v>3.59235</v>
      </c>
      <c r="AP104" s="31" t="n">
        <f aca="false">IF(CORE_MODE=1,G104,IF(OR(CORE_MODE=3,CORE_MODE=4),G104+(CHOOSE(N_CW+1,0,1,CW_N2,CW_N3,CW_N4,CW_N5,CW_N6)+CHOOSE(N_CW_A+1,0,CW_A1,CW_A2))*CW_PER_SWING*AM104,AM104))</f>
        <v>20.217104367165</v>
      </c>
      <c r="AQ104" s="41" t="n">
        <f aca="false">IF(CORE_MODE=2,AN104,K104)</f>
        <v>1.516813</v>
      </c>
      <c r="AR104" s="31" t="n">
        <f aca="false">IF(CORE_MODE=2,AO104,L104)</f>
        <v>3.802703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31" t="n">
        <v>9.259956</v>
      </c>
      <c r="H105" s="8" t="n">
        <v>75.211959</v>
      </c>
      <c r="I105" s="8" t="n">
        <v>1239.716172</v>
      </c>
      <c r="J105" s="31" t="n">
        <v>16.482966</v>
      </c>
      <c r="K105" s="41" t="n">
        <v>1.527828</v>
      </c>
      <c r="L105" s="31" t="n">
        <v>4.673368</v>
      </c>
      <c r="M105" s="8" t="n">
        <v>188.5</v>
      </c>
      <c r="N105" s="8" t="n">
        <v>973</v>
      </c>
      <c r="O105" s="31" t="n">
        <v>9.488787</v>
      </c>
      <c r="P105" s="31" t="n">
        <v>6.257011</v>
      </c>
      <c r="Q105" s="31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31" t="n">
        <v>3.637256</v>
      </c>
      <c r="W105" s="41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2*ROUNDUP(G105*1000/V_ZENER,0)*PRICE_Z+(4+IF(CORE_MODE=1,1,0)+IF(OR(CORE_MODE=3,CORE_MODE=4),1+2*N_CW+2*N_CW_A,0))*ROUNDUP(G105*DIODE_SAFETY/V_STICK,0)*PRICE_STICK</f>
        <v>78.9</v>
      </c>
      <c r="AG105" s="24" t="n">
        <f aca="false">SUM(X105:AF105)</f>
        <v>3032.63187713</v>
      </c>
      <c r="AH105" s="20" t="n">
        <f aca="false">FIXED_BOM</f>
        <v>3666</v>
      </c>
      <c r="AI105" s="24" t="n">
        <f aca="false">(AG105+AH105)*(1+CONT)</f>
        <v>7703.4266586995</v>
      </c>
      <c r="AJ105" s="24" t="n">
        <f aca="false">IF(AR105&gt;0,AI105/AR105,1000000000000)</f>
        <v>1648.36722866667</v>
      </c>
      <c r="AK105" s="8" t="n">
        <f aca="false">IF(AND(AP105&gt;=V_NEED,AR105&gt;=P_MIN,AQ105&gt;=Z_MIN,F105&lt;=N_CAP,D105&lt;=R_MAX,OR(CORONA_REQ=0,O105&gt;=G105),OR(CORE_MODE&lt;&gt;3,E_CORE&lt;=E_NULL_MAX)),1,0)</f>
        <v>0</v>
      </c>
      <c r="AL105" s="31" t="n">
        <f aca="false">IF(AK105=1,IF(OBJECTIVE=1,AI105,AJ105),1000000000000)+ROW()*0.000000001</f>
        <v>1000000000000</v>
      </c>
      <c r="AM105" s="31" t="n">
        <v>5.180473</v>
      </c>
      <c r="AN105" s="41" t="n">
        <v>1.483104</v>
      </c>
      <c r="AO105" s="31" t="n">
        <v>4.462199</v>
      </c>
      <c r="AP105" s="31" t="n">
        <f aca="false">IF(CORE_MODE=1,G105,IF(OR(CORE_MODE=3,CORE_MODE=4),G105+(CHOOSE(N_CW+1,0,1,CW_N2,CW_N3,CW_N4,CW_N5,CW_N6)+CHOOSE(N_CW_A+1,0,CW_A1,CW_A2))*CW_PER_SWING*AM105,AM105))</f>
        <v>20.254282170399</v>
      </c>
      <c r="AQ105" s="41" t="n">
        <f aca="false">IF(CORE_MODE=2,AN105,K105)</f>
        <v>1.527828</v>
      </c>
      <c r="AR105" s="31" t="n">
        <f aca="false">IF(CORE_MODE=2,AO105,L105)</f>
        <v>4.673368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31" t="n">
        <v>9.259956</v>
      </c>
      <c r="H106" s="8" t="n">
        <v>100.676988</v>
      </c>
      <c r="I106" s="8" t="n">
        <v>1670.921797</v>
      </c>
      <c r="J106" s="31" t="n">
        <v>16.596859</v>
      </c>
      <c r="K106" s="41" t="n">
        <v>1.541804</v>
      </c>
      <c r="L106" s="31" t="n">
        <v>6.413258</v>
      </c>
      <c r="M106" s="8" t="n">
        <v>254.5</v>
      </c>
      <c r="N106" s="8" t="n">
        <v>1105</v>
      </c>
      <c r="O106" s="31" t="n">
        <v>9.488787</v>
      </c>
      <c r="P106" s="31" t="n">
        <v>8.342682</v>
      </c>
      <c r="Q106" s="31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31" t="n">
        <v>4.643792</v>
      </c>
      <c r="W106" s="41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2*ROUNDUP(G106*1000/V_ZENER,0)*PRICE_Z+(4+IF(CORE_MODE=1,1,0)+IF(OR(CORE_MODE=3,CORE_MODE=4),1+2*N_CW+2*N_CW_A,0))*ROUNDUP(G106*DIODE_SAFETY/V_STICK,0)*PRICE_STICK</f>
        <v>78.9</v>
      </c>
      <c r="AG106" s="24" t="n">
        <f aca="false">SUM(X106:AF106)</f>
        <v>3973.59994144</v>
      </c>
      <c r="AH106" s="20" t="n">
        <f aca="false">FIXED_BOM</f>
        <v>3666</v>
      </c>
      <c r="AI106" s="24" t="n">
        <f aca="false">(AG106+AH106)*(1+CONT)</f>
        <v>8785.539932656</v>
      </c>
      <c r="AJ106" s="24" t="n">
        <f aca="false">IF(AR106&gt;0,AI106/AR106,1000000000000)</f>
        <v>1369.90277525963</v>
      </c>
      <c r="AK106" s="8" t="n">
        <f aca="false">IF(AND(AP106&gt;=V_NEED,AR106&gt;=P_MIN,AQ106&gt;=Z_MIN,F106&lt;=N_CAP,D106&lt;=R_MAX,OR(CORONA_REQ=0,O106&gt;=G106),OR(CORE_MODE&lt;&gt;3,E_CORE&lt;=E_NULL_MAX)),1,0)</f>
        <v>0</v>
      </c>
      <c r="AL106" s="31" t="n">
        <f aca="false">IF(AK106=1,IF(OBJECTIVE=1,AI106,AJ106),1000000000000)+ROW()*0.000000001</f>
        <v>1000000000000</v>
      </c>
      <c r="AM106" s="31" t="n">
        <v>5.216212</v>
      </c>
      <c r="AN106" s="41" t="n">
        <v>1.507711</v>
      </c>
      <c r="AO106" s="31" t="n">
        <v>6.206317</v>
      </c>
      <c r="AP106" s="31" t="n">
        <f aca="false">IF(CORE_MODE=1,G106,IF(OR(CORE_MODE=3,CORE_MODE=4),G106+(CHOOSE(N_CW+1,0,1,CW_N2,CW_N3,CW_N4,CW_N5,CW_N6)+CHOOSE(N_CW_A+1,0,CW_A1,CW_A2))*CW_PER_SWING*AM106,AM106))</f>
        <v>20.330129727756</v>
      </c>
      <c r="AQ106" s="41" t="n">
        <f aca="false">IF(CORE_MODE=2,AN106,K106)</f>
        <v>1.541804</v>
      </c>
      <c r="AR106" s="31" t="n">
        <f aca="false">IF(CORE_MODE=2,AO106,L106)</f>
        <v>6.413258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31" t="n">
        <v>9.259956</v>
      </c>
      <c r="H107" s="8" t="n">
        <v>38.044901</v>
      </c>
      <c r="I107" s="8" t="n">
        <v>442.425093</v>
      </c>
      <c r="J107" s="31" t="n">
        <v>11.629025</v>
      </c>
      <c r="K107" s="41" t="n">
        <v>1.398097</v>
      </c>
      <c r="L107" s="31" t="n">
        <v>1.368744</v>
      </c>
      <c r="M107" s="8" t="n">
        <v>67.5</v>
      </c>
      <c r="N107" s="8" t="n">
        <v>731</v>
      </c>
      <c r="O107" s="31" t="n">
        <v>9.488787</v>
      </c>
      <c r="P107" s="31" t="n">
        <v>2.357104</v>
      </c>
      <c r="Q107" s="31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31" t="n">
        <v>1.791939</v>
      </c>
      <c r="W107" s="41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2*ROUNDUP(G107*1000/V_ZENER,0)*PRICE_Z+(4+IF(CORE_MODE=1,1,0)+IF(OR(CORE_MODE=3,CORE_MODE=4),1+2*N_CW+2*N_CW_A,0))*ROUNDUP(G107*DIODE_SAFETY/V_STICK,0)*PRICE_STICK</f>
        <v>78.9</v>
      </c>
      <c r="AG107" s="24" t="n">
        <f aca="false">SUM(X107:AF107)</f>
        <v>1294.53190618</v>
      </c>
      <c r="AH107" s="20" t="n">
        <f aca="false">FIXED_BOM</f>
        <v>3666</v>
      </c>
      <c r="AI107" s="24" t="n">
        <f aca="false">(AG107+AH107)*(1+CONT)</f>
        <v>5704.611692107</v>
      </c>
      <c r="AJ107" s="24" t="n">
        <f aca="false">IF(AR107&gt;0,AI107/AR107,1000000000000)</f>
        <v>4167.77110409763</v>
      </c>
      <c r="AK107" s="8" t="n">
        <f aca="false">IF(AND(AP107&gt;=V_NEED,AR107&gt;=P_MIN,AQ107&gt;=Z_MIN,F107&lt;=N_CAP,D107&lt;=R_MAX,OR(CORONA_REQ=0,O107&gt;=G107),OR(CORE_MODE&lt;&gt;3,E_CORE&lt;=E_NULL_MAX)),1,0)</f>
        <v>0</v>
      </c>
      <c r="AL107" s="31" t="n">
        <f aca="false">IF(AK107=1,IF(OBJECTIVE=1,AI107,AJ107),1000000000000)+ROW()*0.000000001</f>
        <v>1000000000000</v>
      </c>
      <c r="AM107" s="31" t="n">
        <v>5.047829</v>
      </c>
      <c r="AN107" s="41" t="n">
        <v>1.309583</v>
      </c>
      <c r="AO107" s="31" t="n">
        <v>1.176521</v>
      </c>
      <c r="AP107" s="31" t="n">
        <f aca="false">IF(CORE_MODE=1,G107,IF(OR(CORE_MODE=3,CORE_MODE=4),G107+(CHOOSE(N_CW+1,0,1,CW_N2,CW_N3,CW_N4,CW_N5,CW_N6)+CHOOSE(N_CW_A+1,0,CW_A1,CW_A2))*CW_PER_SWING*AM107,AM107))</f>
        <v>19.972776717027</v>
      </c>
      <c r="AQ107" s="41" t="n">
        <f aca="false">IF(CORE_MODE=2,AN107,K107)</f>
        <v>1.398097</v>
      </c>
      <c r="AR107" s="31" t="n">
        <f aca="false">IF(CORE_MODE=2,AO107,L107)</f>
        <v>1.368744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31" t="n">
        <v>9.259956</v>
      </c>
      <c r="H108" s="8" t="n">
        <v>58.641988</v>
      </c>
      <c r="I108" s="8" t="n">
        <v>695.239433</v>
      </c>
      <c r="J108" s="31" t="n">
        <v>11.855659</v>
      </c>
      <c r="K108" s="41" t="n">
        <v>1.441116</v>
      </c>
      <c r="L108" s="31" t="n">
        <v>2.318019</v>
      </c>
      <c r="M108" s="8" t="n">
        <v>100.5</v>
      </c>
      <c r="N108" s="8" t="n">
        <v>797</v>
      </c>
      <c r="O108" s="31" t="n">
        <v>9.488787</v>
      </c>
      <c r="P108" s="31" t="n">
        <v>3.535656</v>
      </c>
      <c r="Q108" s="31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31" t="n">
        <v>2.295207</v>
      </c>
      <c r="W108" s="41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2*ROUNDUP(G108*1000/V_ZENER,0)*PRICE_Z+(4+IF(CORE_MODE=1,1,0)+IF(OR(CORE_MODE=3,CORE_MODE=4),1+2*N_CW+2*N_CW_A,0))*ROUNDUP(G108*DIODE_SAFETY/V_STICK,0)*PRICE_STICK</f>
        <v>78.9</v>
      </c>
      <c r="AG108" s="24" t="n">
        <f aca="false">SUM(X108:AF108)</f>
        <v>1766.64052584</v>
      </c>
      <c r="AH108" s="20" t="n">
        <f aca="false">FIXED_BOM</f>
        <v>3666</v>
      </c>
      <c r="AI108" s="24" t="n">
        <f aca="false">(AG108+AH108)*(1+CONT)</f>
        <v>6247.536604716</v>
      </c>
      <c r="AJ108" s="24" t="n">
        <f aca="false">IF(AR108&gt;0,AI108/AR108,1000000000000)</f>
        <v>2695.20508879177</v>
      </c>
      <c r="AK108" s="8" t="n">
        <f aca="false">IF(AND(AP108&gt;=V_NEED,AR108&gt;=P_MIN,AQ108&gt;=Z_MIN,F108&lt;=N_CAP,D108&lt;=R_MAX,OR(CORONA_REQ=0,O108&gt;=G108),OR(CORE_MODE&lt;&gt;3,E_CORE&lt;=E_NULL_MAX)),1,0)</f>
        <v>0</v>
      </c>
      <c r="AL108" s="31" t="n">
        <f aca="false">IF(AK108=1,IF(OBJECTIVE=1,AI108,AJ108),1000000000000)+ROW()*0.000000001</f>
        <v>1000000000000</v>
      </c>
      <c r="AM108" s="31" t="n">
        <v>5.091551</v>
      </c>
      <c r="AN108" s="41" t="n">
        <v>1.37635</v>
      </c>
      <c r="AO108" s="31" t="n">
        <v>2.115052</v>
      </c>
      <c r="AP108" s="31" t="n">
        <f aca="false">IF(CORE_MODE=1,G108,IF(OR(CORE_MODE=3,CORE_MODE=4),G108+(CHOOSE(N_CW+1,0,1,CW_N2,CW_N3,CW_N4,CW_N5,CW_N6)+CHOOSE(N_CW_A+1,0,CW_A1,CW_A2))*CW_PER_SWING*AM108,AM108))</f>
        <v>20.065566299913</v>
      </c>
      <c r="AQ108" s="41" t="n">
        <f aca="false">IF(CORE_MODE=2,AN108,K108)</f>
        <v>1.441116</v>
      </c>
      <c r="AR108" s="31" t="n">
        <f aca="false">IF(CORE_MODE=2,AO108,L108)</f>
        <v>2.318019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31" t="n">
        <v>9.259956</v>
      </c>
      <c r="H109" s="8" t="n">
        <v>79.239074</v>
      </c>
      <c r="I109" s="8" t="n">
        <v>948.053772</v>
      </c>
      <c r="J109" s="31" t="n">
        <v>11.964473</v>
      </c>
      <c r="K109" s="41" t="n">
        <v>1.462893</v>
      </c>
      <c r="L109" s="31" t="n">
        <v>3.269728</v>
      </c>
      <c r="M109" s="8" t="n">
        <v>133.5</v>
      </c>
      <c r="N109" s="8" t="n">
        <v>863</v>
      </c>
      <c r="O109" s="31" t="n">
        <v>9.488787</v>
      </c>
      <c r="P109" s="31" t="n">
        <v>4.714208</v>
      </c>
      <c r="Q109" s="31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31" t="n">
        <v>2.798475</v>
      </c>
      <c r="W109" s="41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2*ROUNDUP(G109*1000/V_ZENER,0)*PRICE_Z+(4+IF(CORE_MODE=1,1,0)+IF(OR(CORE_MODE=3,CORE_MODE=4),1+2*N_CW+2*N_CW_A,0))*ROUNDUP(G109*DIODE_SAFETY/V_STICK,0)*PRICE_STICK</f>
        <v>78.9</v>
      </c>
      <c r="AG109" s="24" t="n">
        <f aca="false">SUM(X109:AF109)</f>
        <v>2238.749082</v>
      </c>
      <c r="AH109" s="20" t="n">
        <f aca="false">FIXED_BOM</f>
        <v>3666</v>
      </c>
      <c r="AI109" s="24" t="n">
        <f aca="false">(AG109+AH109)*(1+CONT)</f>
        <v>6790.4614443</v>
      </c>
      <c r="AJ109" s="24" t="n">
        <f aca="false">IF(AR109&gt;0,AI109/AR109,1000000000000)</f>
        <v>2076.7664601765</v>
      </c>
      <c r="AK109" s="8" t="n">
        <f aca="false">IF(AND(AP109&gt;=V_NEED,AR109&gt;=P_MIN,AQ109&gt;=Z_MIN,F109&lt;=N_CAP,D109&lt;=R_MAX,OR(CORONA_REQ=0,O109&gt;=G109),OR(CORE_MODE&lt;&gt;3,E_CORE&lt;=E_NULL_MAX)),1,0)</f>
        <v>0</v>
      </c>
      <c r="AL109" s="31" t="n">
        <f aca="false">IF(AK109=1,IF(OBJECTIVE=1,AI109,AJ109),1000000000000)+ROW()*0.000000001</f>
        <v>1000000000000</v>
      </c>
      <c r="AM109" s="31" t="n">
        <v>5.120876</v>
      </c>
      <c r="AN109" s="41" t="n">
        <v>1.412055</v>
      </c>
      <c r="AO109" s="31" t="n">
        <v>3.065673</v>
      </c>
      <c r="AP109" s="31" t="n">
        <f aca="false">IF(CORE_MODE=1,G109,IF(OR(CORE_MODE=3,CORE_MODE=4),G109+(CHOOSE(N_CW+1,0,1,CW_N2,CW_N3,CW_N4,CW_N5,CW_N6)+CHOOSE(N_CW_A+1,0,CW_A1,CW_A2))*CW_PER_SWING*AM109,AM109))</f>
        <v>20.127801662388</v>
      </c>
      <c r="AQ109" s="41" t="n">
        <f aca="false">IF(CORE_MODE=2,AN109,K109)</f>
        <v>1.462893</v>
      </c>
      <c r="AR109" s="31" t="n">
        <f aca="false">IF(CORE_MODE=2,AO109,L109)</f>
        <v>3.269728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31" t="n">
        <v>9.259956</v>
      </c>
      <c r="H110" s="8" t="n">
        <v>99.836161</v>
      </c>
      <c r="I110" s="8" t="n">
        <v>1200.868111</v>
      </c>
      <c r="J110" s="31" t="n">
        <v>12.028388</v>
      </c>
      <c r="K110" s="41" t="n">
        <v>1.474949</v>
      </c>
      <c r="L110" s="31" t="n">
        <v>4.217414</v>
      </c>
      <c r="M110" s="8" t="n">
        <v>166.5</v>
      </c>
      <c r="N110" s="8" t="n">
        <v>929</v>
      </c>
      <c r="O110" s="31" t="n">
        <v>9.488787</v>
      </c>
      <c r="P110" s="31" t="n">
        <v>5.89276</v>
      </c>
      <c r="Q110" s="31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31" t="n">
        <v>3.301744</v>
      </c>
      <c r="W110" s="41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2*ROUNDUP(G110*1000/V_ZENER,0)*PRICE_Z+(4+IF(CORE_MODE=1,1,0)+IF(OR(CORE_MODE=3,CORE_MODE=4),1+2*N_CW+2*N_CW_A,0))*ROUNDUP(G110*DIODE_SAFETY/V_STICK,0)*PRICE_STICK</f>
        <v>78.9</v>
      </c>
      <c r="AG110" s="24" t="n">
        <f aca="false">SUM(X110:AF110)</f>
        <v>2710.85770316</v>
      </c>
      <c r="AH110" s="20" t="n">
        <f aca="false">FIXED_BOM</f>
        <v>3666</v>
      </c>
      <c r="AI110" s="24" t="n">
        <f aca="false">(AG110+AH110)*(1+CONT)</f>
        <v>7333.386358634</v>
      </c>
      <c r="AJ110" s="24" t="n">
        <f aca="false">IF(AR110&gt;0,AI110/AR110,1000000000000)</f>
        <v>1738.83483068866</v>
      </c>
      <c r="AK110" s="8" t="n">
        <f aca="false">IF(AND(AP110&gt;=V_NEED,AR110&gt;=P_MIN,AQ110&gt;=Z_MIN,F110&lt;=N_CAP,D110&lt;=R_MAX,OR(CORONA_REQ=0,O110&gt;=G110),OR(CORE_MODE&lt;&gt;3,E_CORE&lt;=E_NULL_MAX)),1,0)</f>
        <v>0</v>
      </c>
      <c r="AL110" s="31" t="n">
        <f aca="false">IF(AK110=1,IF(OBJECTIVE=1,AI110,AJ110),1000000000000)+ROW()*0.000000001</f>
        <v>1000000000000</v>
      </c>
      <c r="AM110" s="31" t="n">
        <v>5.143175</v>
      </c>
      <c r="AN110" s="41" t="n">
        <v>1.432988</v>
      </c>
      <c r="AO110" s="31" t="n">
        <v>4.00996</v>
      </c>
      <c r="AP110" s="31" t="n">
        <f aca="false">IF(CORE_MODE=1,G110,IF(OR(CORE_MODE=3,CORE_MODE=4),G110+(CHOOSE(N_CW+1,0,1,CW_N2,CW_N3,CW_N4,CW_N5,CW_N6)+CHOOSE(N_CW_A+1,0,CW_A1,CW_A2))*CW_PER_SWING*AM110,AM110))</f>
        <v>20.175126005025</v>
      </c>
      <c r="AQ110" s="41" t="n">
        <f aca="false">IF(CORE_MODE=2,AN110,K110)</f>
        <v>1.474949</v>
      </c>
      <c r="AR110" s="31" t="n">
        <f aca="false">IF(CORE_MODE=2,AO110,L110)</f>
        <v>4.217414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31" t="n">
        <v>9.259956</v>
      </c>
      <c r="H111" s="8" t="n">
        <v>120.433248</v>
      </c>
      <c r="I111" s="8" t="n">
        <v>1453.68245</v>
      </c>
      <c r="J111" s="31" t="n">
        <v>12.070441</v>
      </c>
      <c r="K111" s="41" t="n">
        <v>1.483809</v>
      </c>
      <c r="L111" s="31" t="n">
        <v>5.172003</v>
      </c>
      <c r="M111" s="8" t="n">
        <v>199.5</v>
      </c>
      <c r="N111" s="8" t="n">
        <v>995</v>
      </c>
      <c r="O111" s="31" t="n">
        <v>9.488787</v>
      </c>
      <c r="P111" s="31" t="n">
        <v>7.071312</v>
      </c>
      <c r="Q111" s="31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31" t="n">
        <v>3.805012</v>
      </c>
      <c r="W111" s="41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2*ROUNDUP(G111*1000/V_ZENER,0)*PRICE_Z+(4+IF(CORE_MODE=1,1,0)+IF(OR(CORE_MODE=3,CORE_MODE=4),1+2*N_CW+2*N_CW_A,0))*ROUNDUP(G111*DIODE_SAFETY/V_STICK,0)*PRICE_STICK</f>
        <v>78.9</v>
      </c>
      <c r="AG111" s="24" t="n">
        <f aca="false">SUM(X111:AF111)</f>
        <v>3182.96631932</v>
      </c>
      <c r="AH111" s="20" t="n">
        <f aca="false">FIXED_BOM</f>
        <v>3666</v>
      </c>
      <c r="AI111" s="24" t="n">
        <f aca="false">(AG111+AH111)*(1+CONT)</f>
        <v>7876.311267218</v>
      </c>
      <c r="AJ111" s="24" t="n">
        <f aca="false">IF(AR111&gt;0,AI111/AR111,1000000000000)</f>
        <v>1522.87445835163</v>
      </c>
      <c r="AK111" s="8" t="n">
        <f aca="false">IF(AND(AP111&gt;=V_NEED,AR111&gt;=P_MIN,AQ111&gt;=Z_MIN,F111&lt;=N_CAP,D111&lt;=R_MAX,OR(CORONA_REQ=0,O111&gt;=G111),OR(CORE_MODE&lt;&gt;3,E_CORE&lt;=E_NULL_MAX)),1,0)</f>
        <v>0</v>
      </c>
      <c r="AL111" s="31" t="n">
        <f aca="false">IF(AK111=1,IF(OBJECTIVE=1,AI111,AJ111),1000000000000)+ROW()*0.000000001</f>
        <v>1000000000000</v>
      </c>
      <c r="AM111" s="31" t="n">
        <v>5.161064</v>
      </c>
      <c r="AN111" s="41" t="n">
        <v>1.44918</v>
      </c>
      <c r="AO111" s="31" t="n">
        <v>4.972668</v>
      </c>
      <c r="AP111" s="31" t="n">
        <f aca="false">IF(CORE_MODE=1,G111,IF(OR(CORE_MODE=3,CORE_MODE=4),G111+(CHOOSE(N_CW+1,0,1,CW_N2,CW_N3,CW_N4,CW_N5,CW_N6)+CHOOSE(N_CW_A+1,0,CW_A1,CW_A2))*CW_PER_SWING*AM111,AM111))</f>
        <v>20.213091167832</v>
      </c>
      <c r="AQ111" s="41" t="n">
        <f aca="false">IF(CORE_MODE=2,AN111,K111)</f>
        <v>1.483809</v>
      </c>
      <c r="AR111" s="31" t="n">
        <f aca="false">IF(CORE_MODE=2,AO111,L111)</f>
        <v>5.172003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31" t="n">
        <v>9.259956</v>
      </c>
      <c r="H112" s="8" t="n">
        <v>161.627421</v>
      </c>
      <c r="I112" s="8" t="n">
        <v>1959.311128</v>
      </c>
      <c r="J112" s="31" t="n">
        <v>12.122393</v>
      </c>
      <c r="K112" s="41" t="n">
        <v>1.494854</v>
      </c>
      <c r="L112" s="31" t="n">
        <v>7.085807</v>
      </c>
      <c r="M112" s="8" t="n">
        <v>265.5</v>
      </c>
      <c r="N112" s="8" t="n">
        <v>1127</v>
      </c>
      <c r="O112" s="31" t="n">
        <v>9.488787</v>
      </c>
      <c r="P112" s="31" t="n">
        <v>9.428416</v>
      </c>
      <c r="Q112" s="31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31" t="n">
        <v>4.811548</v>
      </c>
      <c r="W112" s="41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2*ROUNDUP(G112*1000/V_ZENER,0)*PRICE_Z+(4+IF(CORE_MODE=1,1,0)+IF(OR(CORE_MODE=3,CORE_MODE=4),1+2*N_CW+2*N_CW_A,0))*ROUNDUP(G112*DIODE_SAFETY/V_STICK,0)*PRICE_STICK</f>
        <v>78.9</v>
      </c>
      <c r="AG112" s="24" t="n">
        <f aca="false">SUM(X112:AF112)</f>
        <v>4127.18343514</v>
      </c>
      <c r="AH112" s="20" t="n">
        <f aca="false">FIXED_BOM</f>
        <v>3666</v>
      </c>
      <c r="AI112" s="24" t="n">
        <f aca="false">(AG112+AH112)*(1+CONT)</f>
        <v>8962.160950411</v>
      </c>
      <c r="AJ112" s="24" t="n">
        <f aca="false">IF(AR112&gt;0,AI112/AR112,1000000000000)</f>
        <v>1264.80455231295</v>
      </c>
      <c r="AK112" s="8" t="n">
        <f aca="false">IF(AND(AP112&gt;=V_NEED,AR112&gt;=P_MIN,AQ112&gt;=Z_MIN,F112&lt;=N_CAP,D112&lt;=R_MAX,OR(CORONA_REQ=0,O112&gt;=G112),OR(CORE_MODE&lt;&gt;3,E_CORE&lt;=E_NULL_MAX)),1,0)</f>
        <v>0</v>
      </c>
      <c r="AL112" s="31" t="n">
        <f aca="false">IF(AK112=1,IF(OBJECTIVE=1,AI112,AJ112),1000000000000)+ROW()*0.000000001</f>
        <v>1000000000000</v>
      </c>
      <c r="AM112" s="31" t="n">
        <v>5.208539</v>
      </c>
      <c r="AN112" s="41" t="n">
        <v>1.467407</v>
      </c>
      <c r="AO112" s="31" t="n">
        <v>6.877174</v>
      </c>
      <c r="AP112" s="31" t="n">
        <f aca="false">IF(CORE_MODE=1,G112,IF(OR(CORE_MODE=3,CORE_MODE=4),G112+(CHOOSE(N_CW+1,0,1,CW_N2,CW_N3,CW_N4,CW_N5,CW_N6)+CHOOSE(N_CW_A+1,0,CW_A1,CW_A2))*CW_PER_SWING*AM112,AM112))</f>
        <v>20.313845603757</v>
      </c>
      <c r="AQ112" s="41" t="n">
        <f aca="false">IF(CORE_MODE=2,AN112,K112)</f>
        <v>1.494854</v>
      </c>
      <c r="AR112" s="31" t="n">
        <f aca="false">IF(CORE_MODE=2,AO112,L112)</f>
        <v>7.085807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31" t="n">
        <v>9.259956</v>
      </c>
      <c r="H113" s="8" t="n">
        <v>19.580689</v>
      </c>
      <c r="I113" s="8" t="n">
        <v>313.591074</v>
      </c>
      <c r="J113" s="31" t="n">
        <v>16.015324</v>
      </c>
      <c r="K113" s="41" t="n">
        <v>1.398814</v>
      </c>
      <c r="L113" s="31" t="n">
        <v>0.968785</v>
      </c>
      <c r="M113" s="8" t="n">
        <v>68</v>
      </c>
      <c r="N113" s="8" t="n">
        <v>732</v>
      </c>
      <c r="O113" s="31" t="n">
        <v>10.214631</v>
      </c>
      <c r="P113" s="31" t="n">
        <v>2.418982</v>
      </c>
      <c r="Q113" s="31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31" t="n">
        <v>1.799565</v>
      </c>
      <c r="W113" s="41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2*ROUNDUP(G113*1000/V_ZENER,0)*PRICE_Z+(4+IF(CORE_MODE=1,1,0)+IF(OR(CORE_MODE=3,CORE_MODE=4),1+2*N_CW+2*N_CW_A,0))*ROUNDUP(G113*DIODE_SAFETY/V_STICK,0)*PRICE_STICK</f>
        <v>78.9</v>
      </c>
      <c r="AG113" s="24" t="n">
        <f aca="false">SUM(X113:AF113)</f>
        <v>1241.13662746</v>
      </c>
      <c r="AH113" s="20" t="n">
        <f aca="false">FIXED_BOM</f>
        <v>3666</v>
      </c>
      <c r="AI113" s="24" t="n">
        <f aca="false">(AG113+AH113)*(1+CONT)</f>
        <v>5643.207121579</v>
      </c>
      <c r="AJ113" s="24" t="n">
        <f aca="false">IF(AR113&gt;0,AI113/AR113,1000000000000)</f>
        <v>5825.03560808539</v>
      </c>
      <c r="AK113" s="8" t="n">
        <f aca="false">IF(AND(AP113&gt;=V_NEED,AR113&gt;=P_MIN,AQ113&gt;=Z_MIN,F113&lt;=N_CAP,D113&lt;=R_MAX,OR(CORONA_REQ=0,O113&gt;=G113),OR(CORE_MODE&lt;&gt;3,E_CORE&lt;=E_NULL_MAX)),1,0)</f>
        <v>0</v>
      </c>
      <c r="AL113" s="31" t="n">
        <f aca="false">IF(AK113=1,IF(OBJECTIVE=1,AI113,AJ113),1000000000000)+ROW()*0.000000001</f>
        <v>1000000000000</v>
      </c>
      <c r="AM113" s="31" t="n">
        <v>5.042821</v>
      </c>
      <c r="AN113" s="41" t="n">
        <v>1.277702</v>
      </c>
      <c r="AO113" s="31" t="n">
        <v>0.767099</v>
      </c>
      <c r="AP113" s="31" t="n">
        <f aca="false">IF(CORE_MODE=1,G113,IF(OR(CORE_MODE=3,CORE_MODE=4),G113+(CHOOSE(N_CW+1,0,1,CW_N2,CW_N3,CW_N4,CW_N5,CW_N6)+CHOOSE(N_CW_A+1,0,CW_A1,CW_A2))*CW_PER_SWING*AM113,AM113))</f>
        <v>19.962148423923</v>
      </c>
      <c r="AQ113" s="41" t="n">
        <f aca="false">IF(CORE_MODE=2,AN113,K113)</f>
        <v>1.398814</v>
      </c>
      <c r="AR113" s="31" t="n">
        <f aca="false">IF(CORE_MODE=2,AO113,L113)</f>
        <v>0.968785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31" t="n">
        <v>9.259956</v>
      </c>
      <c r="H114" s="8" t="n">
        <v>29.626797</v>
      </c>
      <c r="I114" s="8" t="n">
        <v>492.785973</v>
      </c>
      <c r="J114" s="31" t="n">
        <v>16.633117</v>
      </c>
      <c r="K114" s="41" t="n">
        <v>1.460963</v>
      </c>
      <c r="L114" s="31" t="n">
        <v>1.687678</v>
      </c>
      <c r="M114" s="8" t="n">
        <v>98</v>
      </c>
      <c r="N114" s="8" t="n">
        <v>792</v>
      </c>
      <c r="O114" s="31" t="n">
        <v>10.214631</v>
      </c>
      <c r="P114" s="31" t="n">
        <v>3.628474</v>
      </c>
      <c r="Q114" s="31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31" t="n">
        <v>2.257081</v>
      </c>
      <c r="W114" s="41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2*ROUNDUP(G114*1000/V_ZENER,0)*PRICE_Z+(4+IF(CORE_MODE=1,1,0)+IF(OR(CORE_MODE=3,CORE_MODE=4),1+2*N_CW+2*N_CW_A,0))*ROUNDUP(G114*DIODE_SAFETY/V_STICK,0)*PRICE_STICK</f>
        <v>78.9</v>
      </c>
      <c r="AG114" s="24" t="n">
        <f aca="false">SUM(X114:AF114)</f>
        <v>1648.70044768</v>
      </c>
      <c r="AH114" s="20" t="n">
        <f aca="false">FIXED_BOM</f>
        <v>3666</v>
      </c>
      <c r="AI114" s="24" t="n">
        <f aca="false">(AG114+AH114)*(1+CONT)</f>
        <v>6111.905514832</v>
      </c>
      <c r="AJ114" s="24" t="n">
        <f aca="false">IF(AR114&gt;0,AI114/AR114,1000000000000)</f>
        <v>3621.48793480273</v>
      </c>
      <c r="AK114" s="8" t="n">
        <f aca="false">IF(AND(AP114&gt;=V_NEED,AR114&gt;=P_MIN,AQ114&gt;=Z_MIN,F114&lt;=N_CAP,D114&lt;=R_MAX,OR(CORONA_REQ=0,O114&gt;=G114),OR(CORE_MODE&lt;&gt;3,E_CORE&lt;=E_NULL_MAX)),1,0)</f>
        <v>0</v>
      </c>
      <c r="AL114" s="31" t="n">
        <f aca="false">IF(AK114=1,IF(OBJECTIVE=1,AI114,AJ114),1000000000000)+ROW()*0.000000001</f>
        <v>1000000000000</v>
      </c>
      <c r="AM114" s="31" t="n">
        <v>5.09929</v>
      </c>
      <c r="AN114" s="41" t="n">
        <v>1.36948</v>
      </c>
      <c r="AO114" s="31" t="n">
        <v>1.487393</v>
      </c>
      <c r="AP114" s="31" t="n">
        <f aca="false">IF(CORE_MODE=1,G114,IF(OR(CORE_MODE=3,CORE_MODE=4),G114+(CHOOSE(N_CW+1,0,1,CW_N2,CW_N3,CW_N4,CW_N5,CW_N6)+CHOOSE(N_CW_A+1,0,CW_A1,CW_A2))*CW_PER_SWING*AM114,AM114))</f>
        <v>20.08199049327</v>
      </c>
      <c r="AQ114" s="41" t="n">
        <f aca="false">IF(CORE_MODE=2,AN114,K114)</f>
        <v>1.460963</v>
      </c>
      <c r="AR114" s="31" t="n">
        <f aca="false">IF(CORE_MODE=2,AO114,L114)</f>
        <v>1.687678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31" t="n">
        <v>9.259956</v>
      </c>
      <c r="H115" s="8" t="n">
        <v>39.672905</v>
      </c>
      <c r="I115" s="8" t="n">
        <v>671.980872</v>
      </c>
      <c r="J115" s="31" t="n">
        <v>16.93803</v>
      </c>
      <c r="K115" s="41" t="n">
        <v>1.492552</v>
      </c>
      <c r="L115" s="31" t="n">
        <v>2.411894</v>
      </c>
      <c r="M115" s="8" t="n">
        <v>134</v>
      </c>
      <c r="N115" s="8" t="n">
        <v>864</v>
      </c>
      <c r="O115" s="31" t="n">
        <v>10.214631</v>
      </c>
      <c r="P115" s="31" t="n">
        <v>4.837965</v>
      </c>
      <c r="Q115" s="31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31" t="n">
        <v>2.806101</v>
      </c>
      <c r="W115" s="41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2*ROUNDUP(G115*1000/V_ZENER,0)*PRICE_Z+(4+IF(CORE_MODE=1,1,0)+IF(OR(CORE_MODE=3,CORE_MODE=4),1+2*N_CW+2*N_CW_A,0))*ROUNDUP(G115*DIODE_SAFETY/V_STICK,0)*PRICE_STICK</f>
        <v>78.9</v>
      </c>
      <c r="AG115" s="24" t="n">
        <f aca="false">SUM(X115:AF115)</f>
        <v>2129.25815391</v>
      </c>
      <c r="AH115" s="20" t="n">
        <f aca="false">FIXED_BOM</f>
        <v>3666</v>
      </c>
      <c r="AI115" s="24" t="n">
        <f aca="false">(AG115+AH115)*(1+CONT)</f>
        <v>6664.5468769965</v>
      </c>
      <c r="AJ115" s="24" t="n">
        <f aca="false">IF(AR115&gt;0,AI115/AR115,1000000000000)</f>
        <v>2763.20057058747</v>
      </c>
      <c r="AK115" s="8" t="n">
        <f aca="false">IF(AND(AP115&gt;=V_NEED,AR115&gt;=P_MIN,AQ115&gt;=Z_MIN,F115&lt;=N_CAP,D115&lt;=R_MAX,OR(CORONA_REQ=0,O115&gt;=G115),OR(CORE_MODE&lt;&gt;3,E_CORE&lt;=E_NULL_MAX)),1,0)</f>
        <v>0</v>
      </c>
      <c r="AL115" s="31" t="n">
        <f aca="false">IF(AK115=1,IF(OBJECTIVE=1,AI115,AJ115),1000000000000)+ROW()*0.000000001</f>
        <v>1000000000000</v>
      </c>
      <c r="AM115" s="31" t="n">
        <v>5.128612</v>
      </c>
      <c r="AN115" s="41" t="n">
        <v>1.418808</v>
      </c>
      <c r="AO115" s="31" t="n">
        <v>2.20402</v>
      </c>
      <c r="AP115" s="31" t="n">
        <f aca="false">IF(CORE_MODE=1,G115,IF(OR(CORE_MODE=3,CORE_MODE=4),G115+(CHOOSE(N_CW+1,0,1,CW_N2,CW_N3,CW_N4,CW_N5,CW_N6)+CHOOSE(N_CW_A+1,0,CW_A1,CW_A2))*CW_PER_SWING*AM115,AM115))</f>
        <v>20.144219488956</v>
      </c>
      <c r="AQ115" s="41" t="n">
        <f aca="false">IF(CORE_MODE=2,AN115,K115)</f>
        <v>1.492552</v>
      </c>
      <c r="AR115" s="31" t="n">
        <f aca="false">IF(CORE_MODE=2,AO115,L115)</f>
        <v>2.411894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31" t="n">
        <v>9.259956</v>
      </c>
      <c r="H116" s="8" t="n">
        <v>49.719013</v>
      </c>
      <c r="I116" s="8" t="n">
        <v>851.175771</v>
      </c>
      <c r="J116" s="31" t="n">
        <v>17.119724</v>
      </c>
      <c r="K116" s="41" t="n">
        <v>1.511403</v>
      </c>
      <c r="L116" s="31" t="n">
        <v>3.1362</v>
      </c>
      <c r="M116" s="8" t="n">
        <v>164</v>
      </c>
      <c r="N116" s="8" t="n">
        <v>924</v>
      </c>
      <c r="O116" s="31" t="n">
        <v>10.214631</v>
      </c>
      <c r="P116" s="31" t="n">
        <v>6.047456</v>
      </c>
      <c r="Q116" s="31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31" t="n">
        <v>3.263617</v>
      </c>
      <c r="W116" s="41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2*ROUNDUP(G116*1000/V_ZENER,0)*PRICE_Z+(4+IF(CORE_MODE=1,1,0)+IF(OR(CORE_MODE=3,CORE_MODE=4),1+2*N_CW+2*N_CW_A,0))*ROUNDUP(G116*DIODE_SAFETY/V_STICK,0)*PRICE_STICK</f>
        <v>78.9</v>
      </c>
      <c r="AG116" s="24" t="n">
        <f aca="false">SUM(X116:AF116)</f>
        <v>2536.82196366</v>
      </c>
      <c r="AH116" s="20" t="n">
        <f aca="false">FIXED_BOM</f>
        <v>3666</v>
      </c>
      <c r="AI116" s="24" t="n">
        <f aca="false">(AG116+AH116)*(1+CONT)</f>
        <v>7133.245258209</v>
      </c>
      <c r="AJ116" s="24" t="n">
        <f aca="false">IF(AR116&gt;0,AI116/AR116,1000000000000)</f>
        <v>2274.48672221446</v>
      </c>
      <c r="AK116" s="8" t="n">
        <f aca="false">IF(AND(AP116&gt;=V_NEED,AR116&gt;=P_MIN,AQ116&gt;=Z_MIN,F116&lt;=N_CAP,D116&lt;=R_MAX,OR(CORONA_REQ=0,O116&gt;=G116),OR(CORE_MODE&lt;&gt;3,E_CORE&lt;=E_NULL_MAX)),1,0)</f>
        <v>0</v>
      </c>
      <c r="AL116" s="31" t="n">
        <f aca="false">IF(AK116=1,IF(OBJECTIVE=1,AI116,AJ116),1000000000000)+ROW()*0.000000001</f>
        <v>1000000000000</v>
      </c>
      <c r="AM116" s="31" t="n">
        <v>5.150639</v>
      </c>
      <c r="AN116" s="41" t="n">
        <v>1.450667</v>
      </c>
      <c r="AO116" s="31" t="n">
        <v>2.933183</v>
      </c>
      <c r="AP116" s="31" t="n">
        <f aca="false">IF(CORE_MODE=1,G116,IF(OR(CORE_MODE=3,CORE_MODE=4),G116+(CHOOSE(N_CW+1,0,1,CW_N2,CW_N3,CW_N4,CW_N5,CW_N6)+CHOOSE(N_CW_A+1,0,CW_A1,CW_A2))*CW_PER_SWING*AM116,AM116))</f>
        <v>20.190966576057</v>
      </c>
      <c r="AQ116" s="41" t="n">
        <f aca="false">IF(CORE_MODE=2,AN116,K116)</f>
        <v>1.511403</v>
      </c>
      <c r="AR116" s="31" t="n">
        <f aca="false">IF(CORE_MODE=2,AO116,L116)</f>
        <v>3.1362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31" t="n">
        <v>9.259956</v>
      </c>
      <c r="H117" s="8" t="n">
        <v>59.765121</v>
      </c>
      <c r="I117" s="8" t="n">
        <v>1030.37067</v>
      </c>
      <c r="J117" s="31" t="n">
        <v>17.240334</v>
      </c>
      <c r="K117" s="41" t="n">
        <v>1.524508</v>
      </c>
      <c r="L117" s="31" t="n">
        <v>3.863685</v>
      </c>
      <c r="M117" s="8" t="n">
        <v>200</v>
      </c>
      <c r="N117" s="8" t="n">
        <v>996</v>
      </c>
      <c r="O117" s="31" t="n">
        <v>10.214631</v>
      </c>
      <c r="P117" s="31" t="n">
        <v>7.256947</v>
      </c>
      <c r="Q117" s="31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31" t="n">
        <v>3.812637</v>
      </c>
      <c r="W117" s="41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2*ROUNDUP(G117*1000/V_ZENER,0)*PRICE_Z+(4+IF(CORE_MODE=1,1,0)+IF(OR(CORE_MODE=3,CORE_MODE=4),1+2*N_CW+2*N_CW_A,0))*ROUNDUP(G117*DIODE_SAFETY/V_STICK,0)*PRICE_STICK</f>
        <v>78.9</v>
      </c>
      <c r="AG117" s="24" t="n">
        <f aca="false">SUM(X117:AF117)</f>
        <v>3017.37972839</v>
      </c>
      <c r="AH117" s="20" t="n">
        <f aca="false">FIXED_BOM</f>
        <v>3666</v>
      </c>
      <c r="AI117" s="24" t="n">
        <f aca="false">(AG117+AH117)*(1+CONT)</f>
        <v>7685.8866876485</v>
      </c>
      <c r="AJ117" s="24" t="n">
        <f aca="false">IF(AR117&gt;0,AI117/AR117,1000000000000)</f>
        <v>1989.26327784188</v>
      </c>
      <c r="AK117" s="8" t="n">
        <f aca="false">IF(AND(AP117&gt;=V_NEED,AR117&gt;=P_MIN,AQ117&gt;=Z_MIN,F117&lt;=N_CAP,D117&lt;=R_MAX,OR(CORONA_REQ=0,O117&gt;=G117),OR(CORE_MODE&lt;&gt;3,E_CORE&lt;=E_NULL_MAX)),1,0)</f>
        <v>0</v>
      </c>
      <c r="AL117" s="31" t="n">
        <f aca="false">IF(AK117=1,IF(OBJECTIVE=1,AI117,AJ117),1000000000000)+ROW()*0.000000001</f>
        <v>1000000000000</v>
      </c>
      <c r="AM117" s="31" t="n">
        <v>5.168242</v>
      </c>
      <c r="AN117" s="41" t="n">
        <v>1.471497</v>
      </c>
      <c r="AO117" s="31" t="n">
        <v>3.652563</v>
      </c>
      <c r="AP117" s="31" t="n">
        <f aca="false">IF(CORE_MODE=1,G117,IF(OR(CORE_MODE=3,CORE_MODE=4),G117+(CHOOSE(N_CW+1,0,1,CW_N2,CW_N3,CW_N4,CW_N5,CW_N6)+CHOOSE(N_CW_A+1,0,CW_A1,CW_A2))*CW_PER_SWING*AM117,AM117))</f>
        <v>20.228324771646</v>
      </c>
      <c r="AQ117" s="41" t="n">
        <f aca="false">IF(CORE_MODE=2,AN117,K117)</f>
        <v>1.524508</v>
      </c>
      <c r="AR117" s="31" t="n">
        <f aca="false">IF(CORE_MODE=2,AO117,L117)</f>
        <v>3.863685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31" t="n">
        <v>9.259956</v>
      </c>
      <c r="H118" s="8" t="n">
        <v>79.857338</v>
      </c>
      <c r="I118" s="8" t="n">
        <v>1388.760469</v>
      </c>
      <c r="J118" s="31" t="n">
        <v>17.390518</v>
      </c>
      <c r="K118" s="41" t="n">
        <v>1.54063</v>
      </c>
      <c r="L118" s="31" t="n">
        <v>5.317173</v>
      </c>
      <c r="M118" s="8" t="n">
        <v>260</v>
      </c>
      <c r="N118" s="8" t="n">
        <v>1116</v>
      </c>
      <c r="O118" s="31" t="n">
        <v>10.214631</v>
      </c>
      <c r="P118" s="31" t="n">
        <v>9.675929</v>
      </c>
      <c r="Q118" s="31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31" t="n">
        <v>4.72767</v>
      </c>
      <c r="W118" s="41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2*ROUNDUP(G118*1000/V_ZENER,0)*PRICE_Z+(4+IF(CORE_MODE=1,1,0)+IF(OR(CORE_MODE=3,CORE_MODE=4),1+2*N_CW+2*N_CW_A,0))*ROUNDUP(G118*DIODE_SAFETY/V_STICK,0)*PRICE_STICK</f>
        <v>78.9</v>
      </c>
      <c r="AG118" s="24" t="n">
        <f aca="false">SUM(X118:AF118)</f>
        <v>3832.50740789</v>
      </c>
      <c r="AH118" s="20" t="n">
        <f aca="false">FIXED_BOM</f>
        <v>3666</v>
      </c>
      <c r="AI118" s="24" t="n">
        <f aca="false">(AG118+AH118)*(1+CONT)</f>
        <v>8623.2835190735</v>
      </c>
      <c r="AJ118" s="24" t="n">
        <f aca="false">IF(AR118&gt;0,AI118/AR118,1000000000000)</f>
        <v>1621.77975384166</v>
      </c>
      <c r="AK118" s="8" t="n">
        <f aca="false">IF(AND(AP118&gt;=V_NEED,AR118&gt;=P_MIN,AQ118&gt;=Z_MIN,F118&lt;=N_CAP,D118&lt;=R_MAX,OR(CORONA_REQ=0,O118&gt;=G118),OR(CORE_MODE&lt;&gt;3,E_CORE&lt;=E_NULL_MAX)),1,0)</f>
        <v>0</v>
      </c>
      <c r="AL118" s="31" t="n">
        <f aca="false">IF(AK118=1,IF(OBJECTIVE=1,AI118,AJ118),1000000000000)+ROW()*0.000000001</f>
        <v>1000000000000</v>
      </c>
      <c r="AM118" s="31" t="n">
        <v>5.195495</v>
      </c>
      <c r="AN118" s="41" t="n">
        <v>1.500138</v>
      </c>
      <c r="AO118" s="31" t="n">
        <v>5.110198</v>
      </c>
      <c r="AP118" s="31" t="n">
        <f aca="false">IF(CORE_MODE=1,G118,IF(OR(CORE_MODE=3,CORE_MODE=4),G118+(CHOOSE(N_CW+1,0,1,CW_N2,CW_N3,CW_N4,CW_N5,CW_N6)+CHOOSE(N_CW_A+1,0,CW_A1,CW_A2))*CW_PER_SWING*AM118,AM118))</f>
        <v>20.286162805185</v>
      </c>
      <c r="AQ118" s="41" t="n">
        <f aca="false">IF(CORE_MODE=2,AN118,K118)</f>
        <v>1.54063</v>
      </c>
      <c r="AR118" s="31" t="n">
        <f aca="false">IF(CORE_MODE=2,AO118,L118)</f>
        <v>5.317173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31" t="n">
        <v>9.259956</v>
      </c>
      <c r="H119" s="8" t="n">
        <v>26.272338</v>
      </c>
      <c r="I119" s="8" t="n">
        <v>378.505572</v>
      </c>
      <c r="J119" s="31" t="n">
        <v>14.407</v>
      </c>
      <c r="K119" s="41" t="n">
        <v>1.411478</v>
      </c>
      <c r="L119" s="31" t="n">
        <v>1.196759</v>
      </c>
      <c r="M119" s="8" t="n">
        <v>68</v>
      </c>
      <c r="N119" s="8" t="n">
        <v>732</v>
      </c>
      <c r="O119" s="31" t="n">
        <v>10.214631</v>
      </c>
      <c r="P119" s="31" t="n">
        <v>2.780894</v>
      </c>
      <c r="Q119" s="31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31" t="n">
        <v>1.799565</v>
      </c>
      <c r="W119" s="41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2*ROUNDUP(G119*1000/V_ZENER,0)*PRICE_Z+(4+IF(CORE_MODE=1,1,0)+IF(OR(CORE_MODE=3,CORE_MODE=4),1+2*N_CW+2*N_CW_A,0))*ROUNDUP(G119*DIODE_SAFETY/V_STICK,0)*PRICE_STICK</f>
        <v>78.9</v>
      </c>
      <c r="AG119" s="24" t="n">
        <f aca="false">SUM(X119:AF119)</f>
        <v>1245.4687141</v>
      </c>
      <c r="AH119" s="20" t="n">
        <f aca="false">FIXED_BOM</f>
        <v>3666</v>
      </c>
      <c r="AI119" s="24" t="n">
        <f aca="false">(AG119+AH119)*(1+CONT)</f>
        <v>5648.189021215</v>
      </c>
      <c r="AJ119" s="24" t="n">
        <f aca="false">IF(AR119&gt;0,AI119/AR119,1000000000000)</f>
        <v>4719.57095891069</v>
      </c>
      <c r="AK119" s="8" t="n">
        <f aca="false">IF(AND(AP119&gt;=V_NEED,AR119&gt;=P_MIN,AQ119&gt;=Z_MIN,F119&lt;=N_CAP,D119&lt;=R_MAX,OR(CORONA_REQ=0,O119&gt;=G119),OR(CORE_MODE&lt;&gt;3,E_CORE&lt;=E_NULL_MAX)),1,0)</f>
        <v>0</v>
      </c>
      <c r="AL119" s="31" t="n">
        <f aca="false">IF(AK119=1,IF(OBJECTIVE=1,AI119,AJ119),1000000000000)+ROW()*0.000000001</f>
        <v>1000000000000</v>
      </c>
      <c r="AM119" s="31" t="n">
        <v>5.056107</v>
      </c>
      <c r="AN119" s="41" t="n">
        <v>1.305974</v>
      </c>
      <c r="AO119" s="31" t="n">
        <v>0.994061</v>
      </c>
      <c r="AP119" s="31" t="n">
        <f aca="false">IF(CORE_MODE=1,G119,IF(OR(CORE_MODE=3,CORE_MODE=4),G119+(CHOOSE(N_CW+1,0,1,CW_N2,CW_N3,CW_N4,CW_N5,CW_N6)+CHOOSE(N_CW_A+1,0,CW_A1,CW_A2))*CW_PER_SWING*AM119,AM119))</f>
        <v>19.990344810141</v>
      </c>
      <c r="AQ119" s="41" t="n">
        <f aca="false">IF(CORE_MODE=2,AN119,K119)</f>
        <v>1.411478</v>
      </c>
      <c r="AR119" s="31" t="n">
        <f aca="false">IF(CORE_MODE=2,AO119,L119)</f>
        <v>1.196759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31" t="n">
        <v>9.259956</v>
      </c>
      <c r="H120" s="8" t="n">
        <v>40.142245</v>
      </c>
      <c r="I120" s="8" t="n">
        <v>594.79447</v>
      </c>
      <c r="J120" s="31" t="n">
        <v>14.81717</v>
      </c>
      <c r="K120" s="41" t="n">
        <v>1.463279</v>
      </c>
      <c r="L120" s="31" t="n">
        <v>2.048109</v>
      </c>
      <c r="M120" s="8" t="n">
        <v>104</v>
      </c>
      <c r="N120" s="8" t="n">
        <v>804</v>
      </c>
      <c r="O120" s="31" t="n">
        <v>10.214631</v>
      </c>
      <c r="P120" s="31" t="n">
        <v>4.171341</v>
      </c>
      <c r="Q120" s="31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31" t="n">
        <v>2.348584</v>
      </c>
      <c r="W120" s="41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2*ROUNDUP(G120*1000/V_ZENER,0)*PRICE_Z+(4+IF(CORE_MODE=1,1,0)+IF(OR(CORE_MODE=3,CORE_MODE=4),1+2*N_CW+2*N_CW_A,0))*ROUNDUP(G120*DIODE_SAFETY/V_STICK,0)*PRICE_STICK</f>
        <v>78.9</v>
      </c>
      <c r="AG120" s="24" t="n">
        <f aca="false">SUM(X120:AF120)</f>
        <v>1728.19239715</v>
      </c>
      <c r="AH120" s="20" t="n">
        <f aca="false">FIXED_BOM</f>
        <v>3666</v>
      </c>
      <c r="AI120" s="24" t="n">
        <f aca="false">(AG120+AH120)*(1+CONT)</f>
        <v>6203.3212567225</v>
      </c>
      <c r="AJ120" s="24" t="n">
        <f aca="false">IF(AR120&gt;0,AI120/AR120,1000000000000)</f>
        <v>3028.80425637625</v>
      </c>
      <c r="AK120" s="8" t="n">
        <f aca="false">IF(AND(AP120&gt;=V_NEED,AR120&gt;=P_MIN,AQ120&gt;=Z_MIN,F120&lt;=N_CAP,D120&lt;=R_MAX,OR(CORONA_REQ=0,O120&gt;=G120),OR(CORE_MODE&lt;&gt;3,E_CORE&lt;=E_NULL_MAX)),1,0)</f>
        <v>0</v>
      </c>
      <c r="AL120" s="31" t="n">
        <f aca="false">IF(AK120=1,IF(OBJECTIVE=1,AI120,AJ120),1000000000000)+ROW()*0.000000001</f>
        <v>1000000000000</v>
      </c>
      <c r="AM120" s="31" t="n">
        <v>5.104954</v>
      </c>
      <c r="AN120" s="41" t="n">
        <v>1.384929</v>
      </c>
      <c r="AO120" s="31" t="n">
        <v>1.842029</v>
      </c>
      <c r="AP120" s="31" t="n">
        <f aca="false">IF(CORE_MODE=1,G120,IF(OR(CORE_MODE=3,CORE_MODE=4),G120+(CHOOSE(N_CW+1,0,1,CW_N2,CW_N3,CW_N4,CW_N5,CW_N6)+CHOOSE(N_CW_A+1,0,CW_A1,CW_A2))*CW_PER_SWING*AM120,AM120))</f>
        <v>20.094010990902</v>
      </c>
      <c r="AQ120" s="41" t="n">
        <f aca="false">IF(CORE_MODE=2,AN120,K120)</f>
        <v>1.463279</v>
      </c>
      <c r="AR120" s="31" t="n">
        <f aca="false">IF(CORE_MODE=2,AO120,L120)</f>
        <v>2.048109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31" t="n">
        <v>9.259956</v>
      </c>
      <c r="H121" s="8" t="n">
        <v>54.012153</v>
      </c>
      <c r="I121" s="8" t="n">
        <v>811.083368</v>
      </c>
      <c r="J121" s="31" t="n">
        <v>15.016683</v>
      </c>
      <c r="K121" s="41" t="n">
        <v>1.48976</v>
      </c>
      <c r="L121" s="31" t="n">
        <v>2.903102</v>
      </c>
      <c r="M121" s="8" t="n">
        <v>140</v>
      </c>
      <c r="N121" s="8" t="n">
        <v>876</v>
      </c>
      <c r="O121" s="31" t="n">
        <v>10.214631</v>
      </c>
      <c r="P121" s="31" t="n">
        <v>5.561788</v>
      </c>
      <c r="Q121" s="31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31" t="n">
        <v>2.897604</v>
      </c>
      <c r="W121" s="41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2*ROUNDUP(G121*1000/V_ZENER,0)*PRICE_Z+(4+IF(CORE_MODE=1,1,0)+IF(OR(CORE_MODE=3,CORE_MODE=4),1+2*N_CW+2*N_CW_A,0))*ROUNDUP(G121*DIODE_SAFETY/V_STICK,0)*PRICE_STICK</f>
        <v>78.9</v>
      </c>
      <c r="AG121" s="24" t="n">
        <f aca="false">SUM(X121:AF121)</f>
        <v>2210.9161467</v>
      </c>
      <c r="AH121" s="20" t="n">
        <f aca="false">FIXED_BOM</f>
        <v>3666</v>
      </c>
      <c r="AI121" s="24" t="n">
        <f aca="false">(AG121+AH121)*(1+CONT)</f>
        <v>6758.453568705</v>
      </c>
      <c r="AJ121" s="24" t="n">
        <f aca="false">IF(AR121&gt;0,AI121/AR121,1000000000000)</f>
        <v>2328.01106151455</v>
      </c>
      <c r="AK121" s="8" t="n">
        <f aca="false">IF(AND(AP121&gt;=V_NEED,AR121&gt;=P_MIN,AQ121&gt;=Z_MIN,F121&lt;=N_CAP,D121&lt;=R_MAX,OR(CORONA_REQ=0,O121&gt;=G121),OR(CORE_MODE&lt;&gt;3,E_CORE&lt;=E_NULL_MAX)),1,0)</f>
        <v>0</v>
      </c>
      <c r="AL121" s="31" t="n">
        <f aca="false">IF(AK121=1,IF(OBJECTIVE=1,AI121,AJ121),1000000000000)+ROW()*0.000000001</f>
        <v>1000000000000</v>
      </c>
      <c r="AM121" s="31" t="n">
        <v>5.133833</v>
      </c>
      <c r="AN121" s="41" t="n">
        <v>1.429137</v>
      </c>
      <c r="AO121" s="31" t="n">
        <v>2.70453</v>
      </c>
      <c r="AP121" s="31" t="n">
        <f aca="false">IF(CORE_MODE=1,G121,IF(OR(CORE_MODE=3,CORE_MODE=4),G121+(CHOOSE(N_CW+1,0,1,CW_N2,CW_N3,CW_N4,CW_N5,CW_N6)+CHOOSE(N_CW_A+1,0,CW_A1,CW_A2))*CW_PER_SWING*AM121,AM121))</f>
        <v>20.155299824079</v>
      </c>
      <c r="AQ121" s="41" t="n">
        <f aca="false">IF(CORE_MODE=2,AN121,K121)</f>
        <v>1.48976</v>
      </c>
      <c r="AR121" s="31" t="n">
        <f aca="false">IF(CORE_MODE=2,AO121,L121)</f>
        <v>2.903102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31" t="n">
        <v>9.259956</v>
      </c>
      <c r="H122" s="8" t="n">
        <v>67.88206</v>
      </c>
      <c r="I122" s="8" t="n">
        <v>1027.372267</v>
      </c>
      <c r="J122" s="31" t="n">
        <v>15.134665</v>
      </c>
      <c r="K122" s="41" t="n">
        <v>1.505518</v>
      </c>
      <c r="L122" s="31" t="n">
        <v>3.759532</v>
      </c>
      <c r="M122" s="8" t="n">
        <v>176</v>
      </c>
      <c r="N122" s="8" t="n">
        <v>948</v>
      </c>
      <c r="O122" s="31" t="n">
        <v>10.214631</v>
      </c>
      <c r="P122" s="31" t="n">
        <v>6.952235</v>
      </c>
      <c r="Q122" s="31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31" t="n">
        <v>3.446624</v>
      </c>
      <c r="W122" s="41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2*ROUNDUP(G122*1000/V_ZENER,0)*PRICE_Z+(4+IF(CORE_MODE=1,1,0)+IF(OR(CORE_MODE=3,CORE_MODE=4),1+2*N_CW+2*N_CW_A,0))*ROUNDUP(G122*DIODE_SAFETY/V_STICK,0)*PRICE_STICK</f>
        <v>78.9</v>
      </c>
      <c r="AG122" s="24" t="n">
        <f aca="false">SUM(X122:AF122)</f>
        <v>2693.63995125</v>
      </c>
      <c r="AH122" s="20" t="n">
        <f aca="false">FIXED_BOM</f>
        <v>3666</v>
      </c>
      <c r="AI122" s="24" t="n">
        <f aca="false">(AG122+AH122)*(1+CONT)</f>
        <v>7313.5859439375</v>
      </c>
      <c r="AJ122" s="24" t="n">
        <f aca="false">IF(AR122&gt;0,AI122/AR122,1000000000000)</f>
        <v>1945.34477800362</v>
      </c>
      <c r="AK122" s="8" t="n">
        <f aca="false">IF(AND(AP122&gt;=V_NEED,AR122&gt;=P_MIN,AQ122&gt;=Z_MIN,F122&lt;=N_CAP,D122&lt;=R_MAX,OR(CORONA_REQ=0,O122&gt;=G122),OR(CORE_MODE&lt;&gt;3,E_CORE&lt;=E_NULL_MAX)),1,0)</f>
        <v>0</v>
      </c>
      <c r="AL122" s="31" t="n">
        <f aca="false">IF(AK122=1,IF(OBJECTIVE=1,AI122,AJ122),1000000000000)+ROW()*0.000000001</f>
        <v>1000000000000</v>
      </c>
      <c r="AM122" s="31" t="n">
        <v>5.155745</v>
      </c>
      <c r="AN122" s="41" t="n">
        <v>1.454143</v>
      </c>
      <c r="AO122" s="31" t="n">
        <v>3.550102</v>
      </c>
      <c r="AP122" s="31" t="n">
        <f aca="false">IF(CORE_MODE=1,G122,IF(OR(CORE_MODE=3,CORE_MODE=4),G122+(CHOOSE(N_CW+1,0,1,CW_N2,CW_N3,CW_N4,CW_N5,CW_N6)+CHOOSE(N_CW_A+1,0,CW_A1,CW_A2))*CW_PER_SWING*AM122,AM122))</f>
        <v>20.201802850935</v>
      </c>
      <c r="AQ122" s="41" t="n">
        <f aca="false">IF(CORE_MODE=2,AN122,K122)</f>
        <v>1.505518</v>
      </c>
      <c r="AR122" s="31" t="n">
        <f aca="false">IF(CORE_MODE=2,AO122,L122)</f>
        <v>3.759532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31" t="n">
        <v>9.259956</v>
      </c>
      <c r="H123" s="8" t="n">
        <v>81.751967</v>
      </c>
      <c r="I123" s="8" t="n">
        <v>1243.661165</v>
      </c>
      <c r="J123" s="31" t="n">
        <v>15.212614</v>
      </c>
      <c r="K123" s="41" t="n">
        <v>1.516256</v>
      </c>
      <c r="L123" s="31" t="n">
        <v>4.620453</v>
      </c>
      <c r="M123" s="8" t="n">
        <v>206</v>
      </c>
      <c r="N123" s="8" t="n">
        <v>1008</v>
      </c>
      <c r="O123" s="31" t="n">
        <v>10.214631</v>
      </c>
      <c r="P123" s="31" t="n">
        <v>8.342682</v>
      </c>
      <c r="Q123" s="31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31" t="n">
        <v>3.90414</v>
      </c>
      <c r="W123" s="41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2*ROUNDUP(G123*1000/V_ZENER,0)*PRICE_Z+(4+IF(CORE_MODE=1,1,0)+IF(OR(CORE_MODE=3,CORE_MODE=4),1+2*N_CW+2*N_CW_A,0))*ROUNDUP(G123*DIODE_SAFETY/V_STICK,0)*PRICE_STICK</f>
        <v>78.9</v>
      </c>
      <c r="AG123" s="24" t="n">
        <f aca="false">SUM(X123:AF123)</f>
        <v>3103.36980782</v>
      </c>
      <c r="AH123" s="20" t="n">
        <f aca="false">FIXED_BOM</f>
        <v>3666</v>
      </c>
      <c r="AI123" s="24" t="n">
        <f aca="false">(AG123+AH123)*(1+CONT)</f>
        <v>7784.775278993</v>
      </c>
      <c r="AJ123" s="24" t="n">
        <f aca="false">IF(AR123&gt;0,AI123/AR123,1000000000000)</f>
        <v>1684.85109122266</v>
      </c>
      <c r="AK123" s="8" t="n">
        <f aca="false">IF(AND(AP123&gt;=V_NEED,AR123&gt;=P_MIN,AQ123&gt;=Z_MIN,F123&lt;=N_CAP,D123&lt;=R_MAX,OR(CORONA_REQ=0,O123&gt;=G123),OR(CORE_MODE&lt;&gt;3,E_CORE&lt;=E_NULL_MAX)),1,0)</f>
        <v>0</v>
      </c>
      <c r="AL123" s="31" t="n">
        <f aca="false">IF(AK123=1,IF(OBJECTIVE=1,AI123,AJ123),1000000000000)+ROW()*0.000000001</f>
        <v>1000000000000</v>
      </c>
      <c r="AM123" s="31" t="n">
        <v>5.173326</v>
      </c>
      <c r="AN123" s="41" t="n">
        <v>1.47259</v>
      </c>
      <c r="AO123" s="31" t="n">
        <v>4.410349</v>
      </c>
      <c r="AP123" s="31" t="n">
        <f aca="false">IF(CORE_MODE=1,G123,IF(OR(CORE_MODE=3,CORE_MODE=4),G123+(CHOOSE(N_CW+1,0,1,CW_N2,CW_N3,CW_N4,CW_N5,CW_N6)+CHOOSE(N_CW_A+1,0,CW_A1,CW_A2))*CW_PER_SWING*AM123,AM123))</f>
        <v>20.239114356738</v>
      </c>
      <c r="AQ123" s="41" t="n">
        <f aca="false">IF(CORE_MODE=2,AN123,K123)</f>
        <v>1.516256</v>
      </c>
      <c r="AR123" s="31" t="n">
        <f aca="false">IF(CORE_MODE=2,AO123,L123)</f>
        <v>4.620453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31" t="n">
        <v>9.259956</v>
      </c>
      <c r="H124" s="8" t="n">
        <v>109.491782</v>
      </c>
      <c r="I124" s="8" t="n">
        <v>1676.238961</v>
      </c>
      <c r="J124" s="31" t="n">
        <v>15.309267</v>
      </c>
      <c r="K124" s="41" t="n">
        <v>1.529146</v>
      </c>
      <c r="L124" s="31" t="n">
        <v>6.330724</v>
      </c>
      <c r="M124" s="8" t="n">
        <v>278</v>
      </c>
      <c r="N124" s="8" t="n">
        <v>1152</v>
      </c>
      <c r="O124" s="31" t="n">
        <v>10.214631</v>
      </c>
      <c r="P124" s="31" t="n">
        <v>11.123575</v>
      </c>
      <c r="Q124" s="31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31" t="n">
        <v>5.00218</v>
      </c>
      <c r="W124" s="41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2*ROUNDUP(G124*1000/V_ZENER,0)*PRICE_Z+(4+IF(CORE_MODE=1,1,0)+IF(OR(CORE_MODE=3,CORE_MODE=4),1+2*N_CW+2*N_CW_A,0))*ROUNDUP(G124*DIODE_SAFETY/V_STICK,0)*PRICE_STICK</f>
        <v>78.9</v>
      </c>
      <c r="AG124" s="24" t="n">
        <f aca="false">SUM(X124:AF124)</f>
        <v>4068.81734995</v>
      </c>
      <c r="AH124" s="20" t="n">
        <f aca="false">FIXED_BOM</f>
        <v>3666</v>
      </c>
      <c r="AI124" s="24" t="n">
        <f aca="false">(AG124+AH124)*(1+CONT)</f>
        <v>8895.0399524425</v>
      </c>
      <c r="AJ124" s="24" t="n">
        <f aca="false">IF(AR124&gt;0,AI124/AR124,1000000000000)</f>
        <v>1405.05887674814</v>
      </c>
      <c r="AK124" s="8" t="n">
        <f aca="false">IF(AND(AP124&gt;=V_NEED,AR124&gt;=P_MIN,AQ124&gt;=Z_MIN,F124&lt;=N_CAP,D124&lt;=R_MAX,OR(CORONA_REQ=0,O124&gt;=G124),OR(CORE_MODE&lt;&gt;3,E_CORE&lt;=E_NULL_MAX)),1,0)</f>
        <v>0</v>
      </c>
      <c r="AL124" s="31" t="n">
        <f aca="false">IF(AK124=1,IF(OBJECTIVE=1,AI124,AJ124),1000000000000)+ROW()*0.000000001</f>
        <v>1000000000000</v>
      </c>
      <c r="AM124" s="31" t="n">
        <v>5.209267</v>
      </c>
      <c r="AN124" s="41" t="n">
        <v>1.495868</v>
      </c>
      <c r="AO124" s="31" t="n">
        <v>6.124922</v>
      </c>
      <c r="AP124" s="31" t="n">
        <f aca="false">IF(CORE_MODE=1,G124,IF(OR(CORE_MODE=3,CORE_MODE=4),G124+(CHOOSE(N_CW+1,0,1,CW_N2,CW_N3,CW_N4,CW_N5,CW_N6)+CHOOSE(N_CW_A+1,0,CW_A1,CW_A2))*CW_PER_SWING*AM124,AM124))</f>
        <v>20.315390611221</v>
      </c>
      <c r="AQ124" s="41" t="n">
        <f aca="false">IF(CORE_MODE=2,AN124,K124)</f>
        <v>1.529146</v>
      </c>
      <c r="AR124" s="31" t="n">
        <f aca="false">IF(CORE_MODE=2,AO124,L124)</f>
        <v>6.330724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31" t="n">
        <v>9.259956</v>
      </c>
      <c r="H125" s="8" t="n">
        <v>41.050539</v>
      </c>
      <c r="I125" s="8" t="n">
        <v>443.625632</v>
      </c>
      <c r="J125" s="31" t="n">
        <v>10.806816</v>
      </c>
      <c r="K125" s="41" t="n">
        <v>1.386469</v>
      </c>
      <c r="L125" s="31" t="n">
        <v>1.345513</v>
      </c>
      <c r="M125" s="8" t="n">
        <v>74</v>
      </c>
      <c r="N125" s="8" t="n">
        <v>744</v>
      </c>
      <c r="O125" s="31" t="n">
        <v>10.214631</v>
      </c>
      <c r="P125" s="31" t="n">
        <v>3.142805</v>
      </c>
      <c r="Q125" s="31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31" t="n">
        <v>1.891068</v>
      </c>
      <c r="W125" s="41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2*ROUNDUP(G125*1000/V_ZENER,0)*PRICE_Z+(4+IF(CORE_MODE=1,1,0)+IF(OR(CORE_MODE=3,CORE_MODE=4),1+2*N_CW+2*N_CW_A,0))*ROUNDUP(G125*DIODE_SAFETY/V_STICK,0)*PRICE_STICK</f>
        <v>78.9</v>
      </c>
      <c r="AG125" s="24" t="n">
        <f aca="false">SUM(X125:AF125)</f>
        <v>1322.79462025</v>
      </c>
      <c r="AH125" s="20" t="n">
        <f aca="false">FIXED_BOM</f>
        <v>3666</v>
      </c>
      <c r="AI125" s="24" t="n">
        <f aca="false">(AG125+AH125)*(1+CONT)</f>
        <v>5737.1138132875</v>
      </c>
      <c r="AJ125" s="24" t="n">
        <f aca="false">IF(AR125&gt;0,AI125/AR125,1000000000000)</f>
        <v>4263.88582889017</v>
      </c>
      <c r="AK125" s="8" t="n">
        <f aca="false">IF(AND(AP125&gt;=V_NEED,AR125&gt;=P_MIN,AQ125&gt;=Z_MIN,F125&lt;=N_CAP,D125&lt;=R_MAX,OR(CORONA_REQ=0,O125&gt;=G125),OR(CORE_MODE&lt;&gt;3,E_CORE&lt;=E_NULL_MAX)),1,0)</f>
        <v>0</v>
      </c>
      <c r="AL125" s="31" t="n">
        <f aca="false">IF(AK125=1,IF(OBJECTIVE=1,AI125,AJ125),1000000000000)+ROW()*0.000000001</f>
        <v>1000000000000</v>
      </c>
      <c r="AM125" s="31" t="n">
        <v>5.036516</v>
      </c>
      <c r="AN125" s="41" t="n">
        <v>1.300413</v>
      </c>
      <c r="AO125" s="31" t="n">
        <v>1.153763</v>
      </c>
      <c r="AP125" s="31" t="n">
        <f aca="false">IF(CORE_MODE=1,G125,IF(OR(CORE_MODE=3,CORE_MODE=4),G125+(CHOOSE(N_CW+1,0,1,CW_N2,CW_N3,CW_N4,CW_N5,CW_N6)+CHOOSE(N_CW_A+1,0,CW_A1,CW_A2))*CW_PER_SWING*AM125,AM125))</f>
        <v>19.948767555708</v>
      </c>
      <c r="AQ125" s="41" t="n">
        <f aca="false">IF(CORE_MODE=2,AN125,K125)</f>
        <v>1.386469</v>
      </c>
      <c r="AR125" s="31" t="n">
        <f aca="false">IF(CORE_MODE=2,AO125,L125)</f>
        <v>1.345513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31" t="n">
        <v>9.259956</v>
      </c>
      <c r="H126" s="8" t="n">
        <v>63.365133</v>
      </c>
      <c r="I126" s="8" t="n">
        <v>697.125994</v>
      </c>
      <c r="J126" s="31" t="n">
        <v>11.001729</v>
      </c>
      <c r="K126" s="41" t="n">
        <v>1.42831</v>
      </c>
      <c r="L126" s="31" t="n">
        <v>2.276861</v>
      </c>
      <c r="M126" s="8" t="n">
        <v>110</v>
      </c>
      <c r="N126" s="8" t="n">
        <v>816</v>
      </c>
      <c r="O126" s="31" t="n">
        <v>10.214631</v>
      </c>
      <c r="P126" s="31" t="n">
        <v>4.714208</v>
      </c>
      <c r="Q126" s="31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31" t="n">
        <v>2.440088</v>
      </c>
      <c r="W126" s="41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2*ROUNDUP(G126*1000/V_ZENER,0)*PRICE_Z+(4+IF(CORE_MODE=1,1,0)+IF(OR(CORE_MODE=3,CORE_MODE=4),1+2*N_CW+2*N_CW_A,0))*ROUNDUP(G126*DIODE_SAFETY/V_STICK,0)*PRICE_STICK</f>
        <v>78.9</v>
      </c>
      <c r="AG126" s="24" t="n">
        <f aca="false">SUM(X126:AF126)</f>
        <v>1807.68441162</v>
      </c>
      <c r="AH126" s="20" t="n">
        <f aca="false">FIXED_BOM</f>
        <v>3666</v>
      </c>
      <c r="AI126" s="24" t="n">
        <f aca="false">(AG126+AH126)*(1+CONT)</f>
        <v>6294.737073363</v>
      </c>
      <c r="AJ126" s="24" t="n">
        <f aca="false">IF(AR126&gt;0,AI126/AR126,1000000000000)</f>
        <v>2764.65584564143</v>
      </c>
      <c r="AK126" s="8" t="n">
        <f aca="false">IF(AND(AP126&gt;=V_NEED,AR126&gt;=P_MIN,AQ126&gt;=Z_MIN,F126&lt;=N_CAP,D126&lt;=R_MAX,OR(CORONA_REQ=0,O126&gt;=G126),OR(CORE_MODE&lt;&gt;3,E_CORE&lt;=E_NULL_MAX)),1,0)</f>
        <v>0</v>
      </c>
      <c r="AL126" s="31" t="n">
        <f aca="false">IF(AK126=1,IF(OBJECTIVE=1,AI126,AJ126),1000000000000)+ROW()*0.000000001</f>
        <v>1000000000000</v>
      </c>
      <c r="AM126" s="31" t="n">
        <v>5.079816</v>
      </c>
      <c r="AN126" s="41" t="n">
        <v>1.365445</v>
      </c>
      <c r="AO126" s="31" t="n">
        <v>2.074435</v>
      </c>
      <c r="AP126" s="31" t="n">
        <f aca="false">IF(CORE_MODE=1,G126,IF(OR(CORE_MODE=3,CORE_MODE=4),G126+(CHOOSE(N_CW+1,0,1,CW_N2,CW_N3,CW_N4,CW_N5,CW_N6)+CHOOSE(N_CW_A+1,0,CW_A1,CW_A2))*CW_PER_SWING*AM126,AM126))</f>
        <v>20.040661543608</v>
      </c>
      <c r="AQ126" s="41" t="n">
        <f aca="false">IF(CORE_MODE=2,AN126,K126)</f>
        <v>1.42831</v>
      </c>
      <c r="AR126" s="31" t="n">
        <f aca="false">IF(CORE_MODE=2,AO126,L126)</f>
        <v>2.276861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31" t="n">
        <v>9.259956</v>
      </c>
      <c r="H127" s="8" t="n">
        <v>85.679726</v>
      </c>
      <c r="I127" s="8" t="n">
        <v>950.626355</v>
      </c>
      <c r="J127" s="31" t="n">
        <v>11.095114</v>
      </c>
      <c r="K127" s="41" t="n">
        <v>1.448841</v>
      </c>
      <c r="L127" s="31" t="n">
        <v>3.210663</v>
      </c>
      <c r="M127" s="8" t="n">
        <v>146</v>
      </c>
      <c r="N127" s="8" t="n">
        <v>888</v>
      </c>
      <c r="O127" s="31" t="n">
        <v>10.214631</v>
      </c>
      <c r="P127" s="31" t="n">
        <v>6.285611</v>
      </c>
      <c r="Q127" s="31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31" t="n">
        <v>2.989107</v>
      </c>
      <c r="W127" s="41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2*ROUNDUP(G127*1000/V_ZENER,0)*PRICE_Z+(4+IF(CORE_MODE=1,1,0)+IF(OR(CORE_MODE=3,CORE_MODE=4),1+2*N_CW+2*N_CW_A,0))*ROUNDUP(G127*DIODE_SAFETY/V_STICK,0)*PRICE_STICK</f>
        <v>78.9</v>
      </c>
      <c r="AG127" s="24" t="n">
        <f aca="false">SUM(X127:AF127)</f>
        <v>2292.57419949</v>
      </c>
      <c r="AH127" s="20" t="n">
        <f aca="false">FIXED_BOM</f>
        <v>3666</v>
      </c>
      <c r="AI127" s="24" t="n">
        <f aca="false">(AG127+AH127)*(1+CONT)</f>
        <v>6852.3603294135</v>
      </c>
      <c r="AJ127" s="24" t="n">
        <f aca="false">IF(AR127&gt;0,AI127/AR127,1000000000000)</f>
        <v>2134.25087884138</v>
      </c>
      <c r="AK127" s="8" t="n">
        <f aca="false">IF(AND(AP127&gt;=V_NEED,AR127&gt;=P_MIN,AQ127&gt;=Z_MIN,F127&lt;=N_CAP,D127&lt;=R_MAX,OR(CORONA_REQ=0,O127&gt;=G127),OR(CORE_MODE&lt;&gt;3,E_CORE&lt;=E_NULL_MAX)),1,0)</f>
        <v>0</v>
      </c>
      <c r="AL127" s="31" t="n">
        <f aca="false">IF(AK127=1,IF(OBJECTIVE=1,AI127,AJ127),1000000000000)+ROW()*0.000000001</f>
        <v>1000000000000</v>
      </c>
      <c r="AM127" s="31" t="n">
        <v>5.109029</v>
      </c>
      <c r="AN127" s="41" t="n">
        <v>1.399538</v>
      </c>
      <c r="AO127" s="31" t="n">
        <v>3.007108</v>
      </c>
      <c r="AP127" s="31" t="n">
        <f aca="false">IF(CORE_MODE=1,G127,IF(OR(CORE_MODE=3,CORE_MODE=4),G127+(CHOOSE(N_CW+1,0,1,CW_N2,CW_N3,CW_N4,CW_N5,CW_N6)+CHOOSE(N_CW_A+1,0,CW_A1,CW_A2))*CW_PER_SWING*AM127,AM127))</f>
        <v>20.102659212627</v>
      </c>
      <c r="AQ127" s="41" t="n">
        <f aca="false">IF(CORE_MODE=2,AN127,K127)</f>
        <v>1.448841</v>
      </c>
      <c r="AR127" s="31" t="n">
        <f aca="false">IF(CORE_MODE=2,AO127,L127)</f>
        <v>3.210663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31" t="n">
        <v>9.259956</v>
      </c>
      <c r="H128" s="8" t="n">
        <v>107.99432</v>
      </c>
      <c r="I128" s="8" t="n">
        <v>1204.126717</v>
      </c>
      <c r="J128" s="31" t="n">
        <v>11.149908</v>
      </c>
      <c r="K128" s="41" t="n">
        <v>1.461797</v>
      </c>
      <c r="L128" s="31" t="n">
        <v>4.150036</v>
      </c>
      <c r="M128" s="8" t="n">
        <v>182</v>
      </c>
      <c r="N128" s="8" t="n">
        <v>960</v>
      </c>
      <c r="O128" s="31" t="n">
        <v>10.214631</v>
      </c>
      <c r="P128" s="31" t="n">
        <v>7.857013</v>
      </c>
      <c r="Q128" s="31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31" t="n">
        <v>3.538127</v>
      </c>
      <c r="W128" s="41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2*ROUNDUP(G128*1000/V_ZENER,0)*PRICE_Z+(4+IF(CORE_MODE=1,1,0)+IF(OR(CORE_MODE=3,CORE_MODE=4),1+2*N_CW+2*N_CW_A,0))*ROUNDUP(G128*DIODE_SAFETY/V_STICK,0)*PRICE_STICK</f>
        <v>78.9</v>
      </c>
      <c r="AG128" s="24" t="n">
        <f aca="false">SUM(X128:AF128)</f>
        <v>2777.46398039</v>
      </c>
      <c r="AH128" s="20" t="n">
        <f aca="false">FIXED_BOM</f>
        <v>3666</v>
      </c>
      <c r="AI128" s="24" t="n">
        <f aca="false">(AG128+AH128)*(1+CONT)</f>
        <v>7409.9835774485</v>
      </c>
      <c r="AJ128" s="24" t="n">
        <f aca="false">IF(AR128&gt;0,AI128/AR128,1000000000000)</f>
        <v>1785.52272256156</v>
      </c>
      <c r="AK128" s="8" t="n">
        <f aca="false">IF(AND(AP128&gt;=V_NEED,AR128&gt;=P_MIN,AQ128&gt;=Z_MIN,F128&lt;=N_CAP,D128&lt;=R_MAX,OR(CORONA_REQ=0,O128&gt;=G128),OR(CORE_MODE&lt;&gt;3,E_CORE&lt;=E_NULL_MAX)),1,0)</f>
        <v>0</v>
      </c>
      <c r="AL128" s="31" t="n">
        <f aca="false">IF(AK128=1,IF(OBJECTIVE=1,AI128,AJ128),1000000000000)+ROW()*0.000000001</f>
        <v>1000000000000</v>
      </c>
      <c r="AM128" s="31" t="n">
        <v>5.131296</v>
      </c>
      <c r="AN128" s="41" t="n">
        <v>1.421106</v>
      </c>
      <c r="AO128" s="31" t="n">
        <v>3.94281</v>
      </c>
      <c r="AP128" s="31" t="n">
        <f aca="false">IF(CORE_MODE=1,G128,IF(OR(CORE_MODE=3,CORE_MODE=4),G128+(CHOOSE(N_CW+1,0,1,CW_N2,CW_N3,CW_N4,CW_N5,CW_N6)+CHOOSE(N_CW_A+1,0,CW_A1,CW_A2))*CW_PER_SWING*AM128,AM128))</f>
        <v>20.149915642848</v>
      </c>
      <c r="AQ128" s="41" t="n">
        <f aca="false">IF(CORE_MODE=2,AN128,K128)</f>
        <v>1.461797</v>
      </c>
      <c r="AR128" s="31" t="n">
        <f aca="false">IF(CORE_MODE=2,AO128,L128)</f>
        <v>4.150036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31" t="n">
        <v>9.259956</v>
      </c>
      <c r="H129" s="8" t="n">
        <v>130.308914</v>
      </c>
      <c r="I129" s="8" t="n">
        <v>1457.627078</v>
      </c>
      <c r="J129" s="31" t="n">
        <v>11.185935</v>
      </c>
      <c r="K129" s="41" t="n">
        <v>1.469752</v>
      </c>
      <c r="L129" s="31" t="n">
        <v>5.087446</v>
      </c>
      <c r="M129" s="8" t="n">
        <v>218</v>
      </c>
      <c r="N129" s="8" t="n">
        <v>1032</v>
      </c>
      <c r="O129" s="31" t="n">
        <v>10.214631</v>
      </c>
      <c r="P129" s="31" t="n">
        <v>9.428416</v>
      </c>
      <c r="Q129" s="31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31" t="n">
        <v>4.087147</v>
      </c>
      <c r="W129" s="41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2*ROUNDUP(G129*1000/V_ZENER,0)*PRICE_Z+(4+IF(CORE_MODE=1,1,0)+IF(OR(CORE_MODE=3,CORE_MODE=4),1+2*N_CW+2*N_CW_A,0))*ROUNDUP(G129*DIODE_SAFETY/V_STICK,0)*PRICE_STICK</f>
        <v>78.9</v>
      </c>
      <c r="AG129" s="24" t="n">
        <f aca="false">SUM(X129:AF129)</f>
        <v>3262.35382826</v>
      </c>
      <c r="AH129" s="20" t="n">
        <f aca="false">FIXED_BOM</f>
        <v>3666</v>
      </c>
      <c r="AI129" s="24" t="n">
        <f aca="false">(AG129+AH129)*(1+CONT)</f>
        <v>7967.606902499</v>
      </c>
      <c r="AJ129" s="24" t="n">
        <f aca="false">IF(AR129&gt;0,AI129/AR129,1000000000000)</f>
        <v>1566.13100217653</v>
      </c>
      <c r="AK129" s="8" t="n">
        <f aca="false">IF(AND(AP129&gt;=V_NEED,AR129&gt;=P_MIN,AQ129&gt;=Z_MIN,F129&lt;=N_CAP,D129&lt;=R_MAX,OR(CORONA_REQ=0,O129&gt;=G129),OR(CORE_MODE&lt;&gt;3,E_CORE&lt;=E_NULL_MAX)),1,0)</f>
        <v>0</v>
      </c>
      <c r="AL129" s="31" t="n">
        <f aca="false">IF(AK129=1,IF(OBJECTIVE=1,AI129,AJ129),1000000000000)+ROW()*0.000000001</f>
        <v>1000000000000</v>
      </c>
      <c r="AM129" s="31" t="n">
        <v>5.14917</v>
      </c>
      <c r="AN129" s="41" t="n">
        <v>1.436219</v>
      </c>
      <c r="AO129" s="31" t="n">
        <v>4.888625</v>
      </c>
      <c r="AP129" s="31" t="n">
        <f aca="false">IF(CORE_MODE=1,G129,IF(OR(CORE_MODE=3,CORE_MODE=4),G129+(CHOOSE(N_CW+1,0,1,CW_N2,CW_N3,CW_N4,CW_N5,CW_N6)+CHOOSE(N_CW_A+1,0,CW_A1,CW_A2))*CW_PER_SWING*AM129,AM129))</f>
        <v>20.18784897171</v>
      </c>
      <c r="AQ129" s="41" t="n">
        <f aca="false">IF(CORE_MODE=2,AN129,K129)</f>
        <v>1.469752</v>
      </c>
      <c r="AR129" s="31" t="n">
        <f aca="false">IF(CORE_MODE=2,AO129,L129)</f>
        <v>5.087446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31" t="n">
        <v>9.259956</v>
      </c>
      <c r="H130" s="8" t="n">
        <v>174.938101</v>
      </c>
      <c r="I130" s="8" t="n">
        <v>1964.627801</v>
      </c>
      <c r="J130" s="31" t="n">
        <v>11.230417</v>
      </c>
      <c r="K130" s="41" t="n">
        <v>1.480462</v>
      </c>
      <c r="L130" s="31" t="n">
        <v>6.962723</v>
      </c>
      <c r="M130" s="8" t="n">
        <v>290</v>
      </c>
      <c r="N130" s="8" t="n">
        <v>1176</v>
      </c>
      <c r="O130" s="31" t="n">
        <v>10.214631</v>
      </c>
      <c r="P130" s="31" t="n">
        <v>12.571221</v>
      </c>
      <c r="Q130" s="31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31" t="n">
        <v>5.185186</v>
      </c>
      <c r="W130" s="41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2*ROUNDUP(G130*1000/V_ZENER,0)*PRICE_Z+(4+IF(CORE_MODE=1,1,0)+IF(OR(CORE_MODE=3,CORE_MODE=4),1+2*N_CW+2*N_CW_A,0))*ROUNDUP(G130*DIODE_SAFETY/V_STICK,0)*PRICE_STICK</f>
        <v>78.9</v>
      </c>
      <c r="AG130" s="24" t="n">
        <f aca="false">SUM(X130:AF130)</f>
        <v>4232.13339553</v>
      </c>
      <c r="AH130" s="20" t="n">
        <f aca="false">FIXED_BOM</f>
        <v>3666</v>
      </c>
      <c r="AI130" s="24" t="n">
        <f aca="false">(AG130+AH130)*(1+CONT)</f>
        <v>9082.8534048595</v>
      </c>
      <c r="AJ130" s="24" t="n">
        <f aca="false">IF(AR130&gt;0,AI130/AR130,1000000000000)</f>
        <v>1304.4973072833</v>
      </c>
      <c r="AK130" s="8" t="n">
        <f aca="false">IF(AND(AP130&gt;=V_NEED,AR130&gt;=P_MIN,AQ130&gt;=Z_MIN,F130&lt;=N_CAP,D130&lt;=R_MAX,OR(CORONA_REQ=0,O130&gt;=G130),OR(CORE_MODE&lt;&gt;3,E_CORE&lt;=E_NULL_MAX)),1,0)</f>
        <v>0</v>
      </c>
      <c r="AL130" s="31" t="n">
        <f aca="false">IF(AK130=1,IF(OBJECTIVE=1,AI130,AJ130),1000000000000)+ROW()*0.000000001</f>
        <v>1000000000000</v>
      </c>
      <c r="AM130" s="31" t="n">
        <v>5.196513</v>
      </c>
      <c r="AN130" s="41" t="n">
        <v>1.453872</v>
      </c>
      <c r="AO130" s="31" t="n">
        <v>6.754549</v>
      </c>
      <c r="AP130" s="31" t="n">
        <f aca="false">IF(CORE_MODE=1,G130,IF(OR(CORE_MODE=3,CORE_MODE=4),G130+(CHOOSE(N_CW+1,0,1,CW_N2,CW_N3,CW_N4,CW_N5,CW_N6)+CHOOSE(N_CW_A+1,0,CW_A1,CW_A2))*CW_PER_SWING*AM130,AM130))</f>
        <v>20.288323268919</v>
      </c>
      <c r="AQ130" s="41" t="n">
        <f aca="false">IF(CORE_MODE=2,AN130,K130)</f>
        <v>1.480462</v>
      </c>
      <c r="AR130" s="31" t="n">
        <f aca="false">IF(CORE_MODE=2,AO130,L130)</f>
        <v>6.962723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31" t="n">
        <v>9.259956</v>
      </c>
      <c r="H131" s="8" t="n">
        <v>21.753528</v>
      </c>
      <c r="I131" s="8" t="n">
        <v>315.028809</v>
      </c>
      <c r="J131" s="31" t="n">
        <v>14.481734</v>
      </c>
      <c r="K131" s="41" t="n">
        <v>1.388091</v>
      </c>
      <c r="L131" s="31" t="n">
        <v>0.953985</v>
      </c>
      <c r="M131" s="8" t="n">
        <v>74</v>
      </c>
      <c r="N131" s="8" t="n">
        <v>744</v>
      </c>
      <c r="O131" s="31" t="n">
        <v>10.797318</v>
      </c>
      <c r="P131" s="31" t="n">
        <v>3.023728</v>
      </c>
      <c r="Q131" s="31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31" t="n">
        <v>1.891068</v>
      </c>
      <c r="W131" s="41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2*ROUNDUP(G131*1000/V_ZENER,0)*PRICE_Z+(4+IF(CORE_MODE=1,1,0)+IF(OR(CORE_MODE=3,CORE_MODE=4),1+2*N_CW+2*N_CW_A,0))*ROUNDUP(G131*DIODE_SAFETY/V_STICK,0)*PRICE_STICK</f>
        <v>78.9</v>
      </c>
      <c r="AG131" s="24" t="n">
        <f aca="false">SUM(X131:AF131)</f>
        <v>1264.53298756</v>
      </c>
      <c r="AH131" s="20" t="n">
        <f aca="false">FIXED_BOM</f>
        <v>3666</v>
      </c>
      <c r="AI131" s="24" t="n">
        <f aca="false">(AG131+AH131)*(1+CONT)</f>
        <v>5670.112935694</v>
      </c>
      <c r="AJ131" s="24" t="n">
        <f aca="false">IF(AR131&gt;0,AI131/AR131,1000000000000)</f>
        <v>5943.60806060263</v>
      </c>
      <c r="AK131" s="8" t="n">
        <f aca="false">IF(AND(AP131&gt;=V_NEED,AR131&gt;=P_MIN,AQ131&gt;=Z_MIN,F131&lt;=N_CAP,D131&lt;=R_MAX,OR(CORONA_REQ=0,O131&gt;=G131),OR(CORE_MODE&lt;&gt;3,E_CORE&lt;=E_NULL_MAX)),1,0)</f>
        <v>0</v>
      </c>
      <c r="AL131" s="31" t="n">
        <f aca="false">IF(AK131=1,IF(OBJECTIVE=1,AI131,AJ131),1000000000000)+ROW()*0.000000001</f>
        <v>1000000000000</v>
      </c>
      <c r="AM131" s="31" t="n">
        <v>5.033948</v>
      </c>
      <c r="AN131" s="41" t="n">
        <v>1.270007</v>
      </c>
      <c r="AO131" s="31" t="n">
        <v>0.753349</v>
      </c>
      <c r="AP131" s="31" t="n">
        <f aca="false">IF(CORE_MODE=1,G131,IF(OR(CORE_MODE=3,CORE_MODE=4),G131+(CHOOSE(N_CW+1,0,1,CW_N2,CW_N3,CW_N4,CW_N5,CW_N6)+CHOOSE(N_CW_A+1,0,CW_A1,CW_A2))*CW_PER_SWING*AM131,AM131))</f>
        <v>19.943317584324</v>
      </c>
      <c r="AQ131" s="41" t="n">
        <f aca="false">IF(CORE_MODE=2,AN131,K131)</f>
        <v>1.388091</v>
      </c>
      <c r="AR131" s="31" t="n">
        <f aca="false">IF(CORE_MODE=2,AO131,L131)</f>
        <v>0.953985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31" t="n">
        <v>9.259956</v>
      </c>
      <c r="H132" s="8" t="n">
        <v>33.041258</v>
      </c>
      <c r="I132" s="8" t="n">
        <v>495.045272</v>
      </c>
      <c r="J132" s="31" t="n">
        <v>14.98264</v>
      </c>
      <c r="K132" s="41" t="n">
        <v>1.447319</v>
      </c>
      <c r="L132" s="31" t="n">
        <v>1.661142</v>
      </c>
      <c r="M132" s="8" t="n">
        <v>106.5</v>
      </c>
      <c r="N132" s="8" t="n">
        <v>809</v>
      </c>
      <c r="O132" s="31" t="n">
        <v>10.797318</v>
      </c>
      <c r="P132" s="31" t="n">
        <v>4.535592</v>
      </c>
      <c r="Q132" s="31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31" t="n">
        <v>2.386711</v>
      </c>
      <c r="W132" s="41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2*ROUNDUP(G132*1000/V_ZENER,0)*PRICE_Z+(4+IF(CORE_MODE=1,1,0)+IF(OR(CORE_MODE=3,CORE_MODE=4),1+2*N_CW+2*N_CW_A,0))*ROUNDUP(G132*DIODE_SAFETY/V_STICK,0)*PRICE_STICK</f>
        <v>78.9</v>
      </c>
      <c r="AG132" s="24" t="n">
        <f aca="false">SUM(X132:AF132)</f>
        <v>1681.09480324</v>
      </c>
      <c r="AH132" s="20" t="n">
        <f aca="false">FIXED_BOM</f>
        <v>3666</v>
      </c>
      <c r="AI132" s="24" t="n">
        <f aca="false">(AG132+AH132)*(1+CONT)</f>
        <v>6149.159023726</v>
      </c>
      <c r="AJ132" s="24" t="n">
        <f aca="false">IF(AR132&gt;0,AI132/AR132,1000000000000)</f>
        <v>3701.7660282661</v>
      </c>
      <c r="AK132" s="8" t="n">
        <f aca="false">IF(AND(AP132&gt;=V_NEED,AR132&gt;=P_MIN,AQ132&gt;=Z_MIN,F132&lt;=N_CAP,D132&lt;=R_MAX,OR(CORONA_REQ=0,O132&gt;=G132),OR(CORE_MODE&lt;&gt;3,E_CORE&lt;=E_NULL_MAX)),1,0)</f>
        <v>0</v>
      </c>
      <c r="AL132" s="31" t="n">
        <f aca="false">IF(AK132=1,IF(OBJECTIVE=1,AI132,AJ132),1000000000000)+ROW()*0.000000001</f>
        <v>1000000000000</v>
      </c>
      <c r="AM132" s="31" t="n">
        <v>5.089688</v>
      </c>
      <c r="AN132" s="41" t="n">
        <v>1.358416</v>
      </c>
      <c r="AO132" s="31" t="n">
        <v>1.462022</v>
      </c>
      <c r="AP132" s="31" t="n">
        <f aca="false">IF(CORE_MODE=1,G132,IF(OR(CORE_MODE=3,CORE_MODE=4),G132+(CHOOSE(N_CW+1,0,1,CW_N2,CW_N3,CW_N4,CW_N5,CW_N6)+CHOOSE(N_CW_A+1,0,CW_A1,CW_A2))*CW_PER_SWING*AM132,AM132))</f>
        <v>20.061612523944</v>
      </c>
      <c r="AQ132" s="41" t="n">
        <f aca="false">IF(CORE_MODE=2,AN132,K132)</f>
        <v>1.447319</v>
      </c>
      <c r="AR132" s="31" t="n">
        <f aca="false">IF(CORE_MODE=2,AO132,L132)</f>
        <v>1.661142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31" t="n">
        <v>9.259956</v>
      </c>
      <c r="H133" s="8" t="n">
        <v>44.328988</v>
      </c>
      <c r="I133" s="8" t="n">
        <v>675.061734</v>
      </c>
      <c r="J133" s="31" t="n">
        <v>15.228449</v>
      </c>
      <c r="K133" s="41" t="n">
        <v>1.477877</v>
      </c>
      <c r="L133" s="31" t="n">
        <v>2.374247</v>
      </c>
      <c r="M133" s="8" t="n">
        <v>145.5</v>
      </c>
      <c r="N133" s="8" t="n">
        <v>887</v>
      </c>
      <c r="O133" s="31" t="n">
        <v>10.797318</v>
      </c>
      <c r="P133" s="31" t="n">
        <v>6.047456</v>
      </c>
      <c r="Q133" s="31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31" t="n">
        <v>2.981482</v>
      </c>
      <c r="W133" s="41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2*ROUNDUP(G133*1000/V_ZENER,0)*PRICE_Z+(4+IF(CORE_MODE=1,1,0)+IF(OR(CORE_MODE=3,CORE_MODE=4),1+2*N_CW+2*N_CW_A,0))*ROUNDUP(G133*DIODE_SAFETY/V_STICK,0)*PRICE_STICK</f>
        <v>78.9</v>
      </c>
      <c r="AG133" s="24" t="n">
        <f aca="false">SUM(X133:AF133)</f>
        <v>2173.35065952</v>
      </c>
      <c r="AH133" s="20" t="n">
        <f aca="false">FIXED_BOM</f>
        <v>3666</v>
      </c>
      <c r="AI133" s="24" t="n">
        <f aca="false">(AG133+AH133)*(1+CONT)</f>
        <v>6715.253258448</v>
      </c>
      <c r="AJ133" s="24" t="n">
        <f aca="false">IF(AR133&gt;0,AI133/AR133,1000000000000)</f>
        <v>2828.37179891056</v>
      </c>
      <c r="AK133" s="8" t="n">
        <f aca="false">IF(AND(AP133&gt;=V_NEED,AR133&gt;=P_MIN,AQ133&gt;=Z_MIN,F133&lt;=N_CAP,D133&lt;=R_MAX,OR(CORONA_REQ=0,O133&gt;=G133),OR(CORE_MODE&lt;&gt;3,E_CORE&lt;=E_NULL_MAX)),1,0)</f>
        <v>0</v>
      </c>
      <c r="AL133" s="31" t="n">
        <f aca="false">IF(AK133=1,IF(OBJECTIVE=1,AI133,AJ133),1000000000000)+ROW()*0.000000001</f>
        <v>1000000000000</v>
      </c>
      <c r="AM133" s="31" t="n">
        <v>5.118835</v>
      </c>
      <c r="AN133" s="41" t="n">
        <v>1.406359</v>
      </c>
      <c r="AO133" s="31" t="n">
        <v>2.167892</v>
      </c>
      <c r="AP133" s="31" t="n">
        <f aca="false">IF(CORE_MODE=1,G133,IF(OR(CORE_MODE=3,CORE_MODE=4),G133+(CHOOSE(N_CW+1,0,1,CW_N2,CW_N3,CW_N4,CW_N5,CW_N6)+CHOOSE(N_CW_A+1,0,CW_A1,CW_A2))*CW_PER_SWING*AM133,AM133))</f>
        <v>20.123470123605</v>
      </c>
      <c r="AQ133" s="41" t="n">
        <f aca="false">IF(CORE_MODE=2,AN133,K133)</f>
        <v>1.477877</v>
      </c>
      <c r="AR133" s="31" t="n">
        <f aca="false">IF(CORE_MODE=2,AO133,L133)</f>
        <v>2.374247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31" t="n">
        <v>9.259956</v>
      </c>
      <c r="H134" s="8" t="n">
        <v>55.616718</v>
      </c>
      <c r="I134" s="8" t="n">
        <v>855.078196</v>
      </c>
      <c r="J134" s="31" t="n">
        <v>15.374481</v>
      </c>
      <c r="K134" s="41" t="n">
        <v>1.496759</v>
      </c>
      <c r="L134" s="31" t="n">
        <v>3.088817</v>
      </c>
      <c r="M134" s="8" t="n">
        <v>178</v>
      </c>
      <c r="N134" s="8" t="n">
        <v>952</v>
      </c>
      <c r="O134" s="31" t="n">
        <v>10.797318</v>
      </c>
      <c r="P134" s="31" t="n">
        <v>7.55932</v>
      </c>
      <c r="Q134" s="31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31" t="n">
        <v>3.477125</v>
      </c>
      <c r="W134" s="41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2*ROUNDUP(G134*1000/V_ZENER,0)*PRICE_Z+(4+IF(CORE_MODE=1,1,0)+IF(OR(CORE_MODE=3,CORE_MODE=4),1+2*N_CW+2*N_CW_A,0))*ROUNDUP(G134*DIODE_SAFETY/V_STICK,0)*PRICE_STICK</f>
        <v>78.9</v>
      </c>
      <c r="AG134" s="24" t="n">
        <f aca="false">SUM(X134:AF134)</f>
        <v>2589.9124767</v>
      </c>
      <c r="AH134" s="20" t="n">
        <f aca="false">FIXED_BOM</f>
        <v>3666</v>
      </c>
      <c r="AI134" s="24" t="n">
        <f aca="false">(AG134+AH134)*(1+CONT)</f>
        <v>7194.299348205</v>
      </c>
      <c r="AJ134" s="24" t="n">
        <f aca="false">IF(AR134&gt;0,AI134/AR134,1000000000000)</f>
        <v>2329.14392409942</v>
      </c>
      <c r="AK134" s="8" t="n">
        <f aca="false">IF(AND(AP134&gt;=V_NEED,AR134&gt;=P_MIN,AQ134&gt;=Z_MIN,F134&lt;=N_CAP,D134&lt;=R_MAX,OR(CORONA_REQ=0,O134&gt;=G134),OR(CORE_MODE&lt;&gt;3,E_CORE&lt;=E_NULL_MAX)),1,0)</f>
        <v>0</v>
      </c>
      <c r="AL134" s="31" t="n">
        <f aca="false">IF(AK134=1,IF(OBJECTIVE=1,AI134,AJ134),1000000000000)+ROW()*0.000000001</f>
        <v>1000000000000</v>
      </c>
      <c r="AM134" s="31" t="n">
        <v>5.140807</v>
      </c>
      <c r="AN134" s="41" t="n">
        <v>1.437837</v>
      </c>
      <c r="AO134" s="31" t="n">
        <v>2.886867</v>
      </c>
      <c r="AP134" s="31" t="n">
        <f aca="false">IF(CORE_MODE=1,G134,IF(OR(CORE_MODE=3,CORE_MODE=4),G134+(CHOOSE(N_CW+1,0,1,CW_N2,CW_N3,CW_N4,CW_N5,CW_N6)+CHOOSE(N_CW_A+1,0,CW_A1,CW_A2))*CW_PER_SWING*AM134,AM134))</f>
        <v>20.170100486241</v>
      </c>
      <c r="AQ134" s="41" t="n">
        <f aca="false">IF(CORE_MODE=2,AN134,K134)</f>
        <v>1.496759</v>
      </c>
      <c r="AR134" s="31" t="n">
        <f aca="false">IF(CORE_MODE=2,AO134,L134)</f>
        <v>3.088817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31" t="n">
        <v>9.259956</v>
      </c>
      <c r="H135" s="8" t="n">
        <v>66.904448</v>
      </c>
      <c r="I135" s="8" t="n">
        <v>1035.094659</v>
      </c>
      <c r="J135" s="31" t="n">
        <v>15.471238</v>
      </c>
      <c r="K135" s="41" t="n">
        <v>1.509429</v>
      </c>
      <c r="L135" s="31" t="n">
        <v>3.80947</v>
      </c>
      <c r="M135" s="8" t="n">
        <v>217</v>
      </c>
      <c r="N135" s="8" t="n">
        <v>1030</v>
      </c>
      <c r="O135" s="31" t="n">
        <v>10.797318</v>
      </c>
      <c r="P135" s="31" t="n">
        <v>9.071184</v>
      </c>
      <c r="Q135" s="31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31" t="n">
        <v>4.071896</v>
      </c>
      <c r="W135" s="41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2*ROUNDUP(G135*1000/V_ZENER,0)*PRICE_Z+(4+IF(CORE_MODE=1,1,0)+IF(OR(CORE_MODE=3,CORE_MODE=4),1+2*N_CW+2*N_CW_A,0))*ROUNDUP(G135*DIODE_SAFETY/V_STICK,0)*PRICE_STICK</f>
        <v>78.9</v>
      </c>
      <c r="AG135" s="24" t="n">
        <f aca="false">SUM(X135:AF135)</f>
        <v>3082.16839148</v>
      </c>
      <c r="AH135" s="20" t="n">
        <f aca="false">FIXED_BOM</f>
        <v>3666</v>
      </c>
      <c r="AI135" s="24" t="n">
        <f aca="false">(AG135+AH135)*(1+CONT)</f>
        <v>7760.393650202</v>
      </c>
      <c r="AJ135" s="24" t="n">
        <f aca="false">IF(AR135&gt;0,AI135/AR135,1000000000000)</f>
        <v>2037.13210766905</v>
      </c>
      <c r="AK135" s="8" t="n">
        <f aca="false">IF(AND(AP135&gt;=V_NEED,AR135&gt;=P_MIN,AQ135&gt;=Z_MIN,F135&lt;=N_CAP,D135&lt;=R_MAX,OR(CORONA_REQ=0,O135&gt;=G135),OR(CORE_MODE&lt;&gt;3,E_CORE&lt;=E_NULL_MAX)),1,0)</f>
        <v>0</v>
      </c>
      <c r="AL135" s="31" t="n">
        <f aca="false">IF(AK135=1,IF(OBJECTIVE=1,AI135,AJ135),1000000000000)+ROW()*0.000000001</f>
        <v>1000000000000</v>
      </c>
      <c r="AM135" s="31" t="n">
        <v>5.15848</v>
      </c>
      <c r="AN135" s="41" t="n">
        <v>1.458052</v>
      </c>
      <c r="AO135" s="31" t="n">
        <v>3.599363</v>
      </c>
      <c r="AP135" s="31" t="n">
        <f aca="false">IF(CORE_MODE=1,G135,IF(OR(CORE_MODE=3,CORE_MODE=4),G135+(CHOOSE(N_CW+1,0,1,CW_N2,CW_N3,CW_N4,CW_N5,CW_N6)+CHOOSE(N_CW_A+1,0,CW_A1,CW_A2))*CW_PER_SWING*AM135,AM135))</f>
        <v>20.20760724024</v>
      </c>
      <c r="AQ135" s="41" t="n">
        <f aca="false">IF(CORE_MODE=2,AN135,K135)</f>
        <v>1.509429</v>
      </c>
      <c r="AR135" s="31" t="n">
        <f aca="false">IF(CORE_MODE=2,AO135,L135)</f>
        <v>3.80947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31" t="n">
        <v>9.259956</v>
      </c>
      <c r="H136" s="8" t="n">
        <v>89.479908</v>
      </c>
      <c r="I136" s="8" t="n">
        <v>1395.127584</v>
      </c>
      <c r="J136" s="31" t="n">
        <v>15.591518</v>
      </c>
      <c r="K136" s="41" t="n">
        <v>1.525</v>
      </c>
      <c r="L136" s="31" t="n">
        <v>5.242485</v>
      </c>
      <c r="M136" s="8" t="n">
        <v>288.5</v>
      </c>
      <c r="N136" s="8" t="n">
        <v>1173</v>
      </c>
      <c r="O136" s="31" t="n">
        <v>10.797318</v>
      </c>
      <c r="P136" s="31" t="n">
        <v>12.094912</v>
      </c>
      <c r="Q136" s="31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31" t="n">
        <v>5.16231</v>
      </c>
      <c r="W136" s="41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2*ROUNDUP(G136*1000/V_ZENER,0)*PRICE_Z+(4+IF(CORE_MODE=1,1,0)+IF(OR(CORE_MODE=3,CORE_MODE=4),1+2*N_CW+2*N_CW_A,0))*ROUNDUP(G136*DIODE_SAFETY/V_STICK,0)*PRICE_STICK</f>
        <v>78.9</v>
      </c>
      <c r="AG136" s="24" t="n">
        <f aca="false">SUM(X136:AF136)</f>
        <v>3990.98612494</v>
      </c>
      <c r="AH136" s="20" t="n">
        <f aca="false">FIXED_BOM</f>
        <v>3666</v>
      </c>
      <c r="AI136" s="24" t="n">
        <f aca="false">(AG136+AH136)*(1+CONT)</f>
        <v>8805.534043681</v>
      </c>
      <c r="AJ136" s="24" t="n">
        <f aca="false">IF(AR136&gt;0,AI136/AR136,1000000000000)</f>
        <v>1679.64887714147</v>
      </c>
      <c r="AK136" s="8" t="n">
        <f aca="false">IF(AND(AP136&gt;=V_NEED,AR136&gt;=P_MIN,AQ136&gt;=Z_MIN,F136&lt;=N_CAP,D136&lt;=R_MAX,OR(CORONA_REQ=0,O136&gt;=G136),OR(CORE_MODE&lt;&gt;3,E_CORE&lt;=E_NULL_MAX)),1,0)</f>
        <v>0</v>
      </c>
      <c r="AL136" s="31" t="n">
        <f aca="false">IF(AK136=1,IF(OBJECTIVE=1,AI136,AJ136),1000000000000)+ROW()*0.000000001</f>
        <v>1000000000000</v>
      </c>
      <c r="AM136" s="31" t="n">
        <v>5.185871</v>
      </c>
      <c r="AN136" s="41" t="n">
        <v>1.485834</v>
      </c>
      <c r="AO136" s="31" t="n">
        <v>5.036884</v>
      </c>
      <c r="AP136" s="31" t="n">
        <f aca="false">IF(CORE_MODE=1,G136,IF(OR(CORE_MODE=3,CORE_MODE=4),G136+(CHOOSE(N_CW+1,0,1,CW_N2,CW_N3,CW_N4,CW_N5,CW_N6)+CHOOSE(N_CW_A+1,0,CW_A1,CW_A2))*CW_PER_SWING*AM136,AM136))</f>
        <v>20.265738146073</v>
      </c>
      <c r="AQ136" s="41" t="n">
        <f aca="false">IF(CORE_MODE=2,AN136,K136)</f>
        <v>1.525</v>
      </c>
      <c r="AR136" s="31" t="n">
        <f aca="false">IF(CORE_MODE=2,AO136,L136)</f>
        <v>5.242485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31" t="n">
        <v>9.259956</v>
      </c>
      <c r="H137" s="8" t="n">
        <v>29.17663</v>
      </c>
      <c r="I137" s="8" t="n">
        <v>379.864734</v>
      </c>
      <c r="J137" s="31" t="n">
        <v>13.019486</v>
      </c>
      <c r="K137" s="41" t="n">
        <v>1.397854</v>
      </c>
      <c r="L137" s="31" t="n">
        <v>1.173493</v>
      </c>
      <c r="M137" s="8" t="n">
        <v>80.5</v>
      </c>
      <c r="N137" s="8" t="n">
        <v>757</v>
      </c>
      <c r="O137" s="31" t="n">
        <v>10.797318</v>
      </c>
      <c r="P137" s="31" t="n">
        <v>3.476117</v>
      </c>
      <c r="Q137" s="31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31" t="n">
        <v>1.990196</v>
      </c>
      <c r="W137" s="41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2*ROUNDUP(G137*1000/V_ZENER,0)*PRICE_Z+(4+IF(CORE_MODE=1,1,0)+IF(OR(CORE_MODE=3,CORE_MODE=4),1+2*N_CW+2*N_CW_A,0))*ROUNDUP(G137*DIODE_SAFETY/V_STICK,0)*PRICE_STICK</f>
        <v>78.9</v>
      </c>
      <c r="AG137" s="24" t="n">
        <f aca="false">SUM(X137:AF137)</f>
        <v>1345.64211799</v>
      </c>
      <c r="AH137" s="20" t="n">
        <f aca="false">FIXED_BOM</f>
        <v>3666</v>
      </c>
      <c r="AI137" s="24" t="n">
        <f aca="false">(AG137+AH137)*(1+CONT)</f>
        <v>5763.3884356885</v>
      </c>
      <c r="AJ137" s="24" t="n">
        <f aca="false">IF(AR137&gt;0,AI137/AR137,1000000000000)</f>
        <v>4911.31045152251</v>
      </c>
      <c r="AK137" s="8" t="n">
        <f aca="false">IF(AND(AP137&gt;=V_NEED,AR137&gt;=P_MIN,AQ137&gt;=Z_MIN,F137&lt;=N_CAP,D137&lt;=R_MAX,OR(CORONA_REQ=0,O137&gt;=G137),OR(CORE_MODE&lt;&gt;3,E_CORE&lt;=E_NULL_MAX)),1,0)</f>
        <v>0</v>
      </c>
      <c r="AL137" s="31" t="n">
        <f aca="false">IF(AK137=1,IF(OBJECTIVE=1,AI137,AJ137),1000000000000)+ROW()*0.000000001</f>
        <v>1000000000000</v>
      </c>
      <c r="AM137" s="31" t="n">
        <v>5.046945</v>
      </c>
      <c r="AN137" s="41" t="n">
        <v>1.295236</v>
      </c>
      <c r="AO137" s="31" t="n">
        <v>0.972833</v>
      </c>
      <c r="AP137" s="31" t="n">
        <f aca="false">IF(CORE_MODE=1,G137,IF(OR(CORE_MODE=3,CORE_MODE=4),G137+(CHOOSE(N_CW+1,0,1,CW_N2,CW_N3,CW_N4,CW_N5,CW_N6)+CHOOSE(N_CW_A+1,0,CW_A1,CW_A2))*CW_PER_SWING*AM137,AM137))</f>
        <v>19.970900636535</v>
      </c>
      <c r="AQ137" s="41" t="n">
        <f aca="false">IF(CORE_MODE=2,AN137,K137)</f>
        <v>1.397854</v>
      </c>
      <c r="AR137" s="31" t="n">
        <f aca="false">IF(CORE_MODE=2,AO137,L137)</f>
        <v>1.173493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31" t="n">
        <v>9.259956</v>
      </c>
      <c r="H138" s="8" t="n">
        <v>44.706133</v>
      </c>
      <c r="I138" s="8" t="n">
        <v>596.930297</v>
      </c>
      <c r="J138" s="31" t="n">
        <v>13.352313</v>
      </c>
      <c r="K138" s="41" t="n">
        <v>1.447971</v>
      </c>
      <c r="L138" s="31" t="n">
        <v>2.007959</v>
      </c>
      <c r="M138" s="8" t="n">
        <v>113</v>
      </c>
      <c r="N138" s="8" t="n">
        <v>822</v>
      </c>
      <c r="O138" s="31" t="n">
        <v>10.797318</v>
      </c>
      <c r="P138" s="31" t="n">
        <v>5.214176</v>
      </c>
      <c r="Q138" s="31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31" t="n">
        <v>2.485839</v>
      </c>
      <c r="W138" s="41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2*ROUNDUP(G138*1000/V_ZENER,0)*PRICE_Z+(4+IF(CORE_MODE=1,1,0)+IF(OR(CORE_MODE=3,CORE_MODE=4),1+2*N_CW+2*N_CW_A,0))*ROUNDUP(G138*DIODE_SAFETY/V_STICK,0)*PRICE_STICK</f>
        <v>78.9</v>
      </c>
      <c r="AG138" s="24" t="n">
        <f aca="false">SUM(X138:AF138)</f>
        <v>1764.91148782</v>
      </c>
      <c r="AH138" s="20" t="n">
        <f aca="false">FIXED_BOM</f>
        <v>3666</v>
      </c>
      <c r="AI138" s="24" t="n">
        <f aca="false">(AG138+AH138)*(1+CONT)</f>
        <v>6245.548210993</v>
      </c>
      <c r="AJ138" s="24" t="n">
        <f aca="false">IF(AR138&gt;0,AI138/AR138,1000000000000)</f>
        <v>3110.39628348637</v>
      </c>
      <c r="AK138" s="8" t="n">
        <f aca="false">IF(AND(AP138&gt;=V_NEED,AR138&gt;=P_MIN,AQ138&gt;=Z_MIN,F138&lt;=N_CAP,D138&lt;=R_MAX,OR(CORONA_REQ=0,O138&gt;=G138),OR(CORE_MODE&lt;&gt;3,E_CORE&lt;=E_NULL_MAX)),1,0)</f>
        <v>0</v>
      </c>
      <c r="AL138" s="31" t="n">
        <f aca="false">IF(AK138=1,IF(OBJECTIVE=1,AI138,AJ138),1000000000000)+ROW()*0.000000001</f>
        <v>1000000000000</v>
      </c>
      <c r="AM138" s="31" t="n">
        <v>5.095307</v>
      </c>
      <c r="AN138" s="41" t="n">
        <v>1.37193</v>
      </c>
      <c r="AO138" s="31" t="n">
        <v>1.803931</v>
      </c>
      <c r="AP138" s="31" t="n">
        <f aca="false">IF(CORE_MODE=1,G138,IF(OR(CORE_MODE=3,CORE_MODE=4),G138+(CHOOSE(N_CW+1,0,1,CW_N2,CW_N3,CW_N4,CW_N5,CW_N6)+CHOOSE(N_CW_A+1,0,CW_A1,CW_A2))*CW_PER_SWING*AM138,AM138))</f>
        <v>20.073537519741</v>
      </c>
      <c r="AQ138" s="41" t="n">
        <f aca="false">IF(CORE_MODE=2,AN138,K138)</f>
        <v>1.447971</v>
      </c>
      <c r="AR138" s="31" t="n">
        <f aca="false">IF(CORE_MODE=2,AO138,L138)</f>
        <v>2.007959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31" t="n">
        <v>9.259956</v>
      </c>
      <c r="H139" s="8" t="n">
        <v>60.235636</v>
      </c>
      <c r="I139" s="8" t="n">
        <v>813.995859</v>
      </c>
      <c r="J139" s="31" t="n">
        <v>13.513526</v>
      </c>
      <c r="K139" s="41" t="n">
        <v>1.474186</v>
      </c>
      <c r="L139" s="31" t="n">
        <v>2.851231</v>
      </c>
      <c r="M139" s="8" t="n">
        <v>152</v>
      </c>
      <c r="N139" s="8" t="n">
        <v>900</v>
      </c>
      <c r="O139" s="31" t="n">
        <v>10.797318</v>
      </c>
      <c r="P139" s="31" t="n">
        <v>6.952235</v>
      </c>
      <c r="Q139" s="31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31" t="n">
        <v>3.080611</v>
      </c>
      <c r="W139" s="41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2*ROUNDUP(G139*1000/V_ZENER,0)*PRICE_Z+(4+IF(CORE_MODE=1,1,0)+IF(OR(CORE_MODE=3,CORE_MODE=4),1+2*N_CW+2*N_CW_A,0))*ROUNDUP(G139*DIODE_SAFETY/V_STICK,0)*PRICE_STICK</f>
        <v>78.9</v>
      </c>
      <c r="AG139" s="24" t="n">
        <f aca="false">SUM(X139:AF139)</f>
        <v>2259.87501825</v>
      </c>
      <c r="AH139" s="20" t="n">
        <f aca="false">FIXED_BOM</f>
        <v>3666</v>
      </c>
      <c r="AI139" s="24" t="n">
        <f aca="false">(AG139+AH139)*(1+CONT)</f>
        <v>6814.7562709875</v>
      </c>
      <c r="AJ139" s="24" t="n">
        <f aca="false">IF(AR139&gt;0,AI139/AR139,1000000000000)</f>
        <v>2390.11019134805</v>
      </c>
      <c r="AK139" s="8" t="n">
        <f aca="false">IF(AND(AP139&gt;=V_NEED,AR139&gt;=P_MIN,AQ139&gt;=Z_MIN,F139&lt;=N_CAP,D139&lt;=R_MAX,OR(CORONA_REQ=0,O139&gt;=G139),OR(CORE_MODE&lt;&gt;3,E_CORE&lt;=E_NULL_MAX)),1,0)</f>
        <v>0</v>
      </c>
      <c r="AL139" s="31" t="n">
        <f aca="false">IF(AK139=1,IF(OBJECTIVE=1,AI139,AJ139),1000000000000)+ROW()*0.000000001</f>
        <v>1000000000000</v>
      </c>
      <c r="AM139" s="31" t="n">
        <v>5.124075</v>
      </c>
      <c r="AN139" s="41" t="n">
        <v>1.415374</v>
      </c>
      <c r="AO139" s="31" t="n">
        <v>2.654167</v>
      </c>
      <c r="AP139" s="31" t="n">
        <f aca="false">IF(CORE_MODE=1,G139,IF(OR(CORE_MODE=3,CORE_MODE=4),G139+(CHOOSE(N_CW+1,0,1,CW_N2,CW_N3,CW_N4,CW_N5,CW_N6)+CHOOSE(N_CW_A+1,0,CW_A1,CW_A2))*CW_PER_SWING*AM139,AM139))</f>
        <v>20.134590781725</v>
      </c>
      <c r="AQ139" s="41" t="n">
        <f aca="false">IF(CORE_MODE=2,AN139,K139)</f>
        <v>1.474186</v>
      </c>
      <c r="AR139" s="31" t="n">
        <f aca="false">IF(CORE_MODE=2,AO139,L139)</f>
        <v>2.851231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31" t="n">
        <v>9.259956</v>
      </c>
      <c r="H140" s="8" t="n">
        <v>75.765139</v>
      </c>
      <c r="I140" s="8" t="n">
        <v>1031.061422</v>
      </c>
      <c r="J140" s="31" t="n">
        <v>13.608652</v>
      </c>
      <c r="K140" s="41" t="n">
        <v>1.489406</v>
      </c>
      <c r="L140" s="31" t="n">
        <v>3.692791</v>
      </c>
      <c r="M140" s="8" t="n">
        <v>191</v>
      </c>
      <c r="N140" s="8" t="n">
        <v>978</v>
      </c>
      <c r="O140" s="31" t="n">
        <v>10.797318</v>
      </c>
      <c r="P140" s="31" t="n">
        <v>8.690293</v>
      </c>
      <c r="Q140" s="31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31" t="n">
        <v>3.675382</v>
      </c>
      <c r="W140" s="41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2*ROUNDUP(G140*1000/V_ZENER,0)*PRICE_Z+(4+IF(CORE_MODE=1,1,0)+IF(OR(CORE_MODE=3,CORE_MODE=4),1+2*N_CW+2*N_CW_A,0))*ROUNDUP(G140*DIODE_SAFETY/V_STICK,0)*PRICE_STICK</f>
        <v>78.9</v>
      </c>
      <c r="AG140" s="24" t="n">
        <f aca="false">SUM(X140:AF140)</f>
        <v>2754.83847171</v>
      </c>
      <c r="AH140" s="20" t="n">
        <f aca="false">FIXED_BOM</f>
        <v>3666</v>
      </c>
      <c r="AI140" s="24" t="n">
        <f aca="false">(AG140+AH140)*(1+CONT)</f>
        <v>7383.9642424665</v>
      </c>
      <c r="AJ140" s="24" t="n">
        <f aca="false">IF(AR140&gt;0,AI140/AR140,1000000000000)</f>
        <v>1999.56191467822</v>
      </c>
      <c r="AK140" s="8" t="n">
        <f aca="false">IF(AND(AP140&gt;=V_NEED,AR140&gt;=P_MIN,AQ140&gt;=Z_MIN,F140&lt;=N_CAP,D140&lt;=R_MAX,OR(CORONA_REQ=0,O140&gt;=G140),OR(CORE_MODE&lt;&gt;3,E_CORE&lt;=E_NULL_MAX)),1,0)</f>
        <v>0</v>
      </c>
      <c r="AL140" s="31" t="n">
        <f aca="false">IF(AK140=1,IF(OBJECTIVE=1,AI140,AJ140),1000000000000)+ROW()*0.000000001</f>
        <v>1000000000000</v>
      </c>
      <c r="AM140" s="31" t="n">
        <v>5.146082</v>
      </c>
      <c r="AN140" s="41" t="n">
        <v>1.439617</v>
      </c>
      <c r="AO140" s="31" t="n">
        <v>3.485051</v>
      </c>
      <c r="AP140" s="31" t="n">
        <f aca="false">IF(CORE_MODE=1,G140,IF(OR(CORE_MODE=3,CORE_MODE=4),G140+(CHOOSE(N_CW+1,0,1,CW_N2,CW_N3,CW_N4,CW_N5,CW_N6)+CHOOSE(N_CW_A+1,0,CW_A1,CW_A2))*CW_PER_SWING*AM140,AM140))</f>
        <v>20.181295423566</v>
      </c>
      <c r="AQ140" s="41" t="n">
        <f aca="false">IF(CORE_MODE=2,AN140,K140)</f>
        <v>1.489406</v>
      </c>
      <c r="AR140" s="31" t="n">
        <f aca="false">IF(CORE_MODE=2,AO140,L140)</f>
        <v>3.692791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31" t="n">
        <v>9.259956</v>
      </c>
      <c r="H141" s="8" t="n">
        <v>91.294642</v>
      </c>
      <c r="I141" s="8" t="n">
        <v>1248.126984</v>
      </c>
      <c r="J141" s="31" t="n">
        <v>13.671415</v>
      </c>
      <c r="K141" s="41" t="n">
        <v>1.499085</v>
      </c>
      <c r="L141" s="31" t="n">
        <v>4.531639</v>
      </c>
      <c r="M141" s="8" t="n">
        <v>223.5</v>
      </c>
      <c r="N141" s="8" t="n">
        <v>1043</v>
      </c>
      <c r="O141" s="31" t="n">
        <v>10.797318</v>
      </c>
      <c r="P141" s="31" t="n">
        <v>10.428352</v>
      </c>
      <c r="Q141" s="31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31" t="n">
        <v>4.171025</v>
      </c>
      <c r="W141" s="41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2*ROUNDUP(G141*1000/V_ZENER,0)*PRICE_Z+(4+IF(CORE_MODE=1,1,0)+IF(OR(CORE_MODE=3,CORE_MODE=4),1+2*N_CW+2*N_CW_A,0))*ROUNDUP(G141*DIODE_SAFETY/V_STICK,0)*PRICE_STICK</f>
        <v>78.9</v>
      </c>
      <c r="AG141" s="24" t="n">
        <f aca="false">SUM(X141:AF141)</f>
        <v>3174.10784654</v>
      </c>
      <c r="AH141" s="20" t="n">
        <f aca="false">FIXED_BOM</f>
        <v>3666</v>
      </c>
      <c r="AI141" s="24" t="n">
        <f aca="false">(AG141+AH141)*(1+CONT)</f>
        <v>7866.124023521</v>
      </c>
      <c r="AJ141" s="24" t="n">
        <f aca="false">IF(AR141&gt;0,AI141/AR141,1000000000000)</f>
        <v>1735.82318086701</v>
      </c>
      <c r="AK141" s="8" t="n">
        <f aca="false">IF(AND(AP141&gt;=V_NEED,AR141&gt;=P_MIN,AQ141&gt;=Z_MIN,F141&lt;=N_CAP,D141&lt;=R_MAX,OR(CORONA_REQ=0,O141&gt;=G141),OR(CORE_MODE&lt;&gt;3,E_CORE&lt;=E_NULL_MAX)),1,0)</f>
        <v>0</v>
      </c>
      <c r="AL141" s="31" t="n">
        <f aca="false">IF(AK141=1,IF(OBJECTIVE=1,AI141,AJ141),1000000000000)+ROW()*0.000000001</f>
        <v>1000000000000</v>
      </c>
      <c r="AM141" s="31" t="n">
        <v>5.163754</v>
      </c>
      <c r="AN141" s="41" t="n">
        <v>1.45683</v>
      </c>
      <c r="AO141" s="31" t="n">
        <v>4.323707</v>
      </c>
      <c r="AP141" s="31" t="n">
        <f aca="false">IF(CORE_MODE=1,G141,IF(OR(CORE_MODE=3,CORE_MODE=4),G141+(CHOOSE(N_CW+1,0,1,CW_N2,CW_N3,CW_N4,CW_N5,CW_N6)+CHOOSE(N_CW_A+1,0,CW_A1,CW_A2))*CW_PER_SWING*AM141,AM141))</f>
        <v>20.218800055302</v>
      </c>
      <c r="AQ141" s="41" t="n">
        <f aca="false">IF(CORE_MODE=2,AN141,K141)</f>
        <v>1.499085</v>
      </c>
      <c r="AR141" s="31" t="n">
        <f aca="false">IF(CORE_MODE=2,AO141,L141)</f>
        <v>4.531639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31" t="n">
        <v>9.259956</v>
      </c>
      <c r="H142" s="8" t="n">
        <v>122.353648</v>
      </c>
      <c r="I142" s="8" t="n">
        <v>1682.258109</v>
      </c>
      <c r="J142" s="31" t="n">
        <v>13.749145</v>
      </c>
      <c r="K142" s="41" t="n">
        <v>1.512203</v>
      </c>
      <c r="L142" s="31" t="n">
        <v>6.219043</v>
      </c>
      <c r="M142" s="8" t="n">
        <v>301.5</v>
      </c>
      <c r="N142" s="8" t="n">
        <v>1199</v>
      </c>
      <c r="O142" s="31" t="n">
        <v>10.797318</v>
      </c>
      <c r="P142" s="31" t="n">
        <v>13.904469</v>
      </c>
      <c r="Q142" s="31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31" t="n">
        <v>5.360567</v>
      </c>
      <c r="W142" s="41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2*ROUNDUP(G142*1000/V_ZENER,0)*PRICE_Z+(4+IF(CORE_MODE=1,1,0)+IF(OR(CORE_MODE=3,CORE_MODE=4),1+2*N_CW+2*N_CW_A,0))*ROUNDUP(G142*DIODE_SAFETY/V_STICK,0)*PRICE_STICK</f>
        <v>78.9</v>
      </c>
      <c r="AG142" s="24" t="n">
        <f aca="false">SUM(X142:AF142)</f>
        <v>4164.03471043</v>
      </c>
      <c r="AH142" s="20" t="n">
        <f aca="false">FIXED_BOM</f>
        <v>3666</v>
      </c>
      <c r="AI142" s="24" t="n">
        <f aca="false">(AG142+AH142)*(1+CONT)</f>
        <v>9004.5399169945</v>
      </c>
      <c r="AJ142" s="24" t="n">
        <f aca="false">IF(AR142&gt;0,AI142/AR142,1000000000000)</f>
        <v>1447.8979992572</v>
      </c>
      <c r="AK142" s="8" t="n">
        <f aca="false">IF(AND(AP142&gt;=V_NEED,AR142&gt;=P_MIN,AQ142&gt;=Z_MIN,F142&lt;=N_CAP,D142&lt;=R_MAX,OR(CORONA_REQ=0,O142&gt;=G142),OR(CORE_MODE&lt;&gt;3,E_CORE&lt;=E_NULL_MAX)),1,0)</f>
        <v>0</v>
      </c>
      <c r="AL142" s="31" t="n">
        <f aca="false">IF(AK142=1,IF(OBJECTIVE=1,AI142,AJ142),1000000000000)+ROW()*0.000000001</f>
        <v>1000000000000</v>
      </c>
      <c r="AM142" s="31" t="n">
        <v>5.199907</v>
      </c>
      <c r="AN142" s="41" t="n">
        <v>1.479979</v>
      </c>
      <c r="AO142" s="31" t="n">
        <v>6.014789</v>
      </c>
      <c r="AP142" s="31" t="n">
        <f aca="false">IF(CORE_MODE=1,G142,IF(OR(CORE_MODE=3,CORE_MODE=4),G142+(CHOOSE(N_CW+1,0,1,CW_N2,CW_N3,CW_N4,CW_N5,CW_N6)+CHOOSE(N_CW_A+1,0,CW_A1,CW_A2))*CW_PER_SWING*AM142,AM142))</f>
        <v>20.295526229541</v>
      </c>
      <c r="AQ142" s="41" t="n">
        <f aca="false">IF(CORE_MODE=2,AN142,K142)</f>
        <v>1.512203</v>
      </c>
      <c r="AR142" s="31" t="n">
        <f aca="false">IF(CORE_MODE=2,AO142,L142)</f>
        <v>6.219043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31" t="n">
        <v>9.259956</v>
      </c>
      <c r="H143" s="8" t="n">
        <v>45.377944</v>
      </c>
      <c r="I143" s="8" t="n">
        <v>444.842402</v>
      </c>
      <c r="J143" s="31" t="n">
        <v>9.803053</v>
      </c>
      <c r="K143" s="41" t="n">
        <v>1.369281</v>
      </c>
      <c r="L143" s="31" t="n">
        <v>1.308272</v>
      </c>
      <c r="M143" s="8" t="n">
        <v>80.5</v>
      </c>
      <c r="N143" s="8" t="n">
        <v>757</v>
      </c>
      <c r="O143" s="31" t="n">
        <v>10.797318</v>
      </c>
      <c r="P143" s="31" t="n">
        <v>3.928507</v>
      </c>
      <c r="Q143" s="31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31" t="n">
        <v>1.990196</v>
      </c>
      <c r="W143" s="41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2*ROUNDUP(G143*1000/V_ZENER,0)*PRICE_Z+(4+IF(CORE_MODE=1,1,0)+IF(OR(CORE_MODE=3,CORE_MODE=4),1+2*N_CW+2*N_CW_A,0))*ROUNDUP(G143*DIODE_SAFETY/V_STICK,0)*PRICE_STICK</f>
        <v>78.9</v>
      </c>
      <c r="AG143" s="24" t="n">
        <f aca="false">SUM(X143:AF143)</f>
        <v>1351.05722629</v>
      </c>
      <c r="AH143" s="20" t="n">
        <f aca="false">FIXED_BOM</f>
        <v>3666</v>
      </c>
      <c r="AI143" s="24" t="n">
        <f aca="false">(AG143+AH143)*(1+CONT)</f>
        <v>5769.6158102335</v>
      </c>
      <c r="AJ143" s="24" t="n">
        <f aca="false">IF(AR143&gt;0,AI143/AR143,1000000000000)</f>
        <v>4410.10417576276</v>
      </c>
      <c r="AK143" s="8" t="n">
        <f aca="false">IF(AND(AP143&gt;=V_NEED,AR143&gt;=P_MIN,AQ143&gt;=Z_MIN,F143&lt;=N_CAP,D143&lt;=R_MAX,OR(CORONA_REQ=0,O143&gt;=G143),OR(CORE_MODE&lt;&gt;3,E_CORE&lt;=E_NULL_MAX)),1,0)</f>
        <v>0</v>
      </c>
      <c r="AL143" s="31" t="n">
        <f aca="false">IF(AK143=1,IF(OBJECTIVE=1,AI143,AJ143),1000000000000)+ROW()*0.000000001</f>
        <v>1000000000000</v>
      </c>
      <c r="AM143" s="31" t="n">
        <v>5.021367</v>
      </c>
      <c r="AN143" s="41" t="n">
        <v>1.286483</v>
      </c>
      <c r="AO143" s="31" t="n">
        <v>1.118001</v>
      </c>
      <c r="AP143" s="31" t="n">
        <f aca="false">IF(CORE_MODE=1,G143,IF(OR(CORE_MODE=3,CORE_MODE=4),G143+(CHOOSE(N_CW+1,0,1,CW_N2,CW_N3,CW_N4,CW_N5,CW_N6)+CHOOSE(N_CW_A+1,0,CW_A1,CW_A2))*CW_PER_SWING*AM143,AM143))</f>
        <v>19.916617393521</v>
      </c>
      <c r="AQ143" s="41" t="n">
        <f aca="false">IF(CORE_MODE=2,AN143,K143)</f>
        <v>1.369281</v>
      </c>
      <c r="AR143" s="31" t="n">
        <f aca="false">IF(CORE_MODE=2,AO143,L143)</f>
        <v>1.308272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31" t="n">
        <v>9.259956</v>
      </c>
      <c r="H144" s="8" t="n">
        <v>70.165341</v>
      </c>
      <c r="I144" s="8" t="n">
        <v>699.038061</v>
      </c>
      <c r="J144" s="31" t="n">
        <v>9.962726</v>
      </c>
      <c r="K144" s="41" t="n">
        <v>1.410041</v>
      </c>
      <c r="L144" s="31" t="n">
        <v>2.215479</v>
      </c>
      <c r="M144" s="8" t="n">
        <v>119.5</v>
      </c>
      <c r="N144" s="8" t="n">
        <v>835</v>
      </c>
      <c r="O144" s="31" t="n">
        <v>10.797318</v>
      </c>
      <c r="P144" s="31" t="n">
        <v>5.89276</v>
      </c>
      <c r="Q144" s="31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31" t="n">
        <v>2.584968</v>
      </c>
      <c r="W144" s="41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2*ROUNDUP(G144*1000/V_ZENER,0)*PRICE_Z+(4+IF(CORE_MODE=1,1,0)+IF(OR(CORE_MODE=3,CORE_MODE=4),1+2*N_CW+2*N_CW_A,0))*ROUNDUP(G144*DIODE_SAFETY/V_STICK,0)*PRICE_STICK</f>
        <v>78.9</v>
      </c>
      <c r="AG144" s="24" t="n">
        <f aca="false">SUM(X144:AF144)</f>
        <v>1848.7282974</v>
      </c>
      <c r="AH144" s="20" t="n">
        <f aca="false">FIXED_BOM</f>
        <v>3666</v>
      </c>
      <c r="AI144" s="24" t="n">
        <f aca="false">(AG144+AH144)*(1+CONT)</f>
        <v>6341.93754201</v>
      </c>
      <c r="AJ144" s="24" t="n">
        <f aca="false">IF(AR144&gt;0,AI144/AR144,1000000000000)</f>
        <v>2862.55818358468</v>
      </c>
      <c r="AK144" s="8" t="n">
        <f aca="false">IF(AND(AP144&gt;=V_NEED,AR144&gt;=P_MIN,AQ144&gt;=Z_MIN,F144&lt;=N_CAP,D144&lt;=R_MAX,OR(CORONA_REQ=0,O144&gt;=G144),OR(CORE_MODE&lt;&gt;3,E_CORE&lt;=E_NULL_MAX)),1,0)</f>
        <v>0</v>
      </c>
      <c r="AL144" s="31" t="n">
        <f aca="false">IF(AK144=1,IF(OBJECTIVE=1,AI144,AJ144),1000000000000)+ROW()*0.000000001</f>
        <v>1000000000000</v>
      </c>
      <c r="AM144" s="31" t="n">
        <v>5.064164</v>
      </c>
      <c r="AN144" s="41" t="n">
        <v>1.349659</v>
      </c>
      <c r="AO144" s="31" t="n">
        <v>2.014379</v>
      </c>
      <c r="AP144" s="31" t="n">
        <f aca="false">IF(CORE_MODE=1,G144,IF(OR(CORE_MODE=3,CORE_MODE=4),G144+(CHOOSE(N_CW+1,0,1,CW_N2,CW_N3,CW_N4,CW_N5,CW_N6)+CHOOSE(N_CW_A+1,0,CW_A1,CW_A2))*CW_PER_SWING*AM144,AM144))</f>
        <v>20.007443883132</v>
      </c>
      <c r="AQ144" s="41" t="n">
        <f aca="false">IF(CORE_MODE=2,AN144,K144)</f>
        <v>1.410041</v>
      </c>
      <c r="AR144" s="31" t="n">
        <f aca="false">IF(CORE_MODE=2,AO144,L144)</f>
        <v>2.215479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31" t="n">
        <v>9.259956</v>
      </c>
      <c r="H145" s="8" t="n">
        <v>94.952738</v>
      </c>
      <c r="I145" s="8" t="n">
        <v>953.233719</v>
      </c>
      <c r="J145" s="31" t="n">
        <v>10.039034</v>
      </c>
      <c r="K145" s="41" t="n">
        <v>1.429754</v>
      </c>
      <c r="L145" s="31" t="n">
        <v>3.127379</v>
      </c>
      <c r="M145" s="8" t="n">
        <v>158.5</v>
      </c>
      <c r="N145" s="8" t="n">
        <v>913</v>
      </c>
      <c r="O145" s="31" t="n">
        <v>10.797318</v>
      </c>
      <c r="P145" s="31" t="n">
        <v>7.857013</v>
      </c>
      <c r="Q145" s="31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31" t="n">
        <v>3.179739</v>
      </c>
      <c r="W145" s="41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2*ROUNDUP(G145*1000/V_ZENER,0)*PRICE_Z+(4+IF(CORE_MODE=1,1,0)+IF(OR(CORE_MODE=3,CORE_MODE=4),1+2*N_CW+2*N_CW_A,0))*ROUNDUP(G145*DIODE_SAFETY/V_STICK,0)*PRICE_STICK</f>
        <v>78.9</v>
      </c>
      <c r="AG145" s="24" t="n">
        <f aca="false">SUM(X145:AF145)</f>
        <v>2346.39930501</v>
      </c>
      <c r="AH145" s="20" t="n">
        <f aca="false">FIXED_BOM</f>
        <v>3666</v>
      </c>
      <c r="AI145" s="24" t="n">
        <f aca="false">(AG145+AH145)*(1+CONT)</f>
        <v>6914.2592007615</v>
      </c>
      <c r="AJ145" s="24" t="n">
        <f aca="false">IF(AR145&gt;0,AI145/AR145,1000000000000)</f>
        <v>2210.8798456348</v>
      </c>
      <c r="AK145" s="8" t="n">
        <f aca="false">IF(AND(AP145&gt;=V_NEED,AR145&gt;=P_MIN,AQ145&gt;=Z_MIN,F145&lt;=N_CAP,D145&lt;=R_MAX,OR(CORONA_REQ=0,O145&gt;=G145),OR(CORE_MODE&lt;&gt;3,E_CORE&lt;=E_NULL_MAX)),1,0)</f>
        <v>0</v>
      </c>
      <c r="AL145" s="31" t="n">
        <f aca="false">IF(AK145=1,IF(OBJECTIVE=1,AI145,AJ145),1000000000000)+ROW()*0.000000001</f>
        <v>1000000000000</v>
      </c>
      <c r="AM145" s="31" t="n">
        <v>5.093245</v>
      </c>
      <c r="AN145" s="41" t="n">
        <v>1.382433</v>
      </c>
      <c r="AO145" s="31" t="n">
        <v>2.924859</v>
      </c>
      <c r="AP145" s="31" t="n">
        <f aca="false">IF(CORE_MODE=1,G145,IF(OR(CORE_MODE=3,CORE_MODE=4),G145+(CHOOSE(N_CW+1,0,1,CW_N2,CW_N3,CW_N4,CW_N5,CW_N6)+CHOOSE(N_CW_A+1,0,CW_A1,CW_A2))*CW_PER_SWING*AM145,AM145))</f>
        <v>20.069161413435</v>
      </c>
      <c r="AQ145" s="41" t="n">
        <f aca="false">IF(CORE_MODE=2,AN145,K145)</f>
        <v>1.429754</v>
      </c>
      <c r="AR145" s="31" t="n">
        <f aca="false">IF(CORE_MODE=2,AO145,L145)</f>
        <v>3.127379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31" t="n">
        <v>9.259956</v>
      </c>
      <c r="H146" s="8" t="n">
        <v>119.740135</v>
      </c>
      <c r="I146" s="8" t="n">
        <v>1207.429378</v>
      </c>
      <c r="J146" s="31" t="n">
        <v>10.083748</v>
      </c>
      <c r="K146" s="41" t="n">
        <v>1.441567</v>
      </c>
      <c r="L146" s="31" t="n">
        <v>4.036782</v>
      </c>
      <c r="M146" s="8" t="n">
        <v>197.5</v>
      </c>
      <c r="N146" s="8" t="n">
        <v>991</v>
      </c>
      <c r="O146" s="31" t="n">
        <v>10.797318</v>
      </c>
      <c r="P146" s="31" t="n">
        <v>9.821267</v>
      </c>
      <c r="Q146" s="31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31" t="n">
        <v>3.77451</v>
      </c>
      <c r="W146" s="41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2*ROUNDUP(G146*1000/V_ZENER,0)*PRICE_Z+(4+IF(CORE_MODE=1,1,0)+IF(OR(CORE_MODE=3,CORE_MODE=4),1+2*N_CW+2*N_CW_A,0))*ROUNDUP(G146*DIODE_SAFETY/V_STICK,0)*PRICE_STICK</f>
        <v>78.9</v>
      </c>
      <c r="AG146" s="24" t="n">
        <f aca="false">SUM(X146:AF146)</f>
        <v>2844.07026959</v>
      </c>
      <c r="AH146" s="20" t="n">
        <f aca="false">FIXED_BOM</f>
        <v>3666</v>
      </c>
      <c r="AI146" s="24" t="n">
        <f aca="false">(AG146+AH146)*(1+CONT)</f>
        <v>7486.5808100285</v>
      </c>
      <c r="AJ146" s="24" t="n">
        <f aca="false">IF(AR146&gt;0,AI146/AR146,1000000000000)</f>
        <v>1854.59130813319</v>
      </c>
      <c r="AK146" s="8" t="n">
        <f aca="false">IF(AND(AP146&gt;=V_NEED,AR146&gt;=P_MIN,AQ146&gt;=Z_MIN,F146&lt;=N_CAP,D146&lt;=R_MAX,OR(CORONA_REQ=0,O146&gt;=G146),OR(CORE_MODE&lt;&gt;3,E_CORE&lt;=E_NULL_MAX)),1,0)</f>
        <v>0</v>
      </c>
      <c r="AL146" s="31" t="n">
        <f aca="false">IF(AK146=1,IF(OBJECTIVE=1,AI146,AJ146),1000000000000)+ROW()*0.000000001</f>
        <v>1000000000000</v>
      </c>
      <c r="AM146" s="31" t="n">
        <v>5.115478</v>
      </c>
      <c r="AN146" s="41" t="n">
        <v>1.402572</v>
      </c>
      <c r="AO146" s="31" t="n">
        <v>3.83107</v>
      </c>
      <c r="AP146" s="31" t="n">
        <f aca="false">IF(CORE_MODE=1,G146,IF(OR(CORE_MODE=3,CORE_MODE=4),G146+(CHOOSE(N_CW+1,0,1,CW_N2,CW_N3,CW_N4,CW_N5,CW_N6)+CHOOSE(N_CW_A+1,0,CW_A1,CW_A2))*CW_PER_SWING*AM146,AM146))</f>
        <v>20.116345686714</v>
      </c>
      <c r="AQ146" s="41" t="n">
        <f aca="false">IF(CORE_MODE=2,AN146,K146)</f>
        <v>1.441567</v>
      </c>
      <c r="AR146" s="31" t="n">
        <f aca="false">IF(CORE_MODE=2,AO146,L146)</f>
        <v>4.036782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31" t="n">
        <v>9.259956</v>
      </c>
      <c r="H147" s="8" t="n">
        <v>144.527531</v>
      </c>
      <c r="I147" s="8" t="n">
        <v>1461.625036</v>
      </c>
      <c r="J147" s="31" t="n">
        <v>10.113125</v>
      </c>
      <c r="K147" s="41" t="n">
        <v>1.449806</v>
      </c>
      <c r="L147" s="31" t="n">
        <v>4.951292</v>
      </c>
      <c r="M147" s="8" t="n">
        <v>236.5</v>
      </c>
      <c r="N147" s="8" t="n">
        <v>1069</v>
      </c>
      <c r="O147" s="31" t="n">
        <v>10.797318</v>
      </c>
      <c r="P147" s="31" t="n">
        <v>11.78552</v>
      </c>
      <c r="Q147" s="31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31" t="n">
        <v>4.369282</v>
      </c>
      <c r="W147" s="41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2*ROUNDUP(G147*1000/V_ZENER,0)*PRICE_Z+(4+IF(CORE_MODE=1,1,0)+IF(OR(CORE_MODE=3,CORE_MODE=4),1+2*N_CW+2*N_CW_A,0))*ROUNDUP(G147*DIODE_SAFETY/V_STICK,0)*PRICE_STICK</f>
        <v>78.9</v>
      </c>
      <c r="AG147" s="24" t="n">
        <f aca="false">SUM(X147:AF147)</f>
        <v>3341.7413372</v>
      </c>
      <c r="AH147" s="20" t="n">
        <f aca="false">FIXED_BOM</f>
        <v>3666</v>
      </c>
      <c r="AI147" s="24" t="n">
        <f aca="false">(AG147+AH147)*(1+CONT)</f>
        <v>8058.90253778</v>
      </c>
      <c r="AJ147" s="24" t="n">
        <f aca="false">IF(AR147&gt;0,AI147/AR147,1000000000000)</f>
        <v>1627.63628923117</v>
      </c>
      <c r="AK147" s="8" t="n">
        <f aca="false">IF(AND(AP147&gt;=V_NEED,AR147&gt;=P_MIN,AQ147&gt;=Z_MIN,F147&lt;=N_CAP,D147&lt;=R_MAX,OR(CORONA_REQ=0,O147&gt;=G147),OR(CORE_MODE&lt;&gt;3,E_CORE&lt;=E_NULL_MAX)),1,0)</f>
        <v>0</v>
      </c>
      <c r="AL147" s="31" t="n">
        <f aca="false">IF(AK147=1,IF(OBJECTIVE=1,AI147,AJ147),1000000000000)+ROW()*0.000000001</f>
        <v>1000000000000</v>
      </c>
      <c r="AM147" s="31" t="n">
        <v>5.133335</v>
      </c>
      <c r="AN147" s="41" t="n">
        <v>1.417693</v>
      </c>
      <c r="AO147" s="31" t="n">
        <v>4.754053</v>
      </c>
      <c r="AP147" s="31" t="n">
        <f aca="false">IF(CORE_MODE=1,G147,IF(OR(CORE_MODE=3,CORE_MODE=4),G147+(CHOOSE(N_CW+1,0,1,CW_N2,CW_N3,CW_N4,CW_N5,CW_N6)+CHOOSE(N_CW_A+1,0,CW_A1,CW_A2))*CW_PER_SWING*AM147,AM147))</f>
        <v>20.154242937105</v>
      </c>
      <c r="AQ147" s="41" t="n">
        <f aca="false">IF(CORE_MODE=2,AN147,K147)</f>
        <v>1.449806</v>
      </c>
      <c r="AR147" s="31" t="n">
        <f aca="false">IF(CORE_MODE=2,AO147,L147)</f>
        <v>4.951292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31" t="n">
        <v>9.259956</v>
      </c>
      <c r="H148" s="8" t="n">
        <v>194.102325</v>
      </c>
      <c r="I148" s="8" t="n">
        <v>1970.016354</v>
      </c>
      <c r="J148" s="31" t="n">
        <v>10.14937</v>
      </c>
      <c r="K148" s="41" t="n">
        <v>1.459422</v>
      </c>
      <c r="L148" s="31" t="n">
        <v>6.774382</v>
      </c>
      <c r="M148" s="8" t="n">
        <v>314.5</v>
      </c>
      <c r="N148" s="8" t="n">
        <v>1225</v>
      </c>
      <c r="O148" s="31" t="n">
        <v>10.797318</v>
      </c>
      <c r="P148" s="31" t="n">
        <v>15.714027</v>
      </c>
      <c r="Q148" s="31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31" t="n">
        <v>5.558825</v>
      </c>
      <c r="W148" s="41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2*ROUNDUP(G148*1000/V_ZENER,0)*PRICE_Z+(4+IF(CORE_MODE=1,1,0)+IF(OR(CORE_MODE=3,CORE_MODE=4),1+2*N_CW+2*N_CW_A,0))*ROUNDUP(G148*DIODE_SAFETY/V_STICK,0)*PRICE_STICK</f>
        <v>78.9</v>
      </c>
      <c r="AG148" s="24" t="n">
        <f aca="false">SUM(X148:AF148)</f>
        <v>4337.08336789</v>
      </c>
      <c r="AH148" s="20" t="n">
        <f aca="false">FIXED_BOM</f>
        <v>3666</v>
      </c>
      <c r="AI148" s="24" t="n">
        <f aca="false">(AG148+AH148)*(1+CONT)</f>
        <v>9203.5458730735</v>
      </c>
      <c r="AJ148" s="24" t="n">
        <f aca="false">IF(AR148&gt;0,AI148/AR148,1000000000000)</f>
        <v>1358.58088207507</v>
      </c>
      <c r="AK148" s="8" t="n">
        <f aca="false">IF(AND(AP148&gt;=V_NEED,AR148&gt;=P_MIN,AQ148&gt;=Z_MIN,F148&lt;=N_CAP,D148&lt;=R_MAX,OR(CORONA_REQ=0,O148&gt;=G148),OR(CORE_MODE&lt;&gt;3,E_CORE&lt;=E_NULL_MAX)),1,0)</f>
        <v>0</v>
      </c>
      <c r="AL148" s="31" t="n">
        <f aca="false">IF(AK148=1,IF(OBJECTIVE=1,AI148,AJ148),1000000000000)+ROW()*0.000000001</f>
        <v>1000000000000</v>
      </c>
      <c r="AM148" s="31" t="n">
        <v>5.180441</v>
      </c>
      <c r="AN148" s="41" t="n">
        <v>1.433961</v>
      </c>
      <c r="AO148" s="31" t="n">
        <v>6.567625</v>
      </c>
      <c r="AP148" s="31" t="n">
        <f aca="false">IF(CORE_MODE=1,G148,IF(OR(CORE_MODE=3,CORE_MODE=4),G148+(CHOOSE(N_CW+1,0,1,CW_N2,CW_N3,CW_N4,CW_N5,CW_N6)+CHOOSE(N_CW_A+1,0,CW_A1,CW_A2))*CW_PER_SWING*AM148,AM148))</f>
        <v>20.254214257983</v>
      </c>
      <c r="AQ148" s="41" t="n">
        <f aca="false">IF(CORE_MODE=2,AN148,K148)</f>
        <v>1.459422</v>
      </c>
      <c r="AR148" s="31" t="n">
        <f aca="false">IF(CORE_MODE=2,AO148,L148)</f>
        <v>6.774382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31" t="n">
        <v>9.259956</v>
      </c>
      <c r="H149" s="8" t="n">
        <v>23.144251</v>
      </c>
      <c r="I149" s="8" t="n">
        <v>315.109603</v>
      </c>
      <c r="J149" s="31" t="n">
        <v>13.615027</v>
      </c>
      <c r="K149" s="41" t="n">
        <v>1.379551</v>
      </c>
      <c r="L149" s="31" t="n">
        <v>0.940282</v>
      </c>
      <c r="M149" s="8" t="n">
        <v>80</v>
      </c>
      <c r="N149" s="8" t="n">
        <v>756</v>
      </c>
      <c r="O149" s="31" t="n">
        <v>11.260741</v>
      </c>
      <c r="P149" s="31" t="n">
        <v>3.628474</v>
      </c>
      <c r="Q149" s="31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31" t="n">
        <v>1.982571</v>
      </c>
      <c r="W149" s="41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2*ROUNDUP(G149*1000/V_ZENER,0)*PRICE_Z+(4+IF(CORE_MODE=1,1,0)+IF(OR(CORE_MODE=3,CORE_MODE=4),1+2*N_CW+2*N_CW_A,0))*ROUNDUP(G149*DIODE_SAFETY/V_STICK,0)*PRICE_STICK</f>
        <v>78.9</v>
      </c>
      <c r="AG149" s="24" t="n">
        <f aca="false">SUM(X149:AF149)</f>
        <v>1287.92934766</v>
      </c>
      <c r="AH149" s="20" t="n">
        <f aca="false">FIXED_BOM</f>
        <v>3666</v>
      </c>
      <c r="AI149" s="24" t="n">
        <f aca="false">(AG149+AH149)*(1+CONT)</f>
        <v>5697.018749809</v>
      </c>
      <c r="AJ149" s="24" t="n">
        <f aca="false">IF(AR149&gt;0,AI149/AR149,1000000000000)</f>
        <v>6058.84059229997</v>
      </c>
      <c r="AK149" s="8" t="n">
        <f aca="false">IF(AND(AP149&gt;=V_NEED,AR149&gt;=P_MIN,AQ149&gt;=Z_MIN,F149&lt;=N_CAP,D149&lt;=R_MAX,OR(CORONA_REQ=0,O149&gt;=G149),OR(CORE_MODE&lt;&gt;3,E_CORE&lt;=E_NULL_MAX)),1,0)</f>
        <v>0</v>
      </c>
      <c r="AL149" s="31" t="n">
        <f aca="false">IF(AK149=1,IF(OBJECTIVE=1,AI149,AJ149),1000000000000)+ROW()*0.000000001</f>
        <v>1000000000000</v>
      </c>
      <c r="AM149" s="31" t="n">
        <v>5.028191</v>
      </c>
      <c r="AN149" s="41" t="n">
        <v>1.263274</v>
      </c>
      <c r="AO149" s="31" t="n">
        <v>0.740776</v>
      </c>
      <c r="AP149" s="31" t="n">
        <f aca="false">IF(CORE_MODE=1,G149,IF(OR(CORE_MODE=3,CORE_MODE=4),G149+(CHOOSE(N_CW+1,0,1,CW_N2,CW_N3,CW_N4,CW_N5,CW_N6)+CHOOSE(N_CW_A+1,0,CW_A1,CW_A2))*CW_PER_SWING*AM149,AM149))</f>
        <v>19.931099716233</v>
      </c>
      <c r="AQ149" s="41" t="n">
        <f aca="false">IF(CORE_MODE=2,AN149,K149)</f>
        <v>1.379551</v>
      </c>
      <c r="AR149" s="31" t="n">
        <f aca="false">IF(CORE_MODE=2,AO149,L149)</f>
        <v>0.940282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31" t="n">
        <v>9.259956</v>
      </c>
      <c r="H150" s="8" t="n">
        <v>35.22668</v>
      </c>
      <c r="I150" s="8" t="n">
        <v>495.172234</v>
      </c>
      <c r="J150" s="31" t="n">
        <v>14.056739</v>
      </c>
      <c r="K150" s="41" t="n">
        <v>1.438273</v>
      </c>
      <c r="L150" s="31" t="n">
        <v>1.639576</v>
      </c>
      <c r="M150" s="8" t="n">
        <v>115</v>
      </c>
      <c r="N150" s="8" t="n">
        <v>826</v>
      </c>
      <c r="O150" s="31" t="n">
        <v>11.260741</v>
      </c>
      <c r="P150" s="31" t="n">
        <v>5.44271</v>
      </c>
      <c r="Q150" s="31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31" t="n">
        <v>2.51634</v>
      </c>
      <c r="W150" s="41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2*ROUNDUP(G150*1000/V_ZENER,0)*PRICE_Z+(4+IF(CORE_MODE=1,1,0)+IF(OR(CORE_MODE=3,CORE_MODE=4),1+2*N_CW+2*N_CW_A,0))*ROUNDUP(G150*DIODE_SAFETY/V_STICK,0)*PRICE_STICK</f>
        <v>78.9</v>
      </c>
      <c r="AG150" s="24" t="n">
        <f aca="false">SUM(X150:AF150)</f>
        <v>1713.4890988</v>
      </c>
      <c r="AH150" s="20" t="n">
        <f aca="false">FIXED_BOM</f>
        <v>3666</v>
      </c>
      <c r="AI150" s="24" t="n">
        <f aca="false">(AG150+AH150)*(1+CONT)</f>
        <v>6186.41246362</v>
      </c>
      <c r="AJ150" s="24" t="n">
        <f aca="false">IF(AR150&gt;0,AI150/AR150,1000000000000)</f>
        <v>3773.17822633413</v>
      </c>
      <c r="AK150" s="8" t="n">
        <f aca="false">IF(AND(AP150&gt;=V_NEED,AR150&gt;=P_MIN,AQ150&gt;=Z_MIN,F150&lt;=N_CAP,D150&lt;=R_MAX,OR(CORONA_REQ=0,O150&gt;=G150),OR(CORE_MODE&lt;&gt;3,E_CORE&lt;=E_NULL_MAX)),1,0)</f>
        <v>0</v>
      </c>
      <c r="AL150" s="31" t="n">
        <f aca="false">IF(AK150=1,IF(OBJECTIVE=1,AI150,AJ150),1000000000000)+ROW()*0.000000001</f>
        <v>1000000000000</v>
      </c>
      <c r="AM150" s="31" t="n">
        <v>5.083602</v>
      </c>
      <c r="AN150" s="41" t="n">
        <v>1.350815</v>
      </c>
      <c r="AO150" s="31" t="n">
        <v>1.441414</v>
      </c>
      <c r="AP150" s="31" t="n">
        <f aca="false">IF(CORE_MODE=1,G150,IF(OR(CORE_MODE=3,CORE_MODE=4),G150+(CHOOSE(N_CW+1,0,1,CW_N2,CW_N3,CW_N4,CW_N5,CW_N6)+CHOOSE(N_CW_A+1,0,CW_A1,CW_A2))*CW_PER_SWING*AM150,AM150))</f>
        <v>20.048696431326</v>
      </c>
      <c r="AQ150" s="41" t="n">
        <f aca="false">IF(CORE_MODE=2,AN150,K150)</f>
        <v>1.438273</v>
      </c>
      <c r="AR150" s="31" t="n">
        <f aca="false">IF(CORE_MODE=2,AO150,L150)</f>
        <v>1.639576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31" t="n">
        <v>9.259956</v>
      </c>
      <c r="H151" s="8" t="n">
        <v>47.309109</v>
      </c>
      <c r="I151" s="8" t="n">
        <v>675.234864</v>
      </c>
      <c r="J151" s="31" t="n">
        <v>14.27283</v>
      </c>
      <c r="K151" s="41" t="n">
        <v>1.468909</v>
      </c>
      <c r="L151" s="31" t="n">
        <v>2.344966</v>
      </c>
      <c r="M151" s="8" t="n">
        <v>157</v>
      </c>
      <c r="N151" s="8" t="n">
        <v>910</v>
      </c>
      <c r="O151" s="31" t="n">
        <v>11.260741</v>
      </c>
      <c r="P151" s="31" t="n">
        <v>7.256947</v>
      </c>
      <c r="Q151" s="31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31" t="n">
        <v>3.156863</v>
      </c>
      <c r="W151" s="41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2*ROUNDUP(G151*1000/V_ZENER,0)*PRICE_Z+(4+IF(CORE_MODE=1,1,0)+IF(OR(CORE_MODE=3,CORE_MODE=4),1+2*N_CW+2*N_CW_A,0))*ROUNDUP(G151*DIODE_SAFETY/V_STICK,0)*PRICE_STICK</f>
        <v>78.9</v>
      </c>
      <c r="AG151" s="24" t="n">
        <f aca="false">SUM(X151:AF151)</f>
        <v>2217.44316513</v>
      </c>
      <c r="AH151" s="20" t="n">
        <f aca="false">FIXED_BOM</f>
        <v>3666</v>
      </c>
      <c r="AI151" s="24" t="n">
        <f aca="false">(AG151+AH151)*(1+CONT)</f>
        <v>6765.9596398995</v>
      </c>
      <c r="AJ151" s="24" t="n">
        <f aca="false">IF(AR151&gt;0,AI151/AR151,1000000000000)</f>
        <v>2885.31246930638</v>
      </c>
      <c r="AK151" s="8" t="n">
        <f aca="false">IF(AND(AP151&gt;=V_NEED,AR151&gt;=P_MIN,AQ151&gt;=Z_MIN,F151&lt;=N_CAP,D151&lt;=R_MAX,OR(CORONA_REQ=0,O151&gt;=G151),OR(CORE_MODE&lt;&gt;3,E_CORE&lt;=E_NULL_MAX)),1,0)</f>
        <v>0</v>
      </c>
      <c r="AL151" s="31" t="n">
        <f aca="false">IF(AK151=1,IF(OBJECTIVE=1,AI151,AJ151),1000000000000)+ROW()*0.000000001</f>
        <v>1000000000000</v>
      </c>
      <c r="AM151" s="31" t="n">
        <v>5.112655</v>
      </c>
      <c r="AN151" s="41" t="n">
        <v>1.398574</v>
      </c>
      <c r="AO151" s="31" t="n">
        <v>2.139504</v>
      </c>
      <c r="AP151" s="31" t="n">
        <f aca="false">IF(CORE_MODE=1,G151,IF(OR(CORE_MODE=3,CORE_MODE=4),G151+(CHOOSE(N_CW+1,0,1,CW_N2,CW_N3,CW_N4,CW_N5,CW_N6)+CHOOSE(N_CW_A+1,0,CW_A1,CW_A2))*CW_PER_SWING*AM151,AM151))</f>
        <v>20.110354538265</v>
      </c>
      <c r="AQ151" s="41" t="n">
        <f aca="false">IF(CORE_MODE=2,AN151,K151)</f>
        <v>1.468909</v>
      </c>
      <c r="AR151" s="31" t="n">
        <f aca="false">IF(CORE_MODE=2,AO151,L151)</f>
        <v>2.344966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31" t="n">
        <v>9.259956</v>
      </c>
      <c r="H152" s="8" t="n">
        <v>59.391538</v>
      </c>
      <c r="I152" s="8" t="n">
        <v>855.297495</v>
      </c>
      <c r="J152" s="31" t="n">
        <v>14.400999</v>
      </c>
      <c r="K152" s="41" t="n">
        <v>1.4868</v>
      </c>
      <c r="L152" s="31" t="n">
        <v>3.049689</v>
      </c>
      <c r="M152" s="8" t="n">
        <v>192</v>
      </c>
      <c r="N152" s="8" t="n">
        <v>980</v>
      </c>
      <c r="O152" s="31" t="n">
        <v>11.260741</v>
      </c>
      <c r="P152" s="31" t="n">
        <v>9.071184</v>
      </c>
      <c r="Q152" s="31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31" t="n">
        <v>3.690632</v>
      </c>
      <c r="W152" s="41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2*ROUNDUP(G152*1000/V_ZENER,0)*PRICE_Z+(4+IF(CORE_MODE=1,1,0)+IF(OR(CORE_MODE=3,CORE_MODE=4),1+2*N_CW+2*N_CW_A,0))*ROUNDUP(G152*DIODE_SAFETY/V_STICK,0)*PRICE_STICK</f>
        <v>78.9</v>
      </c>
      <c r="AG152" s="24" t="n">
        <f aca="false">SUM(X152:AF152)</f>
        <v>2643.00292974</v>
      </c>
      <c r="AH152" s="20" t="n">
        <f aca="false">FIXED_BOM</f>
        <v>3666</v>
      </c>
      <c r="AI152" s="24" t="n">
        <f aca="false">(AG152+AH152)*(1+CONT)</f>
        <v>7255.353369201</v>
      </c>
      <c r="AJ152" s="24" t="n">
        <f aca="false">IF(AR152&gt;0,AI152/AR152,1000000000000)</f>
        <v>2379.0469681338</v>
      </c>
      <c r="AK152" s="8" t="n">
        <f aca="false">IF(AND(AP152&gt;=V_NEED,AR152&gt;=P_MIN,AQ152&gt;=Z_MIN,F152&lt;=N_CAP,D152&lt;=R_MAX,OR(CORONA_REQ=0,O152&gt;=G152),OR(CORE_MODE&lt;&gt;3,E_CORE&lt;=E_NULL_MAX)),1,0)</f>
        <v>0</v>
      </c>
      <c r="AL152" s="31" t="n">
        <f aca="false">IF(AK152=1,IF(OBJECTIVE=1,AI152,AJ152),1000000000000)+ROW()*0.000000001</f>
        <v>1000000000000</v>
      </c>
      <c r="AM152" s="31" t="n">
        <v>5.134601</v>
      </c>
      <c r="AN152" s="41" t="n">
        <v>1.428904</v>
      </c>
      <c r="AO152" s="31" t="n">
        <v>2.848691</v>
      </c>
      <c r="AP152" s="31" t="n">
        <f aca="false">IF(CORE_MODE=1,G152,IF(OR(CORE_MODE=3,CORE_MODE=4),G152+(CHOOSE(N_CW+1,0,1,CW_N2,CW_N3,CW_N4,CW_N5,CW_N6)+CHOOSE(N_CW_A+1,0,CW_A1,CW_A2))*CW_PER_SWING*AM152,AM152))</f>
        <v>20.156929722063</v>
      </c>
      <c r="AQ152" s="41" t="n">
        <f aca="false">IF(CORE_MODE=2,AN152,K152)</f>
        <v>1.4868</v>
      </c>
      <c r="AR152" s="31" t="n">
        <f aca="false">IF(CORE_MODE=2,AO152,L152)</f>
        <v>3.049689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31" t="n">
        <v>9.259956</v>
      </c>
      <c r="H153" s="8" t="n">
        <v>71.473967</v>
      </c>
      <c r="I153" s="8" t="n">
        <v>1035.360125</v>
      </c>
      <c r="J153" s="31" t="n">
        <v>14.485835</v>
      </c>
      <c r="K153" s="41" t="n">
        <v>1.499225</v>
      </c>
      <c r="L153" s="31" t="n">
        <v>3.757476</v>
      </c>
      <c r="M153" s="8" t="n">
        <v>234</v>
      </c>
      <c r="N153" s="8" t="n">
        <v>1064</v>
      </c>
      <c r="O153" s="31" t="n">
        <v>11.260741</v>
      </c>
      <c r="P153" s="31" t="n">
        <v>10.885421</v>
      </c>
      <c r="Q153" s="31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31" t="n">
        <v>4.331155</v>
      </c>
      <c r="W153" s="41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2*ROUNDUP(G153*1000/V_ZENER,0)*PRICE_Z+(4+IF(CORE_MODE=1,1,0)+IF(OR(CORE_MODE=3,CORE_MODE=4),1+2*N_CW+2*N_CW_A,0))*ROUNDUP(G153*DIODE_SAFETY/V_STICK,0)*PRICE_STICK</f>
        <v>78.9</v>
      </c>
      <c r="AG153" s="24" t="n">
        <f aca="false">SUM(X153:AF153)</f>
        <v>3146.95705457</v>
      </c>
      <c r="AH153" s="20" t="n">
        <f aca="false">FIXED_BOM</f>
        <v>3666</v>
      </c>
      <c r="AI153" s="24" t="n">
        <f aca="false">(AG153+AH153)*(1+CONT)</f>
        <v>7834.9006127555</v>
      </c>
      <c r="AJ153" s="24" t="n">
        <f aca="false">IF(AR153&gt;0,AI153/AR153,1000000000000)</f>
        <v>2085.14987527678</v>
      </c>
      <c r="AK153" s="8" t="n">
        <f aca="false">IF(AND(AP153&gt;=V_NEED,AR153&gt;=P_MIN,AQ153&gt;=Z_MIN,F153&lt;=N_CAP,D153&lt;=R_MAX,OR(CORONA_REQ=0,O153&gt;=G153),OR(CORE_MODE&lt;&gt;3,E_CORE&lt;=E_NULL_MAX)),1,0)</f>
        <v>0</v>
      </c>
      <c r="AL153" s="31" t="n">
        <f aca="false">IF(AK153=1,IF(OBJECTIVE=1,AI153,AJ153),1000000000000)+ROW()*0.000000001</f>
        <v>1000000000000</v>
      </c>
      <c r="AM153" s="31" t="n">
        <v>5.152324</v>
      </c>
      <c r="AN153" s="41" t="n">
        <v>1.448757</v>
      </c>
      <c r="AO153" s="31" t="n">
        <v>3.548573</v>
      </c>
      <c r="AP153" s="31" t="n">
        <f aca="false">IF(CORE_MODE=1,G153,IF(OR(CORE_MODE=3,CORE_MODE=4),G153+(CHOOSE(N_CW+1,0,1,CW_N2,CW_N3,CW_N4,CW_N5,CW_N6)+CHOOSE(N_CW_A+1,0,CW_A1,CW_A2))*CW_PER_SWING*AM153,AM153))</f>
        <v>20.194542589212</v>
      </c>
      <c r="AQ153" s="41" t="n">
        <f aca="false">IF(CORE_MODE=2,AN153,K153)</f>
        <v>1.499225</v>
      </c>
      <c r="AR153" s="31" t="n">
        <f aca="false">IF(CORE_MODE=2,AO153,L153)</f>
        <v>3.757476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31" t="n">
        <v>9.259956</v>
      </c>
      <c r="H154" s="8" t="n">
        <v>95.638826</v>
      </c>
      <c r="I154" s="8" t="n">
        <v>1395.485386</v>
      </c>
      <c r="J154" s="31" t="n">
        <v>14.591202</v>
      </c>
      <c r="K154" s="41" t="n">
        <v>1.514489</v>
      </c>
      <c r="L154" s="31" t="n">
        <v>5.171488</v>
      </c>
      <c r="M154" s="8" t="n">
        <v>311</v>
      </c>
      <c r="N154" s="8" t="n">
        <v>1218</v>
      </c>
      <c r="O154" s="31" t="n">
        <v>11.260741</v>
      </c>
      <c r="P154" s="31" t="n">
        <v>14.513894</v>
      </c>
      <c r="Q154" s="31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31" t="n">
        <v>5.505448</v>
      </c>
      <c r="W154" s="41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2*ROUNDUP(G154*1000/V_ZENER,0)*PRICE_Z+(4+IF(CORE_MODE=1,1,0)+IF(OR(CORE_MODE=3,CORE_MODE=4),1+2*N_CW+2*N_CW_A,0))*ROUNDUP(G154*DIODE_SAFETY/V_STICK,0)*PRICE_STICK</f>
        <v>78.9</v>
      </c>
      <c r="AG154" s="24" t="n">
        <f aca="false">SUM(X154:AF154)</f>
        <v>4076.47093354</v>
      </c>
      <c r="AH154" s="20" t="n">
        <f aca="false">FIXED_BOM</f>
        <v>3666</v>
      </c>
      <c r="AI154" s="24" t="n">
        <f aca="false">(AG154+AH154)*(1+CONT)</f>
        <v>8903.841573571</v>
      </c>
      <c r="AJ154" s="24" t="n">
        <f aca="false">IF(AR154&gt;0,AI154/AR154,1000000000000)</f>
        <v>1721.71753537299</v>
      </c>
      <c r="AK154" s="8" t="n">
        <f aca="false">IF(AND(AP154&gt;=V_NEED,AR154&gt;=P_MIN,AQ154&gt;=Z_MIN,F154&lt;=N_CAP,D154&lt;=R_MAX,OR(CORONA_REQ=0,O154&gt;=G154),OR(CORE_MODE&lt;&gt;3,E_CORE&lt;=E_NULL_MAX)),1,0)</f>
        <v>0</v>
      </c>
      <c r="AL154" s="31" t="n">
        <f aca="false">IF(AK154=1,IF(OBJECTIVE=1,AI154,AJ154),1000000000000)+ROW()*0.000000001</f>
        <v>1000000000000</v>
      </c>
      <c r="AM154" s="31" t="n">
        <v>5.179804</v>
      </c>
      <c r="AN154" s="41" t="n">
        <v>1.476035</v>
      </c>
      <c r="AO154" s="31" t="n">
        <v>4.96707</v>
      </c>
      <c r="AP154" s="31" t="n">
        <f aca="false">IF(CORE_MODE=1,G154,IF(OR(CORE_MODE=3,CORE_MODE=4),G154+(CHOOSE(N_CW+1,0,1,CW_N2,CW_N3,CW_N4,CW_N5,CW_N6)+CHOOSE(N_CW_A+1,0,CW_A1,CW_A2))*CW_PER_SWING*AM154,AM154))</f>
        <v>20.252862376452</v>
      </c>
      <c r="AQ154" s="41" t="n">
        <f aca="false">IF(CORE_MODE=2,AN154,K154)</f>
        <v>1.514489</v>
      </c>
      <c r="AR154" s="31" t="n">
        <f aca="false">IF(CORE_MODE=2,AO154,L154)</f>
        <v>5.171488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31" t="n">
        <v>9.259956</v>
      </c>
      <c r="H155" s="8" t="n">
        <v>31.013865</v>
      </c>
      <c r="I155" s="8" t="n">
        <v>380.229819</v>
      </c>
      <c r="J155" s="31" t="n">
        <v>12.259995</v>
      </c>
      <c r="K155" s="41" t="n">
        <v>1.389471</v>
      </c>
      <c r="L155" s="31" t="n">
        <v>1.157616</v>
      </c>
      <c r="M155" s="8" t="n">
        <v>87</v>
      </c>
      <c r="N155" s="8" t="n">
        <v>770</v>
      </c>
      <c r="O155" s="31" t="n">
        <v>11.260741</v>
      </c>
      <c r="P155" s="31" t="n">
        <v>4.171341</v>
      </c>
      <c r="Q155" s="31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31" t="n">
        <v>2.089325</v>
      </c>
      <c r="W155" s="41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2*ROUNDUP(G155*1000/V_ZENER,0)*PRICE_Z+(4+IF(CORE_MODE=1,1,0)+IF(OR(CORE_MODE=3,CORE_MODE=4),1+2*N_CW+2*N_CW_A,0))*ROUNDUP(G155*DIODE_SAFETY/V_STICK,0)*PRICE_STICK</f>
        <v>78.9</v>
      </c>
      <c r="AG155" s="24" t="n">
        <f aca="false">SUM(X155:AF155)</f>
        <v>1372.82182237</v>
      </c>
      <c r="AH155" s="20" t="n">
        <f aca="false">FIXED_BOM</f>
        <v>3666</v>
      </c>
      <c r="AI155" s="24" t="n">
        <f aca="false">(AG155+AH155)*(1+CONT)</f>
        <v>5794.6450957255</v>
      </c>
      <c r="AJ155" s="24" t="n">
        <f aca="false">IF(AR155&gt;0,AI155/AR155,1000000000000)</f>
        <v>5005.67122061677</v>
      </c>
      <c r="AK155" s="8" t="n">
        <f aca="false">IF(AND(AP155&gt;=V_NEED,AR155&gt;=P_MIN,AQ155&gt;=Z_MIN,F155&lt;=N_CAP,D155&lt;=R_MAX,OR(CORONA_REQ=0,O155&gt;=G155),OR(CORE_MODE&lt;&gt;3,E_CORE&lt;=E_NULL_MAX)),1,0)</f>
        <v>0</v>
      </c>
      <c r="AL155" s="31" t="n">
        <f aca="false">IF(AK155=1,IF(OBJECTIVE=1,AI155,AJ155),1000000000000)+ROW()*0.000000001</f>
        <v>1000000000000</v>
      </c>
      <c r="AM155" s="31" t="n">
        <v>5.037711</v>
      </c>
      <c r="AN155" s="41" t="n">
        <v>1.288913</v>
      </c>
      <c r="AO155" s="31" t="n">
        <v>0.956608</v>
      </c>
      <c r="AP155" s="31" t="n">
        <f aca="false">IF(CORE_MODE=1,G155,IF(OR(CORE_MODE=3,CORE_MODE=4),G155+(CHOOSE(N_CW+1,0,1,CW_N2,CW_N3,CW_N4,CW_N5,CW_N6)+CHOOSE(N_CW_A+1,0,CW_A1,CW_A2))*CW_PER_SWING*AM155,AM155))</f>
        <v>19.951303659993</v>
      </c>
      <c r="AQ155" s="41" t="n">
        <f aca="false">IF(CORE_MODE=2,AN155,K155)</f>
        <v>1.389471</v>
      </c>
      <c r="AR155" s="31" t="n">
        <f aca="false">IF(CORE_MODE=2,AO155,L155)</f>
        <v>1.157616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31" t="n">
        <v>9.259956</v>
      </c>
      <c r="H156" s="8" t="n">
        <v>47.593216</v>
      </c>
      <c r="I156" s="8" t="n">
        <v>597.504001</v>
      </c>
      <c r="J156" s="31" t="n">
        <v>12.554394</v>
      </c>
      <c r="K156" s="41" t="n">
        <v>1.438667</v>
      </c>
      <c r="L156" s="31" t="n">
        <v>1.981483</v>
      </c>
      <c r="M156" s="8" t="n">
        <v>122</v>
      </c>
      <c r="N156" s="8" t="n">
        <v>840</v>
      </c>
      <c r="O156" s="31" t="n">
        <v>11.260741</v>
      </c>
      <c r="P156" s="31" t="n">
        <v>6.257011</v>
      </c>
      <c r="Q156" s="31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31" t="n">
        <v>2.623094</v>
      </c>
      <c r="W156" s="41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2*ROUNDUP(G156*1000/V_ZENER,0)*PRICE_Z+(4+IF(CORE_MODE=1,1,0)+IF(OR(CORE_MODE=3,CORE_MODE=4),1+2*N_CW+2*N_CW_A,0))*ROUNDUP(G156*DIODE_SAFETY/V_STICK,0)*PRICE_STICK</f>
        <v>78.9</v>
      </c>
      <c r="AG156" s="24" t="n">
        <f aca="false">SUM(X156:AF156)</f>
        <v>1801.63063849</v>
      </c>
      <c r="AH156" s="20" t="n">
        <f aca="false">FIXED_BOM</f>
        <v>3666</v>
      </c>
      <c r="AI156" s="24" t="n">
        <f aca="false">(AG156+AH156)*(1+CONT)</f>
        <v>6287.7752342635</v>
      </c>
      <c r="AJ156" s="24" t="n">
        <f aca="false">IF(AR156&gt;0,AI156/AR156,1000000000000)</f>
        <v>3173.26731254495</v>
      </c>
      <c r="AK156" s="8" t="n">
        <f aca="false">IF(AND(AP156&gt;=V_NEED,AR156&gt;=P_MIN,AQ156&gt;=Z_MIN,F156&lt;=N_CAP,D156&lt;=R_MAX,OR(CORONA_REQ=0,O156&gt;=G156),OR(CORE_MODE&lt;&gt;3,E_CORE&lt;=E_NULL_MAX)),1,0)</f>
        <v>0</v>
      </c>
      <c r="AL156" s="31" t="n">
        <f aca="false">IF(AK156=1,IF(OBJECTIVE=1,AI156,AJ156),1000000000000)+ROW()*0.000000001</f>
        <v>1000000000000</v>
      </c>
      <c r="AM156" s="31" t="n">
        <v>5.087261</v>
      </c>
      <c r="AN156" s="41" t="n">
        <v>1.364112</v>
      </c>
      <c r="AO156" s="31" t="n">
        <v>1.777793</v>
      </c>
      <c r="AP156" s="31" t="n">
        <f aca="false">IF(CORE_MODE=1,G156,IF(OR(CORE_MODE=3,CORE_MODE=4),G156+(CHOOSE(N_CW+1,0,1,CW_N2,CW_N3,CW_N4,CW_N5,CW_N6)+CHOOSE(N_CW_A+1,0,CW_A1,CW_A2))*CW_PER_SWING*AM156,AM156))</f>
        <v>20.056461791643</v>
      </c>
      <c r="AQ156" s="41" t="n">
        <f aca="false">IF(CORE_MODE=2,AN156,K156)</f>
        <v>1.438667</v>
      </c>
      <c r="AR156" s="31" t="n">
        <f aca="false">IF(CORE_MODE=2,AO156,L156)</f>
        <v>1.981483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31" t="n">
        <v>9.259956</v>
      </c>
      <c r="H157" s="8" t="n">
        <v>64.172568</v>
      </c>
      <c r="I157" s="8" t="n">
        <v>814.778183</v>
      </c>
      <c r="J157" s="31" t="n">
        <v>12.696674</v>
      </c>
      <c r="K157" s="41" t="n">
        <v>1.463103</v>
      </c>
      <c r="L157" s="31" t="n">
        <v>2.808661</v>
      </c>
      <c r="M157" s="8" t="n">
        <v>164</v>
      </c>
      <c r="N157" s="8" t="n">
        <v>924</v>
      </c>
      <c r="O157" s="31" t="n">
        <v>11.260741</v>
      </c>
      <c r="P157" s="31" t="n">
        <v>8.342682</v>
      </c>
      <c r="Q157" s="31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31" t="n">
        <v>3.263617</v>
      </c>
      <c r="W157" s="41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2*ROUNDUP(G157*1000/V_ZENER,0)*PRICE_Z+(4+IF(CORE_MODE=1,1,0)+IF(OR(CORE_MODE=3,CORE_MODE=4),1+2*N_CW+2*N_CW_A,0))*ROUNDUP(G157*DIODE_SAFETY/V_STICK,0)*PRICE_STICK</f>
        <v>78.9</v>
      </c>
      <c r="AG157" s="24" t="n">
        <f aca="false">SUM(X157:AF157)</f>
        <v>2308.8337698</v>
      </c>
      <c r="AH157" s="20" t="n">
        <f aca="false">FIXED_BOM</f>
        <v>3666</v>
      </c>
      <c r="AI157" s="24" t="n">
        <f aca="false">(AG157+AH157)*(1+CONT)</f>
        <v>6871.05883527</v>
      </c>
      <c r="AJ157" s="24" t="n">
        <f aca="false">IF(AR157&gt;0,AI157/AR157,1000000000000)</f>
        <v>2446.38239903997</v>
      </c>
      <c r="AK157" s="8" t="n">
        <f aca="false">IF(AND(AP157&gt;=V_NEED,AR157&gt;=P_MIN,AQ157&gt;=Z_MIN,F157&lt;=N_CAP,D157&lt;=R_MAX,OR(CORONA_REQ=0,O157&gt;=G157),OR(CORE_MODE&lt;&gt;3,E_CORE&lt;=E_NULL_MAX)),1,0)</f>
        <v>0</v>
      </c>
      <c r="AL157" s="31" t="n">
        <f aca="false">IF(AK157=1,IF(OBJECTIVE=1,AI157,AJ157),1000000000000)+ROW()*0.000000001</f>
        <v>1000000000000</v>
      </c>
      <c r="AM157" s="31" t="n">
        <v>5.116669</v>
      </c>
      <c r="AN157" s="41" t="n">
        <v>1.405478</v>
      </c>
      <c r="AO157" s="31" t="n">
        <v>2.6126</v>
      </c>
      <c r="AP157" s="31" t="n">
        <f aca="false">IF(CORE_MODE=1,G157,IF(OR(CORE_MODE=3,CORE_MODE=4),G157+(CHOOSE(N_CW+1,0,1,CW_N2,CW_N3,CW_N4,CW_N5,CW_N6)+CHOOSE(N_CW_A+1,0,CW_A1,CW_A2))*CW_PER_SWING*AM157,AM157))</f>
        <v>20.118873301947</v>
      </c>
      <c r="AQ157" s="41" t="n">
        <f aca="false">IF(CORE_MODE=2,AN157,K157)</f>
        <v>1.463103</v>
      </c>
      <c r="AR157" s="31" t="n">
        <f aca="false">IF(CORE_MODE=2,AO157,L157)</f>
        <v>2.808661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31" t="n">
        <v>9.259956</v>
      </c>
      <c r="H158" s="8" t="n">
        <v>80.751919</v>
      </c>
      <c r="I158" s="8" t="n">
        <v>1032.052366</v>
      </c>
      <c r="J158" s="31" t="n">
        <v>12.780531</v>
      </c>
      <c r="K158" s="41" t="n">
        <v>1.478628</v>
      </c>
      <c r="L158" s="31" t="n">
        <v>3.639521</v>
      </c>
      <c r="M158" s="8" t="n">
        <v>206</v>
      </c>
      <c r="N158" s="8" t="n">
        <v>1008</v>
      </c>
      <c r="O158" s="31" t="n">
        <v>11.260741</v>
      </c>
      <c r="P158" s="31" t="n">
        <v>10.428352</v>
      </c>
      <c r="Q158" s="31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31" t="n">
        <v>3.90414</v>
      </c>
      <c r="W158" s="41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2*ROUNDUP(G158*1000/V_ZENER,0)*PRICE_Z+(4+IF(CORE_MODE=1,1,0)+IF(OR(CORE_MODE=3,CORE_MODE=4),1+2*N_CW+2*N_CW_A,0))*ROUNDUP(G158*DIODE_SAFETY/V_STICK,0)*PRICE_STICK</f>
        <v>78.9</v>
      </c>
      <c r="AG158" s="24" t="n">
        <f aca="false">SUM(X158:AF158)</f>
        <v>2816.03694414</v>
      </c>
      <c r="AH158" s="20" t="n">
        <f aca="false">FIXED_BOM</f>
        <v>3666</v>
      </c>
      <c r="AI158" s="24" t="n">
        <f aca="false">(AG158+AH158)*(1+CONT)</f>
        <v>7454.342485761</v>
      </c>
      <c r="AJ158" s="24" t="n">
        <f aca="false">IF(AR158&gt;0,AI158/AR158,1000000000000)</f>
        <v>2048.1658124135</v>
      </c>
      <c r="AK158" s="8" t="n">
        <f aca="false">IF(AND(AP158&gt;=V_NEED,AR158&gt;=P_MIN,AQ158&gt;=Z_MIN,F158&lt;=N_CAP,D158&lt;=R_MAX,OR(CORONA_REQ=0,O158&gt;=G158),OR(CORE_MODE&lt;&gt;3,E_CORE&lt;=E_NULL_MAX)),1,0)</f>
        <v>0</v>
      </c>
      <c r="AL158" s="31" t="n">
        <f aca="false">IF(AK158=1,IF(OBJECTIVE=1,AI158,AJ158),1000000000000)+ROW()*0.000000001</f>
        <v>1000000000000</v>
      </c>
      <c r="AM158" s="31" t="n">
        <v>5.139145</v>
      </c>
      <c r="AN158" s="41" t="n">
        <v>1.429821</v>
      </c>
      <c r="AO158" s="31" t="n">
        <v>3.432942</v>
      </c>
      <c r="AP158" s="31" t="n">
        <f aca="false">IF(CORE_MODE=1,G158,IF(OR(CORE_MODE=3,CORE_MODE=4),G158+(CHOOSE(N_CW+1,0,1,CW_N2,CW_N3,CW_N4,CW_N5,CW_N6)+CHOOSE(N_CW_A+1,0,CW_A1,CW_A2))*CW_PER_SWING*AM158,AM158))</f>
        <v>20.166573285135</v>
      </c>
      <c r="AQ158" s="41" t="n">
        <f aca="false">IF(CORE_MODE=2,AN158,K158)</f>
        <v>1.478628</v>
      </c>
      <c r="AR158" s="31" t="n">
        <f aca="false">IF(CORE_MODE=2,AO158,L158)</f>
        <v>3.639521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31" t="n">
        <v>9.259956</v>
      </c>
      <c r="H159" s="8" t="n">
        <v>97.33127</v>
      </c>
      <c r="I159" s="8" t="n">
        <v>1249.326548</v>
      </c>
      <c r="J159" s="31" t="n">
        <v>12.835819</v>
      </c>
      <c r="K159" s="41" t="n">
        <v>1.488767</v>
      </c>
      <c r="L159" s="31" t="n">
        <v>4.473483</v>
      </c>
      <c r="M159" s="8" t="n">
        <v>241</v>
      </c>
      <c r="N159" s="8" t="n">
        <v>1078</v>
      </c>
      <c r="O159" s="31" t="n">
        <v>11.260741</v>
      </c>
      <c r="P159" s="31" t="n">
        <v>12.514022</v>
      </c>
      <c r="Q159" s="31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31" t="n">
        <v>4.437909</v>
      </c>
      <c r="W159" s="41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2*ROUNDUP(G159*1000/V_ZENER,0)*PRICE_Z+(4+IF(CORE_MODE=1,1,0)+IF(OR(CORE_MODE=3,CORE_MODE=4),1+2*N_CW+2*N_CW_A,0))*ROUNDUP(G159*DIODE_SAFETY/V_STICK,0)*PRICE_STICK</f>
        <v>78.9</v>
      </c>
      <c r="AG159" s="24" t="n">
        <f aca="false">SUM(X159:AF159)</f>
        <v>3244.84576526</v>
      </c>
      <c r="AH159" s="20" t="n">
        <f aca="false">FIXED_BOM</f>
        <v>3666</v>
      </c>
      <c r="AI159" s="24" t="n">
        <f aca="false">(AG159+AH159)*(1+CONT)</f>
        <v>7947.472630049</v>
      </c>
      <c r="AJ159" s="24" t="n">
        <f aca="false">IF(AR159&gt;0,AI159/AR159,1000000000000)</f>
        <v>1776.57378602959</v>
      </c>
      <c r="AK159" s="8" t="n">
        <f aca="false">IF(AND(AP159&gt;=V_NEED,AR159&gt;=P_MIN,AQ159&gt;=Z_MIN,F159&lt;=N_CAP,D159&lt;=R_MAX,OR(CORONA_REQ=0,O159&gt;=G159),OR(CORE_MODE&lt;&gt;3,E_CORE&lt;=E_NULL_MAX)),1,0)</f>
        <v>0</v>
      </c>
      <c r="AL159" s="31" t="n">
        <f aca="false">IF(AK159=1,IF(OBJECTIVE=1,AI159,AJ159),1000000000000)+ROW()*0.000000001</f>
        <v>1000000000000</v>
      </c>
      <c r="AM159" s="31" t="n">
        <v>5.157146</v>
      </c>
      <c r="AN159" s="41" t="n">
        <v>1.447329</v>
      </c>
      <c r="AO159" s="31" t="n">
        <v>4.266541</v>
      </c>
      <c r="AP159" s="31" t="n">
        <f aca="false">IF(CORE_MODE=1,G159,IF(OR(CORE_MODE=3,CORE_MODE=4),G159+(CHOOSE(N_CW+1,0,1,CW_N2,CW_N3,CW_N4,CW_N5,CW_N6)+CHOOSE(N_CW_A+1,0,CW_A1,CW_A2))*CW_PER_SWING*AM159,AM159))</f>
        <v>20.204776141398</v>
      </c>
      <c r="AQ159" s="41" t="n">
        <f aca="false">IF(CORE_MODE=2,AN159,K159)</f>
        <v>1.488767</v>
      </c>
      <c r="AR159" s="31" t="n">
        <f aca="false">IF(CORE_MODE=2,AO159,L159)</f>
        <v>4.473483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31" t="n">
        <v>9.259956</v>
      </c>
      <c r="H160" s="8" t="n">
        <v>130.489973</v>
      </c>
      <c r="I160" s="8" t="n">
        <v>1683.874912</v>
      </c>
      <c r="J160" s="31" t="n">
        <v>12.904248</v>
      </c>
      <c r="K160" s="41" t="n">
        <v>1.501612</v>
      </c>
      <c r="L160" s="31" t="n">
        <v>6.139662</v>
      </c>
      <c r="M160" s="8" t="n">
        <v>325</v>
      </c>
      <c r="N160" s="8" t="n">
        <v>1246</v>
      </c>
      <c r="O160" s="31" t="n">
        <v>11.260741</v>
      </c>
      <c r="P160" s="31" t="n">
        <v>16.685363</v>
      </c>
      <c r="Q160" s="31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31" t="n">
        <v>5.718955</v>
      </c>
      <c r="W160" s="41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2*ROUNDUP(G160*1000/V_ZENER,0)*PRICE_Z+(4+IF(CORE_MODE=1,1,0)+IF(OR(CORE_MODE=3,CORE_MODE=4),1+2*N_CW+2*N_CW_A,0))*ROUNDUP(G160*DIODE_SAFETY/V_STICK,0)*PRICE_STICK</f>
        <v>78.9</v>
      </c>
      <c r="AG160" s="24" t="n">
        <f aca="false">SUM(X160:AF160)</f>
        <v>4259.25207091</v>
      </c>
      <c r="AH160" s="20" t="n">
        <f aca="false">FIXED_BOM</f>
        <v>3666</v>
      </c>
      <c r="AI160" s="24" t="n">
        <f aca="false">(AG160+AH160)*(1+CONT)</f>
        <v>9114.0398815465</v>
      </c>
      <c r="AJ160" s="24" t="n">
        <f aca="false">IF(AR160&gt;0,AI160/AR160,1000000000000)</f>
        <v>1484.45303365991</v>
      </c>
      <c r="AK160" s="8" t="n">
        <f aca="false">IF(AND(AP160&gt;=V_NEED,AR160&gt;=P_MIN,AQ160&gt;=Z_MIN,F160&lt;=N_CAP,D160&lt;=R_MAX,OR(CORONA_REQ=0,O160&gt;=G160),OR(CORE_MODE&lt;&gt;3,E_CORE&lt;=E_NULL_MAX)),1,0)</f>
        <v>0</v>
      </c>
      <c r="AL160" s="31" t="n">
        <f aca="false">IF(AK160=1,IF(OBJECTIVE=1,AI160,AJ160),1000000000000)+ROW()*0.000000001</f>
        <v>1000000000000</v>
      </c>
      <c r="AM160" s="31" t="n">
        <v>5.193683</v>
      </c>
      <c r="AN160" s="41" t="n">
        <v>1.470004</v>
      </c>
      <c r="AO160" s="31" t="n">
        <v>5.936439</v>
      </c>
      <c r="AP160" s="31" t="n">
        <f aca="false">IF(CORE_MODE=1,G160,IF(OR(CORE_MODE=3,CORE_MODE=4),G160+(CHOOSE(N_CW+1,0,1,CW_N2,CW_N3,CW_N4,CW_N5,CW_N6)+CHOOSE(N_CW_A+1,0,CW_A1,CW_A2))*CW_PER_SWING*AM160,AM160))</f>
        <v>20.282317264629</v>
      </c>
      <c r="AQ160" s="41" t="n">
        <f aca="false">IF(CORE_MODE=2,AN160,K160)</f>
        <v>1.501612</v>
      </c>
      <c r="AR160" s="31" t="n">
        <f aca="false">IF(CORE_MODE=2,AO160,L160)</f>
        <v>6.139662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31" t="n">
        <v>9.259956</v>
      </c>
      <c r="H161" s="8" t="n">
        <v>48.085812</v>
      </c>
      <c r="I161" s="8" t="n">
        <v>445.176319</v>
      </c>
      <c r="J161" s="31" t="n">
        <v>9.257956</v>
      </c>
      <c r="K161" s="41" t="n">
        <v>1.359142</v>
      </c>
      <c r="L161" s="31" t="n">
        <v>1.283459</v>
      </c>
      <c r="M161" s="8" t="n">
        <v>87</v>
      </c>
      <c r="N161" s="8" t="n">
        <v>770</v>
      </c>
      <c r="O161" s="31" t="n">
        <v>11.260741</v>
      </c>
      <c r="P161" s="31" t="n">
        <v>4.714208</v>
      </c>
      <c r="Q161" s="31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31" t="n">
        <v>2.089325</v>
      </c>
      <c r="W161" s="41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2*ROUNDUP(G161*1000/V_ZENER,0)*PRICE_Z+(4+IF(CORE_MODE=1,1,0)+IF(OR(CORE_MODE=3,CORE_MODE=4),1+2*N_CW+2*N_CW_A,0))*ROUNDUP(G161*DIODE_SAFETY/V_STICK,0)*PRICE_STICK</f>
        <v>78.9</v>
      </c>
      <c r="AG161" s="24" t="n">
        <f aca="false">SUM(X161:AF161)</f>
        <v>1379.31994036</v>
      </c>
      <c r="AH161" s="20" t="n">
        <f aca="false">FIXED_BOM</f>
        <v>3666</v>
      </c>
      <c r="AI161" s="24" t="n">
        <f aca="false">(AG161+AH161)*(1+CONT)</f>
        <v>5802.117931414</v>
      </c>
      <c r="AJ161" s="24" t="n">
        <f aca="false">IF(AR161&gt;0,AI161/AR161,1000000000000)</f>
        <v>4520.688180467</v>
      </c>
      <c r="AK161" s="8" t="n">
        <f aca="false">IF(AND(AP161&gt;=V_NEED,AR161&gt;=P_MIN,AQ161&gt;=Z_MIN,F161&lt;=N_CAP,D161&lt;=R_MAX,OR(CORONA_REQ=0,O161&gt;=G161),OR(CORE_MODE&lt;&gt;3,E_CORE&lt;=E_NULL_MAX)),1,0)</f>
        <v>0</v>
      </c>
      <c r="AL161" s="31" t="n">
        <f aca="false">IF(AK161=1,IF(OBJECTIVE=1,AI161,AJ161),1000000000000)+ROW()*0.000000001</f>
        <v>1000000000000</v>
      </c>
      <c r="AM161" s="31" t="n">
        <v>5.012371</v>
      </c>
      <c r="AN161" s="41" t="n">
        <v>1.27817</v>
      </c>
      <c r="AO161" s="31" t="n">
        <v>1.094338</v>
      </c>
      <c r="AP161" s="31" t="n">
        <f aca="false">IF(CORE_MODE=1,G161,IF(OR(CORE_MODE=3,CORE_MODE=4),G161+(CHOOSE(N_CW+1,0,1,CW_N2,CW_N3,CW_N4,CW_N5,CW_N6)+CHOOSE(N_CW_A+1,0,CW_A1,CW_A2))*CW_PER_SWING*AM161,AM161))</f>
        <v>19.897525515573</v>
      </c>
      <c r="AQ161" s="41" t="n">
        <f aca="false">IF(CORE_MODE=2,AN161,K161)</f>
        <v>1.359142</v>
      </c>
      <c r="AR161" s="31" t="n">
        <f aca="false">IF(CORE_MODE=2,AO161,L161)</f>
        <v>1.283459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31" t="n">
        <v>9.259956</v>
      </c>
      <c r="H162" s="8" t="n">
        <v>74.420561</v>
      </c>
      <c r="I162" s="8" t="n">
        <v>699.562787</v>
      </c>
      <c r="J162" s="31" t="n">
        <v>9.400128</v>
      </c>
      <c r="K162" s="41" t="n">
        <v>1.398449</v>
      </c>
      <c r="L162" s="31" t="n">
        <v>2.174473</v>
      </c>
      <c r="M162" s="8" t="n">
        <v>129</v>
      </c>
      <c r="N162" s="8" t="n">
        <v>854</v>
      </c>
      <c r="O162" s="31" t="n">
        <v>11.260741</v>
      </c>
      <c r="P162" s="31" t="n">
        <v>7.071312</v>
      </c>
      <c r="Q162" s="31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31" t="n">
        <v>2.729848</v>
      </c>
      <c r="W162" s="41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2*ROUNDUP(G162*1000/V_ZENER,0)*PRICE_Z+(4+IF(CORE_MODE=1,1,0)+IF(OR(CORE_MODE=3,CORE_MODE=4),1+2*N_CW+2*N_CW_A,0))*ROUNDUP(G162*DIODE_SAFETY/V_STICK,0)*PRICE_STICK</f>
        <v>78.9</v>
      </c>
      <c r="AG162" s="24" t="n">
        <f aca="false">SUM(X162:AF162)</f>
        <v>1889.77218318</v>
      </c>
      <c r="AH162" s="20" t="n">
        <f aca="false">FIXED_BOM</f>
        <v>3666</v>
      </c>
      <c r="AI162" s="24" t="n">
        <f aca="false">(AG162+AH162)*(1+CONT)</f>
        <v>6389.138010657</v>
      </c>
      <c r="AJ162" s="24" t="n">
        <f aca="false">IF(AR162&gt;0,AI162/AR162,1000000000000)</f>
        <v>2938.24665132977</v>
      </c>
      <c r="AK162" s="8" t="n">
        <f aca="false">IF(AND(AP162&gt;=V_NEED,AR162&gt;=P_MIN,AQ162&gt;=Z_MIN,F162&lt;=N_CAP,D162&lt;=R_MAX,OR(CORONA_REQ=0,O162&gt;=G162),OR(CORE_MODE&lt;&gt;3,E_CORE&lt;=E_NULL_MAX)),1,0)</f>
        <v>0</v>
      </c>
      <c r="AL162" s="31" t="n">
        <f aca="false">IF(AK162=1,IF(OBJECTIVE=1,AI162,AJ162),1000000000000)+ROW()*0.000000001</f>
        <v>1000000000000</v>
      </c>
      <c r="AM162" s="31" t="n">
        <v>5.054917</v>
      </c>
      <c r="AN162" s="41" t="n">
        <v>1.33949</v>
      </c>
      <c r="AO162" s="31" t="n">
        <v>1.974518</v>
      </c>
      <c r="AP162" s="31" t="n">
        <f aca="false">IF(CORE_MODE=1,G162,IF(OR(CORE_MODE=3,CORE_MODE=4),G162+(CHOOSE(N_CW+1,0,1,CW_N2,CW_N3,CW_N4,CW_N5,CW_N6)+CHOOSE(N_CW_A+1,0,CW_A1,CW_A2))*CW_PER_SWING*AM162,AM162))</f>
        <v>19.987819317171</v>
      </c>
      <c r="AQ162" s="41" t="n">
        <f aca="false">IF(CORE_MODE=2,AN162,K162)</f>
        <v>1.398449</v>
      </c>
      <c r="AR162" s="31" t="n">
        <f aca="false">IF(CORE_MODE=2,AO162,L162)</f>
        <v>2.174473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31" t="n">
        <v>9.259956</v>
      </c>
      <c r="H163" s="8" t="n">
        <v>100.75531</v>
      </c>
      <c r="I163" s="8" t="n">
        <v>953.949255</v>
      </c>
      <c r="J163" s="31" t="n">
        <v>9.46798</v>
      </c>
      <c r="K163" s="41" t="n">
        <v>1.418259</v>
      </c>
      <c r="L163" s="31" t="n">
        <v>3.070346</v>
      </c>
      <c r="M163" s="8" t="n">
        <v>171</v>
      </c>
      <c r="N163" s="8" t="n">
        <v>938</v>
      </c>
      <c r="O163" s="31" t="n">
        <v>11.260741</v>
      </c>
      <c r="P163" s="31" t="n">
        <v>9.428416</v>
      </c>
      <c r="Q163" s="31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31" t="n">
        <v>3.370371</v>
      </c>
      <c r="W163" s="41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2*ROUNDUP(G163*1000/V_ZENER,0)*PRICE_Z+(4+IF(CORE_MODE=1,1,0)+IF(OR(CORE_MODE=3,CORE_MODE=4),1+2*N_CW+2*N_CW_A,0))*ROUNDUP(G163*DIODE_SAFETY/V_STICK,0)*PRICE_STICK</f>
        <v>78.9</v>
      </c>
      <c r="AG163" s="24" t="n">
        <f aca="false">SUM(X163:AF163)</f>
        <v>2400.2243625</v>
      </c>
      <c r="AH163" s="20" t="n">
        <f aca="false">FIXED_BOM</f>
        <v>3666</v>
      </c>
      <c r="AI163" s="24" t="n">
        <f aca="false">(AG163+AH163)*(1+CONT)</f>
        <v>6976.158016875</v>
      </c>
      <c r="AJ163" s="24" t="n">
        <f aca="false">IF(AR163&gt;0,AI163/AR163,1000000000000)</f>
        <v>2272.10810015386</v>
      </c>
      <c r="AK163" s="8" t="n">
        <f aca="false">IF(AND(AP163&gt;=V_NEED,AR163&gt;=P_MIN,AQ163&gt;=Z_MIN,F163&lt;=N_CAP,D163&lt;=R_MAX,OR(CORONA_REQ=0,O163&gt;=G163),OR(CORE_MODE&lt;&gt;3,E_CORE&lt;=E_NULL_MAX)),1,0)</f>
        <v>0</v>
      </c>
      <c r="AL163" s="31" t="n">
        <f aca="false">IF(AK163=1,IF(OBJECTIVE=1,AI163,AJ163),1000000000000)+ROW()*0.000000001</f>
        <v>1000000000000</v>
      </c>
      <c r="AM163" s="31" t="n">
        <v>5.083925</v>
      </c>
      <c r="AN163" s="41" t="n">
        <v>1.372059</v>
      </c>
      <c r="AO163" s="31" t="n">
        <v>2.868936</v>
      </c>
      <c r="AP163" s="31" t="n">
        <f aca="false">IF(CORE_MODE=1,G163,IF(OR(CORE_MODE=3,CORE_MODE=4),G163+(CHOOSE(N_CW+1,0,1,CW_N2,CW_N3,CW_N4,CW_N5,CW_N6)+CHOOSE(N_CW_A+1,0,CW_A1,CW_A2))*CW_PER_SWING*AM163,AM163))</f>
        <v>20.049381922275</v>
      </c>
      <c r="AQ163" s="41" t="n">
        <f aca="false">IF(CORE_MODE=2,AN163,K163)</f>
        <v>1.418259</v>
      </c>
      <c r="AR163" s="31" t="n">
        <f aca="false">IF(CORE_MODE=2,AO163,L163)</f>
        <v>3.070346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31" t="n">
        <v>9.259956</v>
      </c>
      <c r="H164" s="8" t="n">
        <v>127.09006</v>
      </c>
      <c r="I164" s="8" t="n">
        <v>1208.335723</v>
      </c>
      <c r="J164" s="31" t="n">
        <v>9.507712</v>
      </c>
      <c r="K164" s="41" t="n">
        <v>1.429791</v>
      </c>
      <c r="L164" s="31" t="n">
        <v>3.963737</v>
      </c>
      <c r="M164" s="8" t="n">
        <v>213</v>
      </c>
      <c r="N164" s="8" t="n">
        <v>1022</v>
      </c>
      <c r="O164" s="31" t="n">
        <v>11.260741</v>
      </c>
      <c r="P164" s="31" t="n">
        <v>11.78552</v>
      </c>
      <c r="Q164" s="31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31" t="n">
        <v>4.010894</v>
      </c>
      <c r="W164" s="41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2*ROUNDUP(G164*1000/V_ZENER,0)*PRICE_Z+(4+IF(CORE_MODE=1,1,0)+IF(OR(CORE_MODE=3,CORE_MODE=4),1+2*N_CW+2*N_CW_A,0))*ROUNDUP(G164*DIODE_SAFETY/V_STICK,0)*PRICE_STICK</f>
        <v>78.9</v>
      </c>
      <c r="AG164" s="24" t="n">
        <f aca="false">SUM(X164:AF164)</f>
        <v>2910.67660682</v>
      </c>
      <c r="AH164" s="20" t="n">
        <f aca="false">FIXED_BOM</f>
        <v>3666</v>
      </c>
      <c r="AI164" s="24" t="n">
        <f aca="false">(AG164+AH164)*(1+CONT)</f>
        <v>7563.178097843</v>
      </c>
      <c r="AJ164" s="24" t="n">
        <f aca="false">IF(AR164&gt;0,AI164/AR164,1000000000000)</f>
        <v>1908.0928169157</v>
      </c>
      <c r="AK164" s="8" t="n">
        <f aca="false">IF(AND(AP164&gt;=V_NEED,AR164&gt;=P_MIN,AQ164&gt;=Z_MIN,F164&lt;=N_CAP,D164&lt;=R_MAX,OR(CORONA_REQ=0,O164&gt;=G164),OR(CORE_MODE&lt;&gt;3,E_CORE&lt;=E_NULL_MAX)),1,0)</f>
        <v>0</v>
      </c>
      <c r="AL164" s="31" t="n">
        <f aca="false">IF(AK164=1,IF(OBJECTIVE=1,AI164,AJ164),1000000000000)+ROW()*0.000000001</f>
        <v>1000000000000</v>
      </c>
      <c r="AM164" s="31" t="n">
        <v>5.106143</v>
      </c>
      <c r="AN164" s="41" t="n">
        <v>1.391738</v>
      </c>
      <c r="AO164" s="31" t="n">
        <v>3.759183</v>
      </c>
      <c r="AP164" s="31" t="n">
        <f aca="false">IF(CORE_MODE=1,G164,IF(OR(CORE_MODE=3,CORE_MODE=4),G164+(CHOOSE(N_CW+1,0,1,CW_N2,CW_N3,CW_N4,CW_N5,CW_N6)+CHOOSE(N_CW_A+1,0,CW_A1,CW_A2))*CW_PER_SWING*AM164,AM164))</f>
        <v>20.096534361609</v>
      </c>
      <c r="AQ164" s="41" t="n">
        <f aca="false">IF(CORE_MODE=2,AN164,K164)</f>
        <v>1.429791</v>
      </c>
      <c r="AR164" s="31" t="n">
        <f aca="false">IF(CORE_MODE=2,AO164,L164)</f>
        <v>3.963737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31" t="n">
        <v>9.259956</v>
      </c>
      <c r="H165" s="8" t="n">
        <v>153.424809</v>
      </c>
      <c r="I165" s="8" t="n">
        <v>1462.722191</v>
      </c>
      <c r="J165" s="31" t="n">
        <v>9.533805</v>
      </c>
      <c r="K165" s="41" t="n">
        <v>1.43722</v>
      </c>
      <c r="L165" s="31" t="n">
        <v>4.860305</v>
      </c>
      <c r="M165" s="8" t="n">
        <v>255</v>
      </c>
      <c r="N165" s="8" t="n">
        <v>1106</v>
      </c>
      <c r="O165" s="31" t="n">
        <v>11.260741</v>
      </c>
      <c r="P165" s="31" t="n">
        <v>14.142624</v>
      </c>
      <c r="Q165" s="31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31" t="n">
        <v>4.651417</v>
      </c>
      <c r="W165" s="41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2*ROUNDUP(G165*1000/V_ZENER,0)*PRICE_Z+(4+IF(CORE_MODE=1,1,0)+IF(OR(CORE_MODE=3,CORE_MODE=4),1+2*N_CW+2*N_CW_A,0))*ROUNDUP(G165*DIODE_SAFETY/V_STICK,0)*PRICE_STICK</f>
        <v>78.9</v>
      </c>
      <c r="AG165" s="24" t="n">
        <f aca="false">SUM(X165:AF165)</f>
        <v>3421.12884614</v>
      </c>
      <c r="AH165" s="20" t="n">
        <f aca="false">FIXED_BOM</f>
        <v>3666</v>
      </c>
      <c r="AI165" s="24" t="n">
        <f aca="false">(AG165+AH165)*(1+CONT)</f>
        <v>8150.198173061</v>
      </c>
      <c r="AJ165" s="24" t="n">
        <f aca="false">IF(AR165&gt;0,AI165/AR165,1000000000000)</f>
        <v>1676.89027191935</v>
      </c>
      <c r="AK165" s="8" t="n">
        <f aca="false">IF(AND(AP165&gt;=V_NEED,AR165&gt;=P_MIN,AQ165&gt;=Z_MIN,F165&lt;=N_CAP,D165&lt;=R_MAX,OR(CORONA_REQ=0,O165&gt;=G165),OR(CORE_MODE&lt;&gt;3,E_CORE&lt;=E_NULL_MAX)),1,0)</f>
        <v>0</v>
      </c>
      <c r="AL165" s="31" t="n">
        <f aca="false">IF(AK165=1,IF(OBJECTIVE=1,AI165,AJ165),1000000000000)+ROW()*0.000000001</f>
        <v>1000000000000</v>
      </c>
      <c r="AM165" s="31" t="n">
        <v>5.123994</v>
      </c>
      <c r="AN165" s="41" t="n">
        <v>1.405913</v>
      </c>
      <c r="AO165" s="31" t="n">
        <v>4.664317</v>
      </c>
      <c r="AP165" s="31" t="n">
        <f aca="false">IF(CORE_MODE=1,G165,IF(OR(CORE_MODE=3,CORE_MODE=4),G165+(CHOOSE(N_CW+1,0,1,CW_N2,CW_N3,CW_N4,CW_N5,CW_N6)+CHOOSE(N_CW_A+1,0,CW_A1,CW_A2))*CW_PER_SWING*AM165,AM165))</f>
        <v>20.134418878422</v>
      </c>
      <c r="AQ165" s="41" t="n">
        <f aca="false">IF(CORE_MODE=2,AN165,K165)</f>
        <v>1.43722</v>
      </c>
      <c r="AR165" s="31" t="n">
        <f aca="false">IF(CORE_MODE=2,AO165,L165)</f>
        <v>4.860305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31" t="n">
        <v>9.259956</v>
      </c>
      <c r="H166" s="8" t="n">
        <v>206.094308</v>
      </c>
      <c r="I166" s="8" t="n">
        <v>1971.495128</v>
      </c>
      <c r="J166" s="31" t="n">
        <v>9.565985</v>
      </c>
      <c r="K166" s="41" t="n">
        <v>1.447841</v>
      </c>
      <c r="L166" s="31" t="n">
        <v>6.663727</v>
      </c>
      <c r="M166" s="8" t="n">
        <v>339</v>
      </c>
      <c r="N166" s="8" t="n">
        <v>1274</v>
      </c>
      <c r="O166" s="31" t="n">
        <v>11.260741</v>
      </c>
      <c r="P166" s="31" t="n">
        <v>18.856832</v>
      </c>
      <c r="Q166" s="31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31" t="n">
        <v>5.932463</v>
      </c>
      <c r="W166" s="41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2*ROUNDUP(G166*1000/V_ZENER,0)*PRICE_Z+(4+IF(CORE_MODE=1,1,0)+IF(OR(CORE_MODE=3,CORE_MODE=4),1+2*N_CW+2*N_CW_A,0))*ROUNDUP(G166*DIODE_SAFETY/V_STICK,0)*PRICE_STICK</f>
        <v>78.9</v>
      </c>
      <c r="AG166" s="24" t="n">
        <f aca="false">SUM(X166:AF166)</f>
        <v>4442.03326828</v>
      </c>
      <c r="AH166" s="20" t="n">
        <f aca="false">FIXED_BOM</f>
        <v>3666</v>
      </c>
      <c r="AI166" s="24" t="n">
        <f aca="false">(AG166+AH166)*(1+CONT)</f>
        <v>9324.238258522</v>
      </c>
      <c r="AJ166" s="24" t="n">
        <f aca="false">IF(AR166&gt;0,AI166/AR166,1000000000000)</f>
        <v>1399.25273927368</v>
      </c>
      <c r="AK166" s="8" t="n">
        <f aca="false">IF(AND(AP166&gt;=V_NEED,AR166&gt;=P_MIN,AQ166&gt;=Z_MIN,F166&lt;=N_CAP,D166&lt;=R_MAX,OR(CORONA_REQ=0,O166&gt;=G166),OR(CORE_MODE&lt;&gt;3,E_CORE&lt;=E_NULL_MAX)),1,0)</f>
        <v>0</v>
      </c>
      <c r="AL166" s="31" t="n">
        <f aca="false">IF(AK166=1,IF(OBJECTIVE=1,AI166,AJ166),1000000000000)+ROW()*0.000000001</f>
        <v>1000000000000</v>
      </c>
      <c r="AM166" s="31" t="n">
        <v>5.170899</v>
      </c>
      <c r="AN166" s="41" t="n">
        <v>1.422998</v>
      </c>
      <c r="AO166" s="31" t="n">
        <v>6.45777</v>
      </c>
      <c r="AP166" s="31" t="n">
        <f aca="false">IF(CORE_MODE=1,G166,IF(OR(CORE_MODE=3,CORE_MODE=4),G166+(CHOOSE(N_CW+1,0,1,CW_N2,CW_N3,CW_N4,CW_N5,CW_N6)+CHOOSE(N_CW_A+1,0,CW_A1,CW_A2))*CW_PER_SWING*AM166,AM166))</f>
        <v>20.233963624437</v>
      </c>
      <c r="AQ166" s="41" t="n">
        <f aca="false">IF(CORE_MODE=2,AN166,K166)</f>
        <v>1.447841</v>
      </c>
      <c r="AR166" s="31" t="n">
        <f aca="false">IF(CORE_MODE=2,AO166,L166)</f>
        <v>6.663727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31" t="n">
        <v>9.259956</v>
      </c>
      <c r="H167" s="8" t="n">
        <v>25.841616</v>
      </c>
      <c r="I167" s="8" t="n">
        <v>315.312412</v>
      </c>
      <c r="J167" s="31" t="n">
        <v>12.20173</v>
      </c>
      <c r="K167" s="41" t="n">
        <v>1.364979</v>
      </c>
      <c r="L167" s="31" t="n">
        <v>0.915652</v>
      </c>
      <c r="M167" s="8" t="n">
        <v>92</v>
      </c>
      <c r="N167" s="8" t="n">
        <v>780</v>
      </c>
      <c r="O167" s="31" t="n">
        <v>11.828551</v>
      </c>
      <c r="P167" s="31" t="n">
        <v>4.837965</v>
      </c>
      <c r="Q167" s="31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31" t="n">
        <v>2.165578</v>
      </c>
      <c r="W167" s="41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2*ROUNDUP(G167*1000/V_ZENER,0)*PRICE_Z+(4+IF(CORE_MODE=1,1,0)+IF(OR(CORE_MODE=3,CORE_MODE=4),1+2*N_CW+2*N_CW_A,0))*ROUNDUP(G167*DIODE_SAFETY/V_STICK,0)*PRICE_STICK</f>
        <v>78.9</v>
      </c>
      <c r="AG167" s="24" t="n">
        <f aca="false">SUM(X167:AF167)</f>
        <v>1334.72211589</v>
      </c>
      <c r="AH167" s="20" t="n">
        <f aca="false">FIXED_BOM</f>
        <v>3666</v>
      </c>
      <c r="AI167" s="24" t="n">
        <f aca="false">(AG167+AH167)*(1+CONT)</f>
        <v>5750.8304332735</v>
      </c>
      <c r="AJ167" s="24" t="n">
        <f aca="false">IF(AR167&gt;0,AI167/AR167,1000000000000)</f>
        <v>6280.5852368296</v>
      </c>
      <c r="AK167" s="8" t="n">
        <f aca="false">IF(AND(AP167&gt;=V_NEED,AR167&gt;=P_MIN,AQ167&gt;=Z_MIN,F167&lt;=N_CAP,D167&lt;=R_MAX,OR(CORONA_REQ=0,O167&gt;=G167),OR(CORE_MODE&lt;&gt;3,E_CORE&lt;=E_NULL_MAX)),1,0)</f>
        <v>0</v>
      </c>
      <c r="AL167" s="31" t="n">
        <f aca="false">IF(AK167=1,IF(OBJECTIVE=1,AI167,AJ167),1000000000000)+ROW()*0.000000001</f>
        <v>1000000000000</v>
      </c>
      <c r="AM167" s="31" t="n">
        <v>5.014102</v>
      </c>
      <c r="AN167" s="41" t="n">
        <v>1.252363</v>
      </c>
      <c r="AO167" s="31" t="n">
        <v>0.716595</v>
      </c>
      <c r="AP167" s="31" t="n">
        <f aca="false">IF(CORE_MODE=1,G167,IF(OR(CORE_MODE=3,CORE_MODE=4),G167+(CHOOSE(N_CW+1,0,1,CW_N2,CW_N3,CW_N4,CW_N5,CW_N6)+CHOOSE(N_CW_A+1,0,CW_A1,CW_A2))*CW_PER_SWING*AM167,AM167))</f>
        <v>19.901199152826</v>
      </c>
      <c r="AQ167" s="41" t="n">
        <f aca="false">IF(CORE_MODE=2,AN167,K167)</f>
        <v>1.364979</v>
      </c>
      <c r="AR167" s="31" t="n">
        <f aca="false">IF(CORE_MODE=2,AO167,L167)</f>
        <v>0.915652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31" t="n">
        <v>9.259956</v>
      </c>
      <c r="H168" s="8" t="n">
        <v>39.465397</v>
      </c>
      <c r="I168" s="8" t="n">
        <v>495.490933</v>
      </c>
      <c r="J168" s="31" t="n">
        <v>12.555073</v>
      </c>
      <c r="K168" s="41" t="n">
        <v>1.421883</v>
      </c>
      <c r="L168" s="31" t="n">
        <v>1.597693</v>
      </c>
      <c r="M168" s="8" t="n">
        <v>132</v>
      </c>
      <c r="N168" s="8" t="n">
        <v>860</v>
      </c>
      <c r="O168" s="31" t="n">
        <v>11.828551</v>
      </c>
      <c r="P168" s="31" t="n">
        <v>7.256947</v>
      </c>
      <c r="Q168" s="31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31" t="n">
        <v>2.7756</v>
      </c>
      <c r="W168" s="41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2*ROUNDUP(G168*1000/V_ZENER,0)*PRICE_Z+(4+IF(CORE_MODE=1,1,0)+IF(OR(CORE_MODE=3,CORE_MODE=4),1+2*N_CW+2*N_CW_A,0))*ROUNDUP(G168*DIODE_SAFETY/V_STICK,0)*PRICE_STICK</f>
        <v>78.9</v>
      </c>
      <c r="AG168" s="24" t="n">
        <f aca="false">SUM(X168:AF168)</f>
        <v>1778.27782189</v>
      </c>
      <c r="AH168" s="20" t="n">
        <f aca="false">FIXED_BOM</f>
        <v>3666</v>
      </c>
      <c r="AI168" s="24" t="n">
        <f aca="false">(AG168+AH168)*(1+CONT)</f>
        <v>6260.9194951735</v>
      </c>
      <c r="AJ168" s="24" t="n">
        <f aca="false">IF(AR168&gt;0,AI168/AR168,1000000000000)</f>
        <v>3918.72499608717</v>
      </c>
      <c r="AK168" s="8" t="n">
        <f aca="false">IF(AND(AP168&gt;=V_NEED,AR168&gt;=P_MIN,AQ168&gt;=Z_MIN,F168&lt;=N_CAP,D168&lt;=R_MAX,OR(CORONA_REQ=0,O168&gt;=G168),OR(CORE_MODE&lt;&gt;3,E_CORE&lt;=E_NULL_MAX)),1,0)</f>
        <v>0</v>
      </c>
      <c r="AL168" s="31" t="n">
        <f aca="false">IF(AK168=1,IF(OBJECTIVE=1,AI168,AJ168),1000000000000)+ROW()*0.000000001</f>
        <v>1000000000000</v>
      </c>
      <c r="AM168" s="31" t="n">
        <v>5.07063</v>
      </c>
      <c r="AN168" s="41" t="n">
        <v>1.337208</v>
      </c>
      <c r="AO168" s="31" t="n">
        <v>1.400879</v>
      </c>
      <c r="AP168" s="31" t="n">
        <f aca="false">IF(CORE_MODE=1,G168,IF(OR(CORE_MODE=3,CORE_MODE=4),G168+(CHOOSE(N_CW+1,0,1,CW_N2,CW_N3,CW_N4,CW_N5,CW_N6)+CHOOSE(N_CW_A+1,0,CW_A1,CW_A2))*CW_PER_SWING*AM168,AM168))</f>
        <v>20.02116643569</v>
      </c>
      <c r="AQ168" s="41" t="n">
        <f aca="false">IF(CORE_MODE=2,AN168,K168)</f>
        <v>1.421883</v>
      </c>
      <c r="AR168" s="31" t="n">
        <f aca="false">IF(CORE_MODE=2,AO168,L168)</f>
        <v>1.597693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31" t="n">
        <v>9.259956</v>
      </c>
      <c r="H169" s="8" t="n">
        <v>53.089177</v>
      </c>
      <c r="I169" s="8" t="n">
        <v>675.669454</v>
      </c>
      <c r="J169" s="31" t="n">
        <v>12.727066</v>
      </c>
      <c r="K169" s="41" t="n">
        <v>1.450892</v>
      </c>
      <c r="L169" s="31" t="n">
        <v>2.28502</v>
      </c>
      <c r="M169" s="8" t="n">
        <v>180</v>
      </c>
      <c r="N169" s="8" t="n">
        <v>956</v>
      </c>
      <c r="O169" s="31" t="n">
        <v>11.828551</v>
      </c>
      <c r="P169" s="31" t="n">
        <v>9.675929</v>
      </c>
      <c r="Q169" s="31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31" t="n">
        <v>3.507626</v>
      </c>
      <c r="W169" s="41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2*ROUNDUP(G169*1000/V_ZENER,0)*PRICE_Z+(4+IF(CORE_MODE=1,1,0)+IF(OR(CORE_MODE=3,CORE_MODE=4),1+2*N_CW+2*N_CW_A,0))*ROUNDUP(G169*DIODE_SAFETY/V_STICK,0)*PRICE_STICK</f>
        <v>78.9</v>
      </c>
      <c r="AG169" s="24" t="n">
        <f aca="false">SUM(X169:AF169)</f>
        <v>2305.62829635</v>
      </c>
      <c r="AH169" s="20" t="n">
        <f aca="false">FIXED_BOM</f>
        <v>3666</v>
      </c>
      <c r="AI169" s="24" t="n">
        <f aca="false">(AG169+AH169)*(1+CONT)</f>
        <v>6867.3725408025</v>
      </c>
      <c r="AJ169" s="24" t="n">
        <f aca="false">IF(AR169&gt;0,AI169/AR169,1000000000000)</f>
        <v>3005.38837331949</v>
      </c>
      <c r="AK169" s="8" t="n">
        <f aca="false">IF(AND(AP169&gt;=V_NEED,AR169&gt;=P_MIN,AQ169&gt;=Z_MIN,F169&lt;=N_CAP,D169&lt;=R_MAX,OR(CORONA_REQ=0,O169&gt;=G169),OR(CORE_MODE&lt;&gt;3,E_CORE&lt;=E_NULL_MAX)),1,0)</f>
        <v>0</v>
      </c>
      <c r="AL169" s="31" t="n">
        <f aca="false">IF(AK169=1,IF(OBJECTIVE=1,AI169,AJ169),1000000000000)+ROW()*0.000000001</f>
        <v>1000000000000</v>
      </c>
      <c r="AM169" s="31" t="n">
        <v>5.100375</v>
      </c>
      <c r="AN169" s="41" t="n">
        <v>1.382846</v>
      </c>
      <c r="AO169" s="31" t="n">
        <v>2.081445</v>
      </c>
      <c r="AP169" s="31" t="n">
        <f aca="false">IF(CORE_MODE=1,G169,IF(OR(CORE_MODE=3,CORE_MODE=4),G169+(CHOOSE(N_CW+1,0,1,CW_N2,CW_N3,CW_N4,CW_N5,CW_N6)+CHOOSE(N_CW_A+1,0,CW_A1,CW_A2))*CW_PER_SWING*AM169,AM169))</f>
        <v>20.084293148625</v>
      </c>
      <c r="AQ169" s="41" t="n">
        <f aca="false">IF(CORE_MODE=2,AN169,K169)</f>
        <v>1.450892</v>
      </c>
      <c r="AR169" s="31" t="n">
        <f aca="false">IF(CORE_MODE=2,AO169,L169)</f>
        <v>2.28502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31" t="n">
        <v>9.259956</v>
      </c>
      <c r="H170" s="8" t="n">
        <v>66.712958</v>
      </c>
      <c r="I170" s="8" t="n">
        <v>855.847975</v>
      </c>
      <c r="J170" s="31" t="n">
        <v>12.828812</v>
      </c>
      <c r="K170" s="41" t="n">
        <v>1.468145</v>
      </c>
      <c r="L170" s="31" t="n">
        <v>2.972561</v>
      </c>
      <c r="M170" s="8" t="n">
        <v>220</v>
      </c>
      <c r="N170" s="8" t="n">
        <v>1036</v>
      </c>
      <c r="O170" s="31" t="n">
        <v>11.828551</v>
      </c>
      <c r="P170" s="31" t="n">
        <v>12.094912</v>
      </c>
      <c r="Q170" s="31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31" t="n">
        <v>4.117648</v>
      </c>
      <c r="W170" s="41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2*ROUNDUP(G170*1000/V_ZENER,0)*PRICE_Z+(4+IF(CORE_MODE=1,1,0)+IF(OR(CORE_MODE=3,CORE_MODE=4),1+2*N_CW+2*N_CW_A,0))*ROUNDUP(G170*DIODE_SAFETY/V_STICK,0)*PRICE_STICK</f>
        <v>78.9</v>
      </c>
      <c r="AG170" s="24" t="n">
        <f aca="false">SUM(X170:AF170)</f>
        <v>2749.18395582</v>
      </c>
      <c r="AH170" s="20" t="n">
        <f aca="false">FIXED_BOM</f>
        <v>3666</v>
      </c>
      <c r="AI170" s="24" t="n">
        <f aca="false">(AG170+AH170)*(1+CONT)</f>
        <v>7377.461549193</v>
      </c>
      <c r="AJ170" s="24" t="n">
        <f aca="false">IF(AR170&gt;0,AI170/AR170,1000000000000)</f>
        <v>2481.8537110569</v>
      </c>
      <c r="AK170" s="8" t="n">
        <f aca="false">IF(AND(AP170&gt;=V_NEED,AR170&gt;=P_MIN,AQ170&gt;=Z_MIN,F170&lt;=N_CAP,D170&lt;=R_MAX,OR(CORONA_REQ=0,O170&gt;=G170),OR(CORE_MODE&lt;&gt;3,E_CORE&lt;=E_NULL_MAX)),1,0)</f>
        <v>0</v>
      </c>
      <c r="AL170" s="31" t="n">
        <f aca="false">IF(AK170=1,IF(OBJECTIVE=1,AI170,AJ170),1000000000000)+ROW()*0.000000001</f>
        <v>1000000000000</v>
      </c>
      <c r="AM170" s="31" t="n">
        <v>5.122787</v>
      </c>
      <c r="AN170" s="41" t="n">
        <v>1.412145</v>
      </c>
      <c r="AO170" s="31" t="n">
        <v>2.773581</v>
      </c>
      <c r="AP170" s="31" t="n">
        <f aca="false">IF(CORE_MODE=1,G170,IF(OR(CORE_MODE=3,CORE_MODE=4),G170+(CHOOSE(N_CW+1,0,1,CW_N2,CW_N3,CW_N4,CW_N5,CW_N6)+CHOOSE(N_CW_A+1,0,CW_A1,CW_A2))*CW_PER_SWING*AM170,AM170))</f>
        <v>20.131857306981</v>
      </c>
      <c r="AQ170" s="41" t="n">
        <f aca="false">IF(CORE_MODE=2,AN170,K170)</f>
        <v>1.468145</v>
      </c>
      <c r="AR170" s="31" t="n">
        <f aca="false">IF(CORE_MODE=2,AO170,L170)</f>
        <v>2.972561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31" t="n">
        <v>9.259956</v>
      </c>
      <c r="H171" s="8" t="n">
        <v>80.336738</v>
      </c>
      <c r="I171" s="8" t="n">
        <v>1036.026496</v>
      </c>
      <c r="J171" s="31" t="n">
        <v>12.896049</v>
      </c>
      <c r="K171" s="41" t="n">
        <v>1.480119</v>
      </c>
      <c r="L171" s="31" t="n">
        <v>3.66308</v>
      </c>
      <c r="M171" s="8" t="n">
        <v>268</v>
      </c>
      <c r="N171" s="8" t="n">
        <v>1132</v>
      </c>
      <c r="O171" s="31" t="n">
        <v>11.828551</v>
      </c>
      <c r="P171" s="31" t="n">
        <v>14.513894</v>
      </c>
      <c r="Q171" s="31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31" t="n">
        <v>4.849674</v>
      </c>
      <c r="W171" s="41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2*ROUNDUP(G171*1000/V_ZENER,0)*PRICE_Z+(4+IF(CORE_MODE=1,1,0)+IF(OR(CORE_MODE=3,CORE_MODE=4),1+2*N_CW+2*N_CW_A,0))*ROUNDUP(G171*DIODE_SAFETY/V_STICK,0)*PRICE_STICK</f>
        <v>78.9</v>
      </c>
      <c r="AG171" s="24" t="n">
        <f aca="false">SUM(X171:AF171)</f>
        <v>3276.53442878</v>
      </c>
      <c r="AH171" s="20" t="n">
        <f aca="false">FIXED_BOM</f>
        <v>3666</v>
      </c>
      <c r="AI171" s="24" t="n">
        <f aca="false">(AG171+AH171)*(1+CONT)</f>
        <v>7983.914593097</v>
      </c>
      <c r="AJ171" s="24" t="n">
        <f aca="false">IF(AR171&gt;0,AI171/AR171,1000000000000)</f>
        <v>2179.5632618171</v>
      </c>
      <c r="AK171" s="8" t="n">
        <f aca="false">IF(AND(AP171&gt;=V_NEED,AR171&gt;=P_MIN,AQ171&gt;=Z_MIN,F171&lt;=N_CAP,D171&lt;=R_MAX,OR(CORONA_REQ=0,O171&gt;=G171),OR(CORE_MODE&lt;&gt;3,E_CORE&lt;=E_NULL_MAX)),1,0)</f>
        <v>0</v>
      </c>
      <c r="AL171" s="31" t="n">
        <f aca="false">IF(AK171=1,IF(OBJECTIVE=1,AI171,AJ171),1000000000000)+ROW()*0.000000001</f>
        <v>1000000000000</v>
      </c>
      <c r="AM171" s="31" t="n">
        <v>5.140934</v>
      </c>
      <c r="AN171" s="41" t="n">
        <v>1.43131</v>
      </c>
      <c r="AO171" s="31" t="n">
        <v>3.456393</v>
      </c>
      <c r="AP171" s="31" t="n">
        <f aca="false">IF(CORE_MODE=1,G171,IF(OR(CORE_MODE=3,CORE_MODE=4),G171+(CHOOSE(N_CW+1,0,1,CW_N2,CW_N3,CW_N4,CW_N5,CW_N6)+CHOOSE(N_CW_A+1,0,CW_A1,CW_A2))*CW_PER_SWING*AM171,AM171))</f>
        <v>20.170370013642</v>
      </c>
      <c r="AQ171" s="41" t="n">
        <f aca="false">IF(CORE_MODE=2,AN171,K171)</f>
        <v>1.480119</v>
      </c>
      <c r="AR171" s="31" t="n">
        <f aca="false">IF(CORE_MODE=2,AO171,L171)</f>
        <v>3.66308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31" t="n">
        <v>9.259956</v>
      </c>
      <c r="H172" s="8" t="n">
        <v>107.584299</v>
      </c>
      <c r="I172" s="8" t="n">
        <v>1396.383539</v>
      </c>
      <c r="J172" s="31" t="n">
        <v>12.979436</v>
      </c>
      <c r="K172" s="41" t="n">
        <v>1.495499</v>
      </c>
      <c r="L172" s="31" t="n">
        <v>5.050339</v>
      </c>
      <c r="M172" s="8" t="n">
        <v>356</v>
      </c>
      <c r="N172" s="8" t="n">
        <v>1308</v>
      </c>
      <c r="O172" s="31" t="n">
        <v>11.828551</v>
      </c>
      <c r="P172" s="31" t="n">
        <v>19.351859</v>
      </c>
      <c r="Q172" s="31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31" t="n">
        <v>6.191722</v>
      </c>
      <c r="W172" s="41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2*ROUNDUP(G172*1000/V_ZENER,0)*PRICE_Z+(4+IF(CORE_MODE=1,1,0)+IF(OR(CORE_MODE=3,CORE_MODE=4),1+2*N_CW+2*N_CW_A,0))*ROUNDUP(G172*DIODE_SAFETY/V_STICK,0)*PRICE_STICK</f>
        <v>78.9</v>
      </c>
      <c r="AG172" s="24" t="n">
        <f aca="false">SUM(X172:AF172)</f>
        <v>4247.44056271</v>
      </c>
      <c r="AH172" s="20" t="n">
        <f aca="false">FIXED_BOM</f>
        <v>3666</v>
      </c>
      <c r="AI172" s="24" t="n">
        <f aca="false">(AG172+AH172)*(1+CONT)</f>
        <v>9100.4566471165</v>
      </c>
      <c r="AJ172" s="24" t="n">
        <f aca="false">IF(AR172&gt;0,AI172/AR172,1000000000000)</f>
        <v>1801.94966063001</v>
      </c>
      <c r="AK172" s="8" t="n">
        <f aca="false">IF(AND(AP172&gt;=V_NEED,AR172&gt;=P_MIN,AQ172&gt;=Z_MIN,F172&lt;=N_CAP,D172&lt;=R_MAX,OR(CORONA_REQ=0,O172&gt;=G172),OR(CORE_MODE&lt;&gt;3,E_CORE&lt;=E_NULL_MAX)),1,0)</f>
        <v>0</v>
      </c>
      <c r="AL172" s="31" t="n">
        <f aca="false">IF(AK172=1,IF(OBJECTIVE=1,AI172,AJ172),1000000000000)+ROW()*0.000000001</f>
        <v>1000000000000</v>
      </c>
      <c r="AM172" s="31" t="n">
        <v>5.169004</v>
      </c>
      <c r="AN172" s="41" t="n">
        <v>1.458309</v>
      </c>
      <c r="AO172" s="31" t="n">
        <v>4.847967</v>
      </c>
      <c r="AP172" s="31" t="n">
        <f aca="false">IF(CORE_MODE=1,G172,IF(OR(CORE_MODE=3,CORE_MODE=4),G172+(CHOOSE(N_CW+1,0,1,CW_N2,CW_N3,CW_N4,CW_N5,CW_N6)+CHOOSE(N_CW_A+1,0,CW_A1,CW_A2))*CW_PER_SWING*AM172,AM172))</f>
        <v>20.229941936052</v>
      </c>
      <c r="AQ172" s="41" t="n">
        <f aca="false">IF(CORE_MODE=2,AN172,K172)</f>
        <v>1.495499</v>
      </c>
      <c r="AR172" s="31" t="n">
        <f aca="false">IF(CORE_MODE=2,AO172,L172)</f>
        <v>5.050339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31" t="n">
        <v>9.259956</v>
      </c>
      <c r="H173" s="8" t="n">
        <v>34.574174</v>
      </c>
      <c r="I173" s="8" t="n">
        <v>380.432792</v>
      </c>
      <c r="J173" s="31" t="n">
        <v>11.003381</v>
      </c>
      <c r="K173" s="41" t="n">
        <v>1.372804</v>
      </c>
      <c r="L173" s="31" t="n">
        <v>1.123123</v>
      </c>
      <c r="M173" s="8" t="n">
        <v>100</v>
      </c>
      <c r="N173" s="8" t="n">
        <v>796</v>
      </c>
      <c r="O173" s="31" t="n">
        <v>11.828551</v>
      </c>
      <c r="P173" s="31" t="n">
        <v>5.561788</v>
      </c>
      <c r="Q173" s="31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31" t="n">
        <v>2.287582</v>
      </c>
      <c r="W173" s="41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2*ROUNDUP(G173*1000/V_ZENER,0)*PRICE_Z+(4+IF(CORE_MODE=1,1,0)+IF(OR(CORE_MODE=3,CORE_MODE=4),1+2*N_CW+2*N_CW_A,0))*ROUNDUP(G173*DIODE_SAFETY/V_STICK,0)*PRICE_STICK</f>
        <v>78.9</v>
      </c>
      <c r="AG173" s="24" t="n">
        <f aca="false">SUM(X173:AF173)</f>
        <v>1427.18109916</v>
      </c>
      <c r="AH173" s="20" t="n">
        <f aca="false">FIXED_BOM</f>
        <v>3666</v>
      </c>
      <c r="AI173" s="24" t="n">
        <f aca="false">(AG173+AH173)*(1+CONT)</f>
        <v>5857.158264034</v>
      </c>
      <c r="AJ173" s="24" t="n">
        <f aca="false">IF(AR173&gt;0,AI173/AR173,1000000000000)</f>
        <v>5215.0639458314</v>
      </c>
      <c r="AK173" s="8" t="n">
        <f aca="false">IF(AND(AP173&gt;=V_NEED,AR173&gt;=P_MIN,AQ173&gt;=Z_MIN,F173&lt;=N_CAP,D173&lt;=R_MAX,OR(CORONA_REQ=0,O173&gt;=G173),OR(CORE_MODE&lt;&gt;3,E_CORE&lt;=E_NULL_MAX)),1,0)</f>
        <v>0</v>
      </c>
      <c r="AL173" s="31" t="n">
        <f aca="false">IF(AK173=1,IF(OBJECTIVE=1,AI173,AJ173),1000000000000)+ROW()*0.000000001</f>
        <v>1000000000000</v>
      </c>
      <c r="AM173" s="31" t="n">
        <v>5.020781</v>
      </c>
      <c r="AN173" s="41" t="n">
        <v>1.275947</v>
      </c>
      <c r="AO173" s="31" t="n">
        <v>0.922387</v>
      </c>
      <c r="AP173" s="31" t="n">
        <f aca="false">IF(CORE_MODE=1,G173,IF(OR(CORE_MODE=3,CORE_MODE=4),G173+(CHOOSE(N_CW+1,0,1,CW_N2,CW_N3,CW_N4,CW_N5,CW_N6)+CHOOSE(N_CW_A+1,0,CW_A1,CW_A2))*CW_PER_SWING*AM173,AM173))</f>
        <v>19.915373747403</v>
      </c>
      <c r="AQ173" s="41" t="n">
        <f aca="false">IF(CORE_MODE=2,AN173,K173)</f>
        <v>1.372804</v>
      </c>
      <c r="AR173" s="31" t="n">
        <f aca="false">IF(CORE_MODE=2,AO173,L173)</f>
        <v>1.123123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31" t="n">
        <v>9.259956</v>
      </c>
      <c r="H174" s="8" t="n">
        <v>53.187987</v>
      </c>
      <c r="I174" s="8" t="n">
        <v>597.822959</v>
      </c>
      <c r="J174" s="31" t="n">
        <v>11.239812</v>
      </c>
      <c r="K174" s="41" t="n">
        <v>1.420275</v>
      </c>
      <c r="L174" s="31" t="n">
        <v>1.924339</v>
      </c>
      <c r="M174" s="8" t="n">
        <v>140</v>
      </c>
      <c r="N174" s="8" t="n">
        <v>876</v>
      </c>
      <c r="O174" s="31" t="n">
        <v>11.828551</v>
      </c>
      <c r="P174" s="31" t="n">
        <v>8.342682</v>
      </c>
      <c r="Q174" s="31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31" t="n">
        <v>2.897604</v>
      </c>
      <c r="W174" s="41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2*ROUNDUP(G174*1000/V_ZENER,0)*PRICE_Z+(4+IF(CORE_MODE=1,1,0)+IF(OR(CORE_MODE=3,CORE_MODE=4),1+2*N_CW+2*N_CW_A,0))*ROUNDUP(G174*DIODE_SAFETY/V_STICK,0)*PRICE_STICK</f>
        <v>78.9</v>
      </c>
      <c r="AG174" s="24" t="n">
        <f aca="false">SUM(X174:AF174)</f>
        <v>1875.0688318</v>
      </c>
      <c r="AH174" s="20" t="n">
        <f aca="false">FIXED_BOM</f>
        <v>3666</v>
      </c>
      <c r="AI174" s="24" t="n">
        <f aca="false">(AG174+AH174)*(1+CONT)</f>
        <v>6372.22915657</v>
      </c>
      <c r="AJ174" s="24" t="n">
        <f aca="false">IF(AR174&gt;0,AI174/AR174,1000000000000)</f>
        <v>3311.38596503527</v>
      </c>
      <c r="AK174" s="8" t="n">
        <f aca="false">IF(AND(AP174&gt;=V_NEED,AR174&gt;=P_MIN,AQ174&gt;=Z_MIN,F174&lt;=N_CAP,D174&lt;=R_MAX,OR(CORONA_REQ=0,O174&gt;=G174),OR(CORE_MODE&lt;&gt;3,E_CORE&lt;=E_NULL_MAX)),1,0)</f>
        <v>0</v>
      </c>
      <c r="AL174" s="31" t="n">
        <f aca="false">IF(AK174=1,IF(OBJECTIVE=1,AI174,AJ174),1000000000000)+ROW()*0.000000001</f>
        <v>1000000000000</v>
      </c>
      <c r="AM174" s="31" t="n">
        <v>5.069637</v>
      </c>
      <c r="AN174" s="41" t="n">
        <v>1.348635</v>
      </c>
      <c r="AO174" s="31" t="n">
        <v>1.720908</v>
      </c>
      <c r="AP174" s="31" t="n">
        <f aca="false">IF(CORE_MODE=1,G174,IF(OR(CORE_MODE=3,CORE_MODE=4),G174+(CHOOSE(N_CW+1,0,1,CW_N2,CW_N3,CW_N4,CW_N5,CW_N6)+CHOOSE(N_CW_A+1,0,CW_A1,CW_A2))*CW_PER_SWING*AM174,AM174))</f>
        <v>20.019059028531</v>
      </c>
      <c r="AQ174" s="41" t="n">
        <f aca="false">IF(CORE_MODE=2,AN174,K174)</f>
        <v>1.420275</v>
      </c>
      <c r="AR174" s="31" t="n">
        <f aca="false">IF(CORE_MODE=2,AO174,L174)</f>
        <v>1.924339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31" t="n">
        <v>9.259956</v>
      </c>
      <c r="H175" s="8" t="n">
        <v>71.801801</v>
      </c>
      <c r="I175" s="8" t="n">
        <v>815.213126</v>
      </c>
      <c r="J175" s="31" t="n">
        <v>11.353659</v>
      </c>
      <c r="K175" s="41" t="n">
        <v>1.44442</v>
      </c>
      <c r="L175" s="31" t="n">
        <v>2.732962</v>
      </c>
      <c r="M175" s="8" t="n">
        <v>188</v>
      </c>
      <c r="N175" s="8" t="n">
        <v>972</v>
      </c>
      <c r="O175" s="31" t="n">
        <v>11.828551</v>
      </c>
      <c r="P175" s="31" t="n">
        <v>11.123575</v>
      </c>
      <c r="Q175" s="31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31" t="n">
        <v>3.62963</v>
      </c>
      <c r="W175" s="41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2*ROUNDUP(G175*1000/V_ZENER,0)*PRICE_Z+(4+IF(CORE_MODE=1,1,0)+IF(OR(CORE_MODE=3,CORE_MODE=4),1+2*N_CW+2*N_CW_A,0))*ROUNDUP(G175*DIODE_SAFETY/V_STICK,0)*PRICE_STICK</f>
        <v>78.9</v>
      </c>
      <c r="AG175" s="24" t="n">
        <f aca="false">SUM(X175:AF175)</f>
        <v>2406.75138093</v>
      </c>
      <c r="AH175" s="20" t="n">
        <f aca="false">FIXED_BOM</f>
        <v>3666</v>
      </c>
      <c r="AI175" s="24" t="n">
        <f aca="false">(AG175+AH175)*(1+CONT)</f>
        <v>6983.6640880695</v>
      </c>
      <c r="AJ175" s="24" t="n">
        <f aca="false">IF(AR175&gt;0,AI175/AR175,1000000000000)</f>
        <v>2555.34620974221</v>
      </c>
      <c r="AK175" s="8" t="n">
        <f aca="false">IF(AND(AP175&gt;=V_NEED,AR175&gt;=P_MIN,AQ175&gt;=Z_MIN,F175&lt;=N_CAP,D175&lt;=R_MAX,OR(CORONA_REQ=0,O175&gt;=G175),OR(CORE_MODE&lt;&gt;3,E_CORE&lt;=E_NULL_MAX)),1,0)</f>
        <v>0</v>
      </c>
      <c r="AL175" s="31" t="n">
        <f aca="false">IF(AK175=1,IF(OBJECTIVE=1,AI175,AJ175),1000000000000)+ROW()*0.000000001</f>
        <v>1000000000000</v>
      </c>
      <c r="AM175" s="31" t="n">
        <v>5.098765</v>
      </c>
      <c r="AN175" s="41" t="n">
        <v>1.3891</v>
      </c>
      <c r="AO175" s="31" t="n">
        <v>2.536963</v>
      </c>
      <c r="AP175" s="31" t="n">
        <f aca="false">IF(CORE_MODE=1,G175,IF(OR(CORE_MODE=3,CORE_MODE=4),G175+(CHOOSE(N_CW+1,0,1,CW_N2,CW_N3,CW_N4,CW_N5,CW_N6)+CHOOSE(N_CW_A+1,0,CW_A1,CW_A2))*CW_PER_SWING*AM175,AM175))</f>
        <v>20.080876305195</v>
      </c>
      <c r="AQ175" s="41" t="n">
        <f aca="false">IF(CORE_MODE=2,AN175,K175)</f>
        <v>1.44442</v>
      </c>
      <c r="AR175" s="31" t="n">
        <f aca="false">IF(CORE_MODE=2,AO175,L175)</f>
        <v>2.732962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31" t="n">
        <v>9.259956</v>
      </c>
      <c r="H176" s="8" t="n">
        <v>90.415614</v>
      </c>
      <c r="I176" s="8" t="n">
        <v>1032.603293</v>
      </c>
      <c r="J176" s="31" t="n">
        <v>11.42063</v>
      </c>
      <c r="K176" s="41" t="n">
        <v>1.458745</v>
      </c>
      <c r="L176" s="31" t="n">
        <v>3.540841</v>
      </c>
      <c r="M176" s="8" t="n">
        <v>236</v>
      </c>
      <c r="N176" s="8" t="n">
        <v>1068</v>
      </c>
      <c r="O176" s="31" t="n">
        <v>11.828551</v>
      </c>
      <c r="P176" s="31" t="n">
        <v>13.904469</v>
      </c>
      <c r="Q176" s="31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31" t="n">
        <v>4.361657</v>
      </c>
      <c r="W176" s="41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2*ROUNDUP(G176*1000/V_ZENER,0)*PRICE_Z+(4+IF(CORE_MODE=1,1,0)+IF(OR(CORE_MODE=3,CORE_MODE=4),1+2*N_CW+2*N_CW_A,0))*ROUNDUP(G176*DIODE_SAFETY/V_STICK,0)*PRICE_STICK</f>
        <v>78.9</v>
      </c>
      <c r="AG176" s="24" t="n">
        <f aca="false">SUM(X176:AF176)</f>
        <v>2938.43399703</v>
      </c>
      <c r="AH176" s="20" t="n">
        <f aca="false">FIXED_BOM</f>
        <v>3666</v>
      </c>
      <c r="AI176" s="24" t="n">
        <f aca="false">(AG176+AH176)*(1+CONT)</f>
        <v>7595.0990965845</v>
      </c>
      <c r="AJ176" s="24" t="n">
        <f aca="false">IF(AR176&gt;0,AI176/AR176,1000000000000)</f>
        <v>2144.9986307164</v>
      </c>
      <c r="AK176" s="8" t="n">
        <f aca="false">IF(AND(AP176&gt;=V_NEED,AR176&gt;=P_MIN,AQ176&gt;=Z_MIN,F176&lt;=N_CAP,D176&lt;=R_MAX,OR(CORONA_REQ=0,O176&gt;=G176),OR(CORE_MODE&lt;&gt;3,E_CORE&lt;=E_NULL_MAX)),1,0)</f>
        <v>0</v>
      </c>
      <c r="AL176" s="31" t="n">
        <f aca="false">IF(AK176=1,IF(OBJECTIVE=1,AI176,AJ176),1000000000000)+ROW()*0.000000001</f>
        <v>1000000000000</v>
      </c>
      <c r="AM176" s="31" t="n">
        <v>5.121176</v>
      </c>
      <c r="AN176" s="41" t="n">
        <v>1.411943</v>
      </c>
      <c r="AO176" s="31" t="n">
        <v>3.334397</v>
      </c>
      <c r="AP176" s="31" t="n">
        <f aca="false">IF(CORE_MODE=1,G176,IF(OR(CORE_MODE=3,CORE_MODE=4),G176+(CHOOSE(N_CW+1,0,1,CW_N2,CW_N3,CW_N4,CW_N5,CW_N6)+CHOOSE(N_CW_A+1,0,CW_A1,CW_A2))*CW_PER_SWING*AM176,AM176))</f>
        <v>20.128438341288</v>
      </c>
      <c r="AQ176" s="41" t="n">
        <f aca="false">IF(CORE_MODE=2,AN176,K176)</f>
        <v>1.458745</v>
      </c>
      <c r="AR176" s="31" t="n">
        <f aca="false">IF(CORE_MODE=2,AO176,L176)</f>
        <v>3.540841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31" t="n">
        <v>9.259956</v>
      </c>
      <c r="H177" s="8" t="n">
        <v>109.029428</v>
      </c>
      <c r="I177" s="8" t="n">
        <v>1249.99346</v>
      </c>
      <c r="J177" s="31" t="n">
        <v>11.464735</v>
      </c>
      <c r="K177" s="41" t="n">
        <v>1.46849</v>
      </c>
      <c r="L177" s="31" t="n">
        <v>4.352896</v>
      </c>
      <c r="M177" s="8" t="n">
        <v>276</v>
      </c>
      <c r="N177" s="8" t="n">
        <v>1148</v>
      </c>
      <c r="O177" s="31" t="n">
        <v>11.828551</v>
      </c>
      <c r="P177" s="31" t="n">
        <v>16.685363</v>
      </c>
      <c r="Q177" s="31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31" t="n">
        <v>4.971678</v>
      </c>
      <c r="W177" s="41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2*ROUNDUP(G177*1000/V_ZENER,0)*PRICE_Z+(4+IF(CORE_MODE=1,1,0)+IF(OR(CORE_MODE=3,CORE_MODE=4),1+2*N_CW+2*N_CW_A,0))*ROUNDUP(G177*DIODE_SAFETY/V_STICK,0)*PRICE_STICK</f>
        <v>78.9</v>
      </c>
      <c r="AG177" s="24" t="n">
        <f aca="false">SUM(X177:AF177)</f>
        <v>3386.32173467</v>
      </c>
      <c r="AH177" s="20" t="n">
        <f aca="false">FIXED_BOM</f>
        <v>3666</v>
      </c>
      <c r="AI177" s="24" t="n">
        <f aca="false">(AG177+AH177)*(1+CONT)</f>
        <v>8110.1699948705</v>
      </c>
      <c r="AJ177" s="24" t="n">
        <f aca="false">IF(AR177&gt;0,AI177/AR177,1000000000000)</f>
        <v>1863.16649763066</v>
      </c>
      <c r="AK177" s="8" t="n">
        <f aca="false">IF(AND(AP177&gt;=V_NEED,AR177&gt;=P_MIN,AQ177&gt;=Z_MIN,F177&lt;=N_CAP,D177&lt;=R_MAX,OR(CORONA_REQ=0,O177&gt;=G177),OR(CORE_MODE&lt;&gt;3,E_CORE&lt;=E_NULL_MAX)),1,0)</f>
        <v>0</v>
      </c>
      <c r="AL177" s="31" t="n">
        <f aca="false">IF(AK177=1,IF(OBJECTIVE=1,AI177,AJ177),1000000000000)+ROW()*0.000000001</f>
        <v>1000000000000</v>
      </c>
      <c r="AM177" s="31" t="n">
        <v>5.139142</v>
      </c>
      <c r="AN177" s="41" t="n">
        <v>1.42878</v>
      </c>
      <c r="AO177" s="31" t="n">
        <v>4.146124</v>
      </c>
      <c r="AP177" s="31" t="n">
        <f aca="false">IF(CORE_MODE=1,G177,IF(OR(CORE_MODE=3,CORE_MODE=4),G177+(CHOOSE(N_CW+1,0,1,CW_N2,CW_N3,CW_N4,CW_N5,CW_N6)+CHOOSE(N_CW_A+1,0,CW_A1,CW_A2))*CW_PER_SWING*AM177,AM177))</f>
        <v>20.166566918346</v>
      </c>
      <c r="AQ177" s="41" t="n">
        <f aca="false">IF(CORE_MODE=2,AN177,K177)</f>
        <v>1.46849</v>
      </c>
      <c r="AR177" s="31" t="n">
        <f aca="false">IF(CORE_MODE=2,AO177,L177)</f>
        <v>4.352896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31" t="n">
        <v>9.259956</v>
      </c>
      <c r="H178" s="8" t="n">
        <v>146.257055</v>
      </c>
      <c r="I178" s="8" t="n">
        <v>1684.773793</v>
      </c>
      <c r="J178" s="31" t="n">
        <v>11.519265</v>
      </c>
      <c r="K178" s="41" t="n">
        <v>1.480164</v>
      </c>
      <c r="L178" s="31" t="n">
        <v>5.966057</v>
      </c>
      <c r="M178" s="8" t="n">
        <v>372</v>
      </c>
      <c r="N178" s="8" t="n">
        <v>1340</v>
      </c>
      <c r="O178" s="31" t="n">
        <v>11.828551</v>
      </c>
      <c r="P178" s="31" t="n">
        <v>22.247151</v>
      </c>
      <c r="Q178" s="31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31" t="n">
        <v>6.435731</v>
      </c>
      <c r="W178" s="41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2*ROUNDUP(G178*1000/V_ZENER,0)*PRICE_Z+(4+IF(CORE_MODE=1,1,0)+IF(OR(CORE_MODE=3,CORE_MODE=4),1+2*N_CW+2*N_CW_A,0))*ROUNDUP(G178*DIODE_SAFETY/V_STICK,0)*PRICE_STICK</f>
        <v>78.9</v>
      </c>
      <c r="AG178" s="24" t="n">
        <f aca="false">SUM(X178:AF178)</f>
        <v>4449.68691187</v>
      </c>
      <c r="AH178" s="20" t="n">
        <f aca="false">FIXED_BOM</f>
        <v>3666</v>
      </c>
      <c r="AI178" s="24" t="n">
        <f aca="false">(AG178+AH178)*(1+CONT)</f>
        <v>9333.0399486505</v>
      </c>
      <c r="AJ178" s="24" t="n">
        <f aca="false">IF(AR178&gt;0,AI178/AR178,1000000000000)</f>
        <v>1564.35648346144</v>
      </c>
      <c r="AK178" s="8" t="n">
        <f aca="false">IF(AND(AP178&gt;=V_NEED,AR178&gt;=P_MIN,AQ178&gt;=Z_MIN,F178&lt;=N_CAP,D178&lt;=R_MAX,OR(CORONA_REQ=0,O178&gt;=G178),OR(CORE_MODE&lt;&gt;3,E_CORE&lt;=E_NULL_MAX)),1,0)</f>
        <v>0</v>
      </c>
      <c r="AL178" s="31" t="n">
        <f aca="false">IF(AK178=1,IF(OBJECTIVE=1,AI178,AJ178),1000000000000)+ROW()*0.000000001</f>
        <v>1000000000000</v>
      </c>
      <c r="AM178" s="31" t="n">
        <v>5.175485</v>
      </c>
      <c r="AN178" s="41" t="n">
        <v>1.449907</v>
      </c>
      <c r="AO178" s="31" t="n">
        <v>5.76331</v>
      </c>
      <c r="AP178" s="31" t="n">
        <f aca="false">IF(CORE_MODE=1,G178,IF(OR(CORE_MODE=3,CORE_MODE=4),G178+(CHOOSE(N_CW+1,0,1,CW_N2,CW_N3,CW_N4,CW_N5,CW_N6)+CHOOSE(N_CW_A+1,0,CW_A1,CW_A2))*CW_PER_SWING*AM178,AM178))</f>
        <v>20.243696322555</v>
      </c>
      <c r="AQ178" s="41" t="n">
        <f aca="false">IF(CORE_MODE=2,AN178,K178)</f>
        <v>1.480164</v>
      </c>
      <c r="AR178" s="31" t="n">
        <f aca="false">IF(CORE_MODE=2,AO178,L178)</f>
        <v>5.966057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31" t="n">
        <v>9.259956</v>
      </c>
      <c r="H179" s="8" t="n">
        <v>53.053081</v>
      </c>
      <c r="I179" s="8" t="n">
        <v>445.092926</v>
      </c>
      <c r="J179" s="31" t="n">
        <v>8.389577</v>
      </c>
      <c r="K179" s="41" t="n">
        <v>1.34044</v>
      </c>
      <c r="L179" s="31" t="n">
        <v>1.235906</v>
      </c>
      <c r="M179" s="8" t="n">
        <v>100</v>
      </c>
      <c r="N179" s="8" t="n">
        <v>796</v>
      </c>
      <c r="O179" s="31" t="n">
        <v>11.828551</v>
      </c>
      <c r="P179" s="31" t="n">
        <v>6.285611</v>
      </c>
      <c r="Q179" s="31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31" t="n">
        <v>2.287582</v>
      </c>
      <c r="W179" s="41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2*ROUNDUP(G179*1000/V_ZENER,0)*PRICE_Z+(4+IF(CORE_MODE=1,1,0)+IF(OR(CORE_MODE=3,CORE_MODE=4),1+2*N_CW+2*N_CW_A,0))*ROUNDUP(G179*DIODE_SAFETY/V_STICK,0)*PRICE_STICK</f>
        <v>78.9</v>
      </c>
      <c r="AG179" s="24" t="n">
        <f aca="false">SUM(X179:AF179)</f>
        <v>1435.84526047</v>
      </c>
      <c r="AH179" s="20" t="n">
        <f aca="false">FIXED_BOM</f>
        <v>3666</v>
      </c>
      <c r="AI179" s="24" t="n">
        <f aca="false">(AG179+AH179)*(1+CONT)</f>
        <v>5867.1220495405</v>
      </c>
      <c r="AJ179" s="24" t="n">
        <f aca="false">IF(AR179&gt;0,AI179/AR179,1000000000000)</f>
        <v>4747.22353442778</v>
      </c>
      <c r="AK179" s="8" t="n">
        <f aca="false">IF(AND(AP179&gt;=V_NEED,AR179&gt;=P_MIN,AQ179&gt;=Z_MIN,F179&lt;=N_CAP,D179&lt;=R_MAX,OR(CORONA_REQ=0,O179&gt;=G179),OR(CORE_MODE&lt;&gt;3,E_CORE&lt;=E_NULL_MAX)),1,0)</f>
        <v>0</v>
      </c>
      <c r="AL179" s="31" t="n">
        <f aca="false">IF(AK179=1,IF(OBJECTIVE=1,AI179,AJ179),1000000000000)+ROW()*0.000000001</f>
        <v>1000000000000</v>
      </c>
      <c r="AM179" s="31" t="n">
        <v>4.996707</v>
      </c>
      <c r="AN179" s="41" t="n">
        <v>1.262538</v>
      </c>
      <c r="AO179" s="31" t="n">
        <v>1.049259</v>
      </c>
      <c r="AP179" s="31" t="n">
        <f aca="false">IF(CORE_MODE=1,G179,IF(OR(CORE_MODE=3,CORE_MODE=4),G179+(CHOOSE(N_CW+1,0,1,CW_N2,CW_N3,CW_N4,CW_N5,CW_N6)+CHOOSE(N_CW_A+1,0,CW_A1,CW_A2))*CW_PER_SWING*AM179,AM179))</f>
        <v>19.864282387941</v>
      </c>
      <c r="AQ179" s="41" t="n">
        <f aca="false">IF(CORE_MODE=2,AN179,K179)</f>
        <v>1.34044</v>
      </c>
      <c r="AR179" s="31" t="n">
        <f aca="false">IF(CORE_MODE=2,AO179,L179)</f>
        <v>1.235906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31" t="n">
        <v>9.259956</v>
      </c>
      <c r="H180" s="8" t="n">
        <v>82.22627</v>
      </c>
      <c r="I180" s="8" t="n">
        <v>699.431741</v>
      </c>
      <c r="J180" s="31" t="n">
        <v>8.506184</v>
      </c>
      <c r="K180" s="41" t="n">
        <v>1.37822</v>
      </c>
      <c r="L180" s="31" t="n">
        <v>2.096891</v>
      </c>
      <c r="M180" s="8" t="n">
        <v>148</v>
      </c>
      <c r="N180" s="8" t="n">
        <v>892</v>
      </c>
      <c r="O180" s="31" t="n">
        <v>11.828551</v>
      </c>
      <c r="P180" s="31" t="n">
        <v>9.428416</v>
      </c>
      <c r="Q180" s="31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31" t="n">
        <v>3.019608</v>
      </c>
      <c r="W180" s="41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2*ROUNDUP(G180*1000/V_ZENER,0)*PRICE_Z+(4+IF(CORE_MODE=1,1,0)+IF(OR(CORE_MODE=3,CORE_MODE=4),1+2*N_CW+2*N_CW_A,0))*ROUNDUP(G180*DIODE_SAFETY/V_STICK,0)*PRICE_STICK</f>
        <v>78.9</v>
      </c>
      <c r="AG180" s="24" t="n">
        <f aca="false">SUM(X180:AF180)</f>
        <v>1971.85989474</v>
      </c>
      <c r="AH180" s="20" t="n">
        <f aca="false">FIXED_BOM</f>
        <v>3666</v>
      </c>
      <c r="AI180" s="24" t="n">
        <f aca="false">(AG180+AH180)*(1+CONT)</f>
        <v>6483.538878951</v>
      </c>
      <c r="AJ180" s="24" t="n">
        <f aca="false">IF(AR180&gt;0,AI180/AR180,1000000000000)</f>
        <v>3091.97706459277</v>
      </c>
      <c r="AK180" s="8" t="n">
        <f aca="false">IF(AND(AP180&gt;=V_NEED,AR180&gt;=P_MIN,AQ180&gt;=Z_MIN,F180&lt;=N_CAP,D180&lt;=R_MAX,OR(CORONA_REQ=0,O180&gt;=G180),OR(CORE_MODE&lt;&gt;3,E_CORE&lt;=E_NULL_MAX)),1,0)</f>
        <v>0</v>
      </c>
      <c r="AL180" s="31" t="n">
        <f aca="false">IF(AK180=1,IF(OBJECTIVE=1,AI180,AJ180),1000000000000)+ROW()*0.000000001</f>
        <v>1000000000000</v>
      </c>
      <c r="AM180" s="31" t="n">
        <v>5.03889</v>
      </c>
      <c r="AN180" s="41" t="n">
        <v>1.321604</v>
      </c>
      <c r="AO180" s="31" t="n">
        <v>1.899434</v>
      </c>
      <c r="AP180" s="31" t="n">
        <f aca="false">IF(CORE_MODE=1,G180,IF(OR(CORE_MODE=3,CORE_MODE=4),G180+(CHOOSE(N_CW+1,0,1,CW_N2,CW_N3,CW_N4,CW_N5,CW_N6)+CHOOSE(N_CW_A+1,0,CW_A1,CW_A2))*CW_PER_SWING*AM180,AM180))</f>
        <v>19.95380580807</v>
      </c>
      <c r="AQ180" s="41" t="n">
        <f aca="false">IF(CORE_MODE=2,AN180,K180)</f>
        <v>1.37822</v>
      </c>
      <c r="AR180" s="31" t="n">
        <f aca="false">IF(CORE_MODE=2,AO180,L180)</f>
        <v>2.096891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31" t="n">
        <v>9.259956</v>
      </c>
      <c r="H181" s="8" t="n">
        <v>111.399459</v>
      </c>
      <c r="I181" s="8" t="n">
        <v>953.770556</v>
      </c>
      <c r="J181" s="31" t="n">
        <v>8.561716</v>
      </c>
      <c r="K181" s="41" t="n">
        <v>1.396669</v>
      </c>
      <c r="L181" s="31" t="n">
        <v>2.959635</v>
      </c>
      <c r="M181" s="8" t="n">
        <v>196</v>
      </c>
      <c r="N181" s="8" t="n">
        <v>988</v>
      </c>
      <c r="O181" s="31" t="n">
        <v>11.828551</v>
      </c>
      <c r="P181" s="31" t="n">
        <v>12.571221</v>
      </c>
      <c r="Q181" s="31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31" t="n">
        <v>3.751635</v>
      </c>
      <c r="W181" s="41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2*ROUNDUP(G181*1000/V_ZENER,0)*PRICE_Z+(4+IF(CORE_MODE=1,1,0)+IF(OR(CORE_MODE=3,CORE_MODE=4),1+2*N_CW+2*N_CW_A,0))*ROUNDUP(G181*DIODE_SAFETY/V_STICK,0)*PRICE_STICK</f>
        <v>78.9</v>
      </c>
      <c r="AG181" s="24" t="n">
        <f aca="false">SUM(X181:AF181)</f>
        <v>2507.87458551</v>
      </c>
      <c r="AH181" s="20" t="n">
        <f aca="false">FIXED_BOM</f>
        <v>3666</v>
      </c>
      <c r="AI181" s="24" t="n">
        <f aca="false">(AG181+AH181)*(1+CONT)</f>
        <v>7099.9557733365</v>
      </c>
      <c r="AJ181" s="24" t="n">
        <f aca="false">IF(AR181&gt;0,AI181/AR181,1000000000000)</f>
        <v>2398.92952115261</v>
      </c>
      <c r="AK181" s="8" t="n">
        <f aca="false">IF(AND(AP181&gt;=V_NEED,AR181&gt;=P_MIN,AQ181&gt;=Z_MIN,F181&lt;=N_CAP,D181&lt;=R_MAX,OR(CORONA_REQ=0,O181&gt;=G181),OR(CORE_MODE&lt;&gt;3,E_CORE&lt;=E_NULL_MAX)),1,0)</f>
        <v>0</v>
      </c>
      <c r="AL181" s="31" t="n">
        <f aca="false">IF(AK181=1,IF(OBJECTIVE=1,AI181,AJ181),1000000000000)+ROW()*0.000000001</f>
        <v>1000000000000</v>
      </c>
      <c r="AM181" s="31" t="n">
        <v>5.067781</v>
      </c>
      <c r="AN181" s="41" t="n">
        <v>1.352373</v>
      </c>
      <c r="AO181" s="31" t="n">
        <v>2.760954</v>
      </c>
      <c r="AP181" s="31" t="n">
        <f aca="false">IF(CORE_MODE=1,G181,IF(OR(CORE_MODE=3,CORE_MODE=4),G181+(CHOOSE(N_CW+1,0,1,CW_N2,CW_N3,CW_N4,CW_N5,CW_N6)+CHOOSE(N_CW_A+1,0,CW_A1,CW_A2))*CW_PER_SWING*AM181,AM181))</f>
        <v>20.015120108403</v>
      </c>
      <c r="AQ181" s="41" t="n">
        <f aca="false">IF(CORE_MODE=2,AN181,K181)</f>
        <v>1.396669</v>
      </c>
      <c r="AR181" s="31" t="n">
        <f aca="false">IF(CORE_MODE=2,AO181,L181)</f>
        <v>2.959635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31" t="n">
        <v>9.259956</v>
      </c>
      <c r="H182" s="8" t="n">
        <v>140.572648</v>
      </c>
      <c r="I182" s="8" t="n">
        <v>1208.109371</v>
      </c>
      <c r="J182" s="31" t="n">
        <v>8.594199</v>
      </c>
      <c r="K182" s="41" t="n">
        <v>1.408279</v>
      </c>
      <c r="L182" s="31" t="n">
        <v>3.827886</v>
      </c>
      <c r="M182" s="8" t="n">
        <v>244</v>
      </c>
      <c r="N182" s="8" t="n">
        <v>1084</v>
      </c>
      <c r="O182" s="31" t="n">
        <v>11.828551</v>
      </c>
      <c r="P182" s="31" t="n">
        <v>15.714027</v>
      </c>
      <c r="Q182" s="31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31" t="n">
        <v>4.483661</v>
      </c>
      <c r="W182" s="41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2*ROUNDUP(G182*1000/V_ZENER,0)*PRICE_Z+(4+IF(CORE_MODE=1,1,0)+IF(OR(CORE_MODE=3,CORE_MODE=4),1+2*N_CW+2*N_CW_A,0))*ROUNDUP(G182*DIODE_SAFETY/V_STICK,0)*PRICE_STICK</f>
        <v>78.9</v>
      </c>
      <c r="AG182" s="24" t="n">
        <f aca="false">SUM(X182:AF182)</f>
        <v>3043.88923325</v>
      </c>
      <c r="AH182" s="20" t="n">
        <f aca="false">FIXED_BOM</f>
        <v>3666</v>
      </c>
      <c r="AI182" s="24" t="n">
        <f aca="false">(AG182+AH182)*(1+CONT)</f>
        <v>7716.3726182375</v>
      </c>
      <c r="AJ182" s="24" t="n">
        <f aca="false">IF(AR182&gt;0,AI182/AR182,1000000000000)</f>
        <v>2015.83135397384</v>
      </c>
      <c r="AK182" s="8" t="n">
        <f aca="false">IF(AND(AP182&gt;=V_NEED,AR182&gt;=P_MIN,AQ182&gt;=Z_MIN,F182&lt;=N_CAP,D182&lt;=R_MAX,OR(CORONA_REQ=0,O182&gt;=G182),OR(CORE_MODE&lt;&gt;3,E_CORE&lt;=E_NULL_MAX)),1,0)</f>
        <v>0</v>
      </c>
      <c r="AL182" s="31" t="n">
        <f aca="false">IF(AK182=1,IF(OBJECTIVE=1,AI182,AJ182),1000000000000)+ROW()*0.000000001</f>
        <v>1000000000000</v>
      </c>
      <c r="AM182" s="31" t="n">
        <v>5.089977</v>
      </c>
      <c r="AN182" s="41" t="n">
        <v>1.371802</v>
      </c>
      <c r="AO182" s="31" t="n">
        <v>3.62576</v>
      </c>
      <c r="AP182" s="31" t="n">
        <f aca="false">IF(CORE_MODE=1,G182,IF(OR(CORE_MODE=3,CORE_MODE=4),G182+(CHOOSE(N_CW+1,0,1,CW_N2,CW_N3,CW_N4,CW_N5,CW_N6)+CHOOSE(N_CW_A+1,0,CW_A1,CW_A2))*CW_PER_SWING*AM182,AM182))</f>
        <v>20.062225857951</v>
      </c>
      <c r="AQ182" s="41" t="n">
        <f aca="false">IF(CORE_MODE=2,AN182,K182)</f>
        <v>1.408279</v>
      </c>
      <c r="AR182" s="31" t="n">
        <f aca="false">IF(CORE_MODE=2,AO182,L182)</f>
        <v>3.827886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31" t="n">
        <v>9.259956</v>
      </c>
      <c r="H183" s="8" t="n">
        <v>169.745837</v>
      </c>
      <c r="I183" s="8" t="n">
        <v>1462.448186</v>
      </c>
      <c r="J183" s="31" t="n">
        <v>8.615517</v>
      </c>
      <c r="K183" s="41" t="n">
        <v>1.415395</v>
      </c>
      <c r="L183" s="31" t="n">
        <v>4.69243</v>
      </c>
      <c r="M183" s="8" t="n">
        <v>292</v>
      </c>
      <c r="N183" s="8" t="n">
        <v>1180</v>
      </c>
      <c r="O183" s="31" t="n">
        <v>11.828551</v>
      </c>
      <c r="P183" s="31" t="n">
        <v>18.856832</v>
      </c>
      <c r="Q183" s="31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31" t="n">
        <v>5.215687</v>
      </c>
      <c r="W183" s="41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2*ROUNDUP(G183*1000/V_ZENER,0)*PRICE_Z+(4+IF(CORE_MODE=1,1,0)+IF(OR(CORE_MODE=3,CORE_MODE=4),1+2*N_CW+2*N_CW_A,0))*ROUNDUP(G183*DIODE_SAFETY/V_STICK,0)*PRICE_STICK</f>
        <v>78.9</v>
      </c>
      <c r="AG183" s="24" t="n">
        <f aca="false">SUM(X183:AF183)</f>
        <v>3579.90386402</v>
      </c>
      <c r="AH183" s="20" t="n">
        <f aca="false">FIXED_BOM</f>
        <v>3666</v>
      </c>
      <c r="AI183" s="24" t="n">
        <f aca="false">(AG183+AH183)*(1+CONT)</f>
        <v>8332.789443623</v>
      </c>
      <c r="AJ183" s="24" t="n">
        <f aca="false">IF(AR183&gt;0,AI183/AR183,1000000000000)</f>
        <v>1775.79408613938</v>
      </c>
      <c r="AK183" s="8" t="n">
        <f aca="false">IF(AND(AP183&gt;=V_NEED,AR183&gt;=P_MIN,AQ183&gt;=Z_MIN,F183&lt;=N_CAP,D183&lt;=R_MAX,OR(CORONA_REQ=0,O183&gt;=G183),OR(CORE_MODE&lt;&gt;3,E_CORE&lt;=E_NULL_MAX)),1,0)</f>
        <v>0</v>
      </c>
      <c r="AL183" s="31" t="n">
        <f aca="false">IF(AK183=1,IF(OBJECTIVE=1,AI183,AJ183),1000000000000)+ROW()*0.000000001</f>
        <v>1000000000000</v>
      </c>
      <c r="AM183" s="31" t="n">
        <v>5.107821</v>
      </c>
      <c r="AN183" s="41" t="n">
        <v>1.3854</v>
      </c>
      <c r="AO183" s="31" t="n">
        <v>4.498873</v>
      </c>
      <c r="AP183" s="31" t="n">
        <f aca="false">IF(CORE_MODE=1,G183,IF(OR(CORE_MODE=3,CORE_MODE=4),G183+(CHOOSE(N_CW+1,0,1,CW_N2,CW_N3,CW_N4,CW_N5,CW_N6)+CHOOSE(N_CW_A+1,0,CW_A1,CW_A2))*CW_PER_SWING*AM183,AM183))</f>
        <v>20.100095518923</v>
      </c>
      <c r="AQ183" s="41" t="n">
        <f aca="false">IF(CORE_MODE=2,AN183,K183)</f>
        <v>1.415395</v>
      </c>
      <c r="AR183" s="31" t="n">
        <f aca="false">IF(CORE_MODE=2,AO183,L183)</f>
        <v>4.69243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31" t="n">
        <v>9.259956</v>
      </c>
      <c r="H184" s="8" t="n">
        <v>228.092215</v>
      </c>
      <c r="I184" s="8" t="n">
        <v>1971.125816</v>
      </c>
      <c r="J184" s="31" t="n">
        <v>8.641793</v>
      </c>
      <c r="K184" s="41" t="n">
        <v>1.424962</v>
      </c>
      <c r="L184" s="31" t="n">
        <v>6.428364</v>
      </c>
      <c r="M184" s="8" t="n">
        <v>388</v>
      </c>
      <c r="N184" s="8" t="n">
        <v>1372</v>
      </c>
      <c r="O184" s="31" t="n">
        <v>11.828551</v>
      </c>
      <c r="P184" s="31" t="n">
        <v>25.142442</v>
      </c>
      <c r="Q184" s="31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31" t="n">
        <v>6.67974</v>
      </c>
      <c r="W184" s="41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2*ROUNDUP(G184*1000/V_ZENER,0)*PRICE_Z+(4+IF(CORE_MODE=1,1,0)+IF(OR(CORE_MODE=3,CORE_MODE=4),1+2*N_CW+2*N_CW_A,0))*ROUNDUP(G184*DIODE_SAFETY/V_STICK,0)*PRICE_STICK</f>
        <v>78.9</v>
      </c>
      <c r="AG184" s="24" t="n">
        <f aca="false">SUM(X184:AF184)</f>
        <v>4651.93318906</v>
      </c>
      <c r="AH184" s="20" t="n">
        <f aca="false">FIXED_BOM</f>
        <v>3666</v>
      </c>
      <c r="AI184" s="24" t="n">
        <f aca="false">(AG184+AH184)*(1+CONT)</f>
        <v>9565.623167419</v>
      </c>
      <c r="AJ184" s="24" t="n">
        <f aca="false">IF(AR184&gt;0,AI184/AR184,1000000000000)</f>
        <v>1488.03383993486</v>
      </c>
      <c r="AK184" s="8" t="n">
        <f aca="false">IF(AND(AP184&gt;=V_NEED,AR184&gt;=P_MIN,AQ184&gt;=Z_MIN,F184&lt;=N_CAP,D184&lt;=R_MAX,OR(CORONA_REQ=0,O184&gt;=G184),OR(CORE_MODE&lt;&gt;3,E_CORE&lt;=E_NULL_MAX)),1,0)</f>
        <v>0</v>
      </c>
      <c r="AL184" s="31" t="n">
        <f aca="false">IF(AK184=1,IF(OBJECTIVE=1,AI184,AJ184),1000000000000)+ROW()*0.000000001</f>
        <v>1000000000000</v>
      </c>
      <c r="AM184" s="31" t="n">
        <v>5.154285</v>
      </c>
      <c r="AN184" s="41" t="n">
        <v>1.401184</v>
      </c>
      <c r="AO184" s="31" t="n">
        <v>6.225141</v>
      </c>
      <c r="AP184" s="31" t="n">
        <f aca="false">IF(CORE_MODE=1,G184,IF(OR(CORE_MODE=3,CORE_MODE=4),G184+(CHOOSE(N_CW+1,0,1,CW_N2,CW_N3,CW_N4,CW_N5,CW_N6)+CHOOSE(N_CW_A+1,0,CW_A1,CW_A2))*CW_PER_SWING*AM184,AM184))</f>
        <v>20.198704346955</v>
      </c>
      <c r="AQ184" s="41" t="n">
        <f aca="false">IF(CORE_MODE=2,AN184,K184)</f>
        <v>1.424962</v>
      </c>
      <c r="AR184" s="31" t="n">
        <f aca="false">IF(CORE_MODE=2,AO184,L184)</f>
        <v>6.428364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31" t="n">
        <v>11.211605</v>
      </c>
      <c r="H185" s="8" t="n">
        <v>20.66444</v>
      </c>
      <c r="I185" s="8" t="n">
        <v>253.607366</v>
      </c>
      <c r="J185" s="31" t="n">
        <v>12.272647</v>
      </c>
      <c r="K185" s="41" t="n">
        <v>1.333792</v>
      </c>
      <c r="L185" s="31" t="n">
        <v>1.011613</v>
      </c>
      <c r="M185" s="8" t="n">
        <v>73</v>
      </c>
      <c r="N185" s="8" t="n">
        <v>746</v>
      </c>
      <c r="O185" s="31" t="n">
        <v>10.561845</v>
      </c>
      <c r="P185" s="31" t="n">
        <v>1.814237</v>
      </c>
      <c r="Q185" s="31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31" t="n">
        <v>1.875817</v>
      </c>
      <c r="W185" s="41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2*ROUNDUP(G185*1000/V_ZENER,0)*PRICE_Z+(4+IF(CORE_MODE=1,1,0)+IF(OR(CORE_MODE=3,CORE_MODE=4),1+2*N_CW+2*N_CW_A,0))*ROUNDUP(G185*DIODE_SAFETY/V_STICK,0)*PRICE_STICK</f>
        <v>90.9</v>
      </c>
      <c r="AG185" s="24" t="n">
        <f aca="false">SUM(X185:AF185)</f>
        <v>1244.95087933</v>
      </c>
      <c r="AH185" s="20" t="n">
        <f aca="false">FIXED_BOM</f>
        <v>3666</v>
      </c>
      <c r="AI185" s="24" t="n">
        <f aca="false">(AG185+AH185)*(1+CONT)</f>
        <v>5647.5935112295</v>
      </c>
      <c r="AJ185" s="24" t="n">
        <f aca="false">IF(AR185&gt;0,AI185/AR185,1000000000000)</f>
        <v>5582.76090879566</v>
      </c>
      <c r="AK185" s="8" t="n">
        <f aca="false">IF(AND(AP185&gt;=V_NEED,AR185&gt;=P_MIN,AQ185&gt;=Z_MIN,F185&lt;=N_CAP,D185&lt;=R_MAX,OR(CORONA_REQ=0,O185&gt;=G185),OR(CORE_MODE&lt;&gt;3,E_CORE&lt;=E_NULL_MAX)),1,0)</f>
        <v>0</v>
      </c>
      <c r="AL185" s="31" t="n">
        <f aca="false">IF(AK185=1,IF(OBJECTIVE=1,AI185,AJ185),1000000000000)+ROW()*0.000000001</f>
        <v>1000000000000</v>
      </c>
      <c r="AM185" s="31" t="n">
        <v>6.03976</v>
      </c>
      <c r="AN185" s="41" t="n">
        <v>1.207746</v>
      </c>
      <c r="AO185" s="31" t="n">
        <v>0.740933</v>
      </c>
      <c r="AP185" s="31" t="n">
        <f aca="false">IF(CORE_MODE=1,G185,IF(OR(CORE_MODE=3,CORE_MODE=4),G185+(CHOOSE(N_CW+1,0,1,CW_N2,CW_N3,CW_N4,CW_N5,CW_N6)+CHOOSE(N_CW_A+1,0,CW_A1,CW_A2))*CW_PER_SWING*AM185,AM185))</f>
        <v>24.02956417688</v>
      </c>
      <c r="AQ185" s="41" t="n">
        <f aca="false">IF(CORE_MODE=2,AN185,K185)</f>
        <v>1.333792</v>
      </c>
      <c r="AR185" s="31" t="n">
        <f aca="false">IF(CORE_MODE=2,AO185,L185)</f>
        <v>1.011613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31" t="n">
        <v>11.211605</v>
      </c>
      <c r="H186" s="8" t="n">
        <v>31.329834</v>
      </c>
      <c r="I186" s="8" t="n">
        <v>398.525861</v>
      </c>
      <c r="J186" s="31" t="n">
        <v>12.720331</v>
      </c>
      <c r="K186" s="41" t="n">
        <v>1.400182</v>
      </c>
      <c r="L186" s="31" t="n">
        <v>1.812965</v>
      </c>
      <c r="M186" s="8" t="n">
        <v>105.5</v>
      </c>
      <c r="N186" s="8" t="n">
        <v>811</v>
      </c>
      <c r="O186" s="31" t="n">
        <v>10.561845</v>
      </c>
      <c r="P186" s="31" t="n">
        <v>2.721355</v>
      </c>
      <c r="Q186" s="31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31" t="n">
        <v>2.37146</v>
      </c>
      <c r="W186" s="41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2*ROUNDUP(G186*1000/V_ZENER,0)*PRICE_Z+(4+IF(CORE_MODE=1,1,0)+IF(OR(CORE_MODE=3,CORE_MODE=4),1+2*N_CW+2*N_CW_A,0))*ROUNDUP(G186*DIODE_SAFETY/V_STICK,0)*PRICE_STICK</f>
        <v>90.9</v>
      </c>
      <c r="AG186" s="24" t="n">
        <f aca="false">SUM(X186:AF186)</f>
        <v>1650.21256015</v>
      </c>
      <c r="AH186" s="20" t="n">
        <f aca="false">FIXED_BOM</f>
        <v>3666</v>
      </c>
      <c r="AI186" s="24" t="n">
        <f aca="false">(AG186+AH186)*(1+CONT)</f>
        <v>6113.6444441725</v>
      </c>
      <c r="AJ186" s="24" t="n">
        <f aca="false">IF(AR186&gt;0,AI186/AR186,1000000000000)</f>
        <v>3372.18007196636</v>
      </c>
      <c r="AK186" s="8" t="n">
        <f aca="false">IF(AND(AP186&gt;=V_NEED,AR186&gt;=P_MIN,AQ186&gt;=Z_MIN,F186&lt;=N_CAP,D186&lt;=R_MAX,OR(CORONA_REQ=0,O186&gt;=G186),OR(CORE_MODE&lt;&gt;3,E_CORE&lt;=E_NULL_MAX)),1,0)</f>
        <v>0</v>
      </c>
      <c r="AL186" s="31" t="n">
        <f aca="false">IF(AK186=1,IF(OBJECTIVE=1,AI186,AJ186),1000000000000)+ROW()*0.000000001</f>
        <v>1000000000000</v>
      </c>
      <c r="AM186" s="31" t="n">
        <v>6.113456</v>
      </c>
      <c r="AN186" s="41" t="n">
        <v>1.301612</v>
      </c>
      <c r="AO186" s="31" t="n">
        <v>1.520937</v>
      </c>
      <c r="AP186" s="31" t="n">
        <f aca="false">IF(CORE_MODE=1,G186,IF(OR(CORE_MODE=3,CORE_MODE=4),G186+(CHOOSE(N_CW+1,0,1,CW_N2,CW_N3,CW_N4,CW_N5,CW_N6)+CHOOSE(N_CW_A+1,0,CW_A1,CW_A2))*CW_PER_SWING*AM186,AM186))</f>
        <v>24.185966470928</v>
      </c>
      <c r="AQ186" s="41" t="n">
        <f aca="false">IF(CORE_MODE=2,AN186,K186)</f>
        <v>1.400182</v>
      </c>
      <c r="AR186" s="31" t="n">
        <f aca="false">IF(CORE_MODE=2,AO186,L186)</f>
        <v>1.812965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31" t="n">
        <v>11.211605</v>
      </c>
      <c r="H187" s="8" t="n">
        <v>41.995228</v>
      </c>
      <c r="I187" s="8" t="n">
        <v>543.444356</v>
      </c>
      <c r="J187" s="31" t="n">
        <v>12.940622</v>
      </c>
      <c r="K187" s="41" t="n">
        <v>1.435173</v>
      </c>
      <c r="L187" s="31" t="n">
        <v>2.624296</v>
      </c>
      <c r="M187" s="8" t="n">
        <v>144.5</v>
      </c>
      <c r="N187" s="8" t="n">
        <v>889</v>
      </c>
      <c r="O187" s="31" t="n">
        <v>10.561845</v>
      </c>
      <c r="P187" s="31" t="n">
        <v>3.628474</v>
      </c>
      <c r="Q187" s="31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31" t="n">
        <v>2.966231</v>
      </c>
      <c r="W187" s="41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2*ROUNDUP(G187*1000/V_ZENER,0)*PRICE_Z+(4+IF(CORE_MODE=1,1,0)+IF(OR(CORE_MODE=3,CORE_MODE=4),1+2*N_CW+2*N_CW_A,0))*ROUNDUP(G187*DIODE_SAFETY/V_STICK,0)*PRICE_STICK</f>
        <v>90.9</v>
      </c>
      <c r="AG187" s="24" t="n">
        <f aca="false">SUM(X187:AF187)</f>
        <v>2127.1070283</v>
      </c>
      <c r="AH187" s="20" t="n">
        <f aca="false">FIXED_BOM</f>
        <v>3666</v>
      </c>
      <c r="AI187" s="24" t="n">
        <f aca="false">(AG187+AH187)*(1+CONT)</f>
        <v>6662.073082545</v>
      </c>
      <c r="AJ187" s="24" t="n">
        <f aca="false">IF(AR187&gt;0,AI187/AR187,1000000000000)</f>
        <v>2538.61343482023</v>
      </c>
      <c r="AK187" s="8" t="n">
        <f aca="false">IF(AND(AP187&gt;=V_NEED,AR187&gt;=P_MIN,AQ187&gt;=Z_MIN,F187&lt;=N_CAP,D187&lt;=R_MAX,OR(CORONA_REQ=0,O187&gt;=G187),OR(CORE_MODE&lt;&gt;3,E_CORE&lt;=E_NULL_MAX)),1,0)</f>
        <v>0</v>
      </c>
      <c r="AL187" s="31" t="n">
        <f aca="false">IF(AK187=1,IF(OBJECTIVE=1,AI187,AJ187),1000000000000)+ROW()*0.000000001</f>
        <v>1000000000000</v>
      </c>
      <c r="AM187" s="31" t="n">
        <v>6.155108</v>
      </c>
      <c r="AN187" s="41" t="n">
        <v>1.354611</v>
      </c>
      <c r="AO187" s="31" t="n">
        <v>2.329801</v>
      </c>
      <c r="AP187" s="31" t="n">
        <f aca="false">IF(CORE_MODE=1,G187,IF(OR(CORE_MODE=3,CORE_MODE=4),G187+(CHOOSE(N_CW+1,0,1,CW_N2,CW_N3,CW_N4,CW_N5,CW_N6)+CHOOSE(N_CW_A+1,0,CW_A1,CW_A2))*CW_PER_SWING*AM187,AM187))</f>
        <v>24.274362969404</v>
      </c>
      <c r="AQ187" s="41" t="n">
        <f aca="false">IF(CORE_MODE=2,AN187,K187)</f>
        <v>1.435173</v>
      </c>
      <c r="AR187" s="31" t="n">
        <f aca="false">IF(CORE_MODE=2,AO187,L187)</f>
        <v>2.624296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31" t="n">
        <v>11.211605</v>
      </c>
      <c r="H188" s="8" t="n">
        <v>52.660622</v>
      </c>
      <c r="I188" s="8" t="n">
        <v>688.362851</v>
      </c>
      <c r="J188" s="31" t="n">
        <v>13.071681</v>
      </c>
      <c r="K188" s="41" t="n">
        <v>1.456807</v>
      </c>
      <c r="L188" s="31" t="n">
        <v>3.443466</v>
      </c>
      <c r="M188" s="8" t="n">
        <v>177</v>
      </c>
      <c r="N188" s="8" t="n">
        <v>954</v>
      </c>
      <c r="O188" s="31" t="n">
        <v>10.561845</v>
      </c>
      <c r="P188" s="31" t="n">
        <v>4.535592</v>
      </c>
      <c r="Q188" s="31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31" t="n">
        <v>3.461874</v>
      </c>
      <c r="W188" s="41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2*ROUNDUP(G188*1000/V_ZENER,0)*PRICE_Z+(4+IF(CORE_MODE=1,1,0)+IF(OR(CORE_MODE=3,CORE_MODE=4),1+2*N_CW+2*N_CW_A,0))*ROUNDUP(G188*DIODE_SAFETY/V_STICK,0)*PRICE_STICK</f>
        <v>90.9</v>
      </c>
      <c r="AG188" s="24" t="n">
        <f aca="false">SUM(X188:AF188)</f>
        <v>2532.36871062</v>
      </c>
      <c r="AH188" s="20" t="n">
        <f aca="false">FIXED_BOM</f>
        <v>3666</v>
      </c>
      <c r="AI188" s="24" t="n">
        <f aca="false">(AG188+AH188)*(1+CONT)</f>
        <v>7128.124017213</v>
      </c>
      <c r="AJ188" s="24" t="n">
        <f aca="false">IF(AR188&gt;0,AI188/AR188,1000000000000)</f>
        <v>2070.04338570876</v>
      </c>
      <c r="AK188" s="8" t="n">
        <f aca="false">IF(AND(AP188&gt;=V_NEED,AR188&gt;=P_MIN,AQ188&gt;=Z_MIN,F188&lt;=N_CAP,D188&lt;=R_MAX,OR(CORONA_REQ=0,O188&gt;=G188),OR(CORE_MODE&lt;&gt;3,E_CORE&lt;=E_NULL_MAX)),1,0)</f>
        <v>0</v>
      </c>
      <c r="AL188" s="31" t="n">
        <f aca="false">IF(AK188=1,IF(OBJECTIVE=1,AI188,AJ188),1000000000000)+ROW()*0.000000001</f>
        <v>1000000000000</v>
      </c>
      <c r="AM188" s="31" t="n">
        <v>6.182097</v>
      </c>
      <c r="AN188" s="41" t="n">
        <v>1.389205</v>
      </c>
      <c r="AO188" s="31" t="n">
        <v>3.145482</v>
      </c>
      <c r="AP188" s="31" t="n">
        <f aca="false">IF(CORE_MODE=1,G188,IF(OR(CORE_MODE=3,CORE_MODE=4),G188+(CHOOSE(N_CW+1,0,1,CW_N2,CW_N3,CW_N4,CW_N5,CW_N6)+CHOOSE(N_CW_A+1,0,CW_A1,CW_A2))*CW_PER_SWING*AM188,AM188))</f>
        <v>24.331640725511</v>
      </c>
      <c r="AQ188" s="41" t="n">
        <f aca="false">IF(CORE_MODE=2,AN188,K188)</f>
        <v>1.456807</v>
      </c>
      <c r="AR188" s="31" t="n">
        <f aca="false">IF(CORE_MODE=2,AO188,L188)</f>
        <v>3.443466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31" t="n">
        <v>11.211605</v>
      </c>
      <c r="H189" s="8" t="n">
        <v>63.326016</v>
      </c>
      <c r="I189" s="8" t="n">
        <v>833.281346</v>
      </c>
      <c r="J189" s="31" t="n">
        <v>13.158594</v>
      </c>
      <c r="K189" s="41" t="n">
        <v>1.470987</v>
      </c>
      <c r="L189" s="31" t="n">
        <v>4.259704</v>
      </c>
      <c r="M189" s="8" t="n">
        <v>216</v>
      </c>
      <c r="N189" s="8" t="n">
        <v>1032</v>
      </c>
      <c r="O189" s="31" t="n">
        <v>10.561845</v>
      </c>
      <c r="P189" s="31" t="n">
        <v>5.44271</v>
      </c>
      <c r="Q189" s="31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31" t="n">
        <v>4.056646</v>
      </c>
      <c r="W189" s="41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2*ROUNDUP(G189*1000/V_ZENER,0)*PRICE_Z+(4+IF(CORE_MODE=1,1,0)+IF(OR(CORE_MODE=3,CORE_MODE=4),1+2*N_CW+2*N_CW_A,0))*ROUNDUP(G189*DIODE_SAFETY/V_STICK,0)*PRICE_STICK</f>
        <v>90.9</v>
      </c>
      <c r="AG189" s="24" t="n">
        <f aca="false">SUM(X189:AF189)</f>
        <v>3009.2631653</v>
      </c>
      <c r="AH189" s="20" t="n">
        <f aca="false">FIXED_BOM</f>
        <v>3666</v>
      </c>
      <c r="AI189" s="24" t="n">
        <f aca="false">(AG189+AH189)*(1+CONT)</f>
        <v>7676.552640095</v>
      </c>
      <c r="AJ189" s="24" t="n">
        <f aca="false">IF(AR189&gt;0,AI189/AR189,1000000000000)</f>
        <v>1802.13288061682</v>
      </c>
      <c r="AK189" s="8" t="n">
        <f aca="false">IF(AND(AP189&gt;=V_NEED,AR189&gt;=P_MIN,AQ189&gt;=Z_MIN,F189&lt;=N_CAP,D189&lt;=R_MAX,OR(CORONA_REQ=0,O189&gt;=G189),OR(CORE_MODE&lt;&gt;3,E_CORE&lt;=E_NULL_MAX)),1,0)</f>
        <v>0</v>
      </c>
      <c r="AL189" s="31" t="n">
        <f aca="false">IF(AK189=1,IF(OBJECTIVE=1,AI189,AJ189),1000000000000)+ROW()*0.000000001</f>
        <v>1000000000000</v>
      </c>
      <c r="AM189" s="31" t="n">
        <v>6.203522</v>
      </c>
      <c r="AN189" s="41" t="n">
        <v>1.413506</v>
      </c>
      <c r="AO189" s="31" t="n">
        <v>3.969742</v>
      </c>
      <c r="AP189" s="31" t="n">
        <f aca="false">IF(CORE_MODE=1,G189,IF(OR(CORE_MODE=3,CORE_MODE=4),G189+(CHOOSE(N_CW+1,0,1,CW_N2,CW_N3,CW_N4,CW_N5,CW_N6)+CHOOSE(N_CW_A+1,0,CW_A1,CW_A2))*CW_PER_SWING*AM189,AM189))</f>
        <v>24.377110210286</v>
      </c>
      <c r="AQ189" s="41" t="n">
        <f aca="false">IF(CORE_MODE=2,AN189,K189)</f>
        <v>1.470987</v>
      </c>
      <c r="AR189" s="31" t="n">
        <f aca="false">IF(CORE_MODE=2,AO189,L189)</f>
        <v>4.259704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31" t="n">
        <v>11.211605</v>
      </c>
      <c r="H190" s="8" t="n">
        <v>84.656804</v>
      </c>
      <c r="I190" s="8" t="n">
        <v>1123.118336</v>
      </c>
      <c r="J190" s="31" t="n">
        <v>13.266723</v>
      </c>
      <c r="K190" s="41" t="n">
        <v>1.488885</v>
      </c>
      <c r="L190" s="31" t="n">
        <v>5.893923</v>
      </c>
      <c r="M190" s="8" t="n">
        <v>287.5</v>
      </c>
      <c r="N190" s="8" t="n">
        <v>1175</v>
      </c>
      <c r="O190" s="31" t="n">
        <v>10.561845</v>
      </c>
      <c r="P190" s="31" t="n">
        <v>7.256947</v>
      </c>
      <c r="Q190" s="31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31" t="n">
        <v>5.14706</v>
      </c>
      <c r="W190" s="41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2*ROUNDUP(G190*1000/V_ZENER,0)*PRICE_Z+(4+IF(CORE_MODE=1,1,0)+IF(OR(CORE_MODE=3,CORE_MODE=4),1+2*N_CW+2*N_CW_A,0))*ROUNDUP(G190*DIODE_SAFETY/V_STICK,0)*PRICE_STICK</f>
        <v>90.9</v>
      </c>
      <c r="AG190" s="24" t="n">
        <f aca="false">SUM(X190:AF190)</f>
        <v>3891.41931577</v>
      </c>
      <c r="AH190" s="20" t="n">
        <f aca="false">FIXED_BOM</f>
        <v>3666</v>
      </c>
      <c r="AI190" s="24" t="n">
        <f aca="false">(AG190+AH190)*(1+CONT)</f>
        <v>8691.0322131355</v>
      </c>
      <c r="AJ190" s="24" t="n">
        <f aca="false">IF(AR190&gt;0,AI190/AR190,1000000000000)</f>
        <v>1474.57511968438</v>
      </c>
      <c r="AK190" s="8" t="n">
        <f aca="false">IF(AND(AP190&gt;=V_NEED,AR190&gt;=P_MIN,AQ190&gt;=Z_MIN,F190&lt;=N_CAP,D190&lt;=R_MAX,OR(CORONA_REQ=0,O190&gt;=G190),OR(CORE_MODE&lt;&gt;3,E_CORE&lt;=E_NULL_MAX)),1,0)</f>
        <v>0</v>
      </c>
      <c r="AL190" s="31" t="n">
        <f aca="false">IF(AK190=1,IF(OBJECTIVE=1,AI190,AJ190),1000000000000)+ROW()*0.000000001</f>
        <v>1000000000000</v>
      </c>
      <c r="AM190" s="31" t="n">
        <v>6.237152</v>
      </c>
      <c r="AN190" s="41" t="n">
        <v>1.44282</v>
      </c>
      <c r="AO190" s="31" t="n">
        <v>5.588695</v>
      </c>
      <c r="AP190" s="31" t="n">
        <f aca="false">IF(CORE_MODE=1,G190,IF(OR(CORE_MODE=3,CORE_MODE=4),G190+(CHOOSE(N_CW+1,0,1,CW_N2,CW_N3,CW_N4,CW_N5,CW_N6)+CHOOSE(N_CW_A+1,0,CW_A1,CW_A2))*CW_PER_SWING*AM190,AM190))</f>
        <v>24.448481914976</v>
      </c>
      <c r="AQ190" s="41" t="n">
        <f aca="false">IF(CORE_MODE=2,AN190,K190)</f>
        <v>1.488885</v>
      </c>
      <c r="AR190" s="31" t="n">
        <f aca="false">IF(CORE_MODE=2,AO190,L190)</f>
        <v>5.893923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31" t="n">
        <v>11.211605</v>
      </c>
      <c r="H191" s="8" t="n">
        <v>27.458821</v>
      </c>
      <c r="I191" s="8" t="n">
        <v>305.703946</v>
      </c>
      <c r="J191" s="31" t="n">
        <v>11.133178</v>
      </c>
      <c r="K191" s="41" t="n">
        <v>1.347547</v>
      </c>
      <c r="L191" s="31" t="n">
        <v>1.257558</v>
      </c>
      <c r="M191" s="8" t="n">
        <v>79.5</v>
      </c>
      <c r="N191" s="8" t="n">
        <v>759</v>
      </c>
      <c r="O191" s="31" t="n">
        <v>10.561845</v>
      </c>
      <c r="P191" s="31" t="n">
        <v>2.08567</v>
      </c>
      <c r="Q191" s="31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31" t="n">
        <v>1.974946</v>
      </c>
      <c r="W191" s="41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2*ROUNDUP(G191*1000/V_ZENER,0)*PRICE_Z+(4+IF(CORE_MODE=1,1,0)+IF(OR(CORE_MODE=3,CORE_MODE=4),1+2*N_CW+2*N_CW_A,0))*ROUNDUP(G191*DIODE_SAFETY/V_STICK,0)*PRICE_STICK</f>
        <v>90.9</v>
      </c>
      <c r="AG191" s="24" t="n">
        <f aca="false">SUM(X191:AF191)</f>
        <v>1319.8327612</v>
      </c>
      <c r="AH191" s="20" t="n">
        <f aca="false">FIXED_BOM</f>
        <v>3666</v>
      </c>
      <c r="AI191" s="24" t="n">
        <f aca="false">(AG191+AH191)*(1+CONT)</f>
        <v>5733.70767538</v>
      </c>
      <c r="AJ191" s="24" t="n">
        <f aca="false">IF(AR191&gt;0,AI191/AR191,1000000000000)</f>
        <v>4559.39819505741</v>
      </c>
      <c r="AK191" s="8" t="n">
        <f aca="false">IF(AND(AP191&gt;=V_NEED,AR191&gt;=P_MIN,AQ191&gt;=Z_MIN,F191&lt;=N_CAP,D191&lt;=R_MAX,OR(CORONA_REQ=0,O191&gt;=G191),OR(CORE_MODE&lt;&gt;3,E_CORE&lt;=E_NULL_MAX)),1,0)</f>
        <v>0</v>
      </c>
      <c r="AL191" s="31" t="n">
        <f aca="false">IF(AK191=1,IF(OBJECTIVE=1,AI191,AJ191),1000000000000)+ROW()*0.000000001</f>
        <v>1000000000000</v>
      </c>
      <c r="AM191" s="31" t="n">
        <v>6.049127</v>
      </c>
      <c r="AN191" s="41" t="n">
        <v>1.236417</v>
      </c>
      <c r="AO191" s="31" t="n">
        <v>0.967727</v>
      </c>
      <c r="AP191" s="31" t="n">
        <f aca="false">IF(CORE_MODE=1,G191,IF(OR(CORE_MODE=3,CORE_MODE=4),G191+(CHOOSE(N_CW+1,0,1,CW_N2,CW_N3,CW_N4,CW_N5,CW_N6)+CHOOSE(N_CW_A+1,0,CW_A1,CW_A2))*CW_PER_SWING*AM191,AM191))</f>
        <v>24.049443414401</v>
      </c>
      <c r="AQ191" s="41" t="n">
        <f aca="false">IF(CORE_MODE=2,AN191,K191)</f>
        <v>1.347547</v>
      </c>
      <c r="AR191" s="31" t="n">
        <f aca="false">IF(CORE_MODE=2,AO191,L191)</f>
        <v>1.257558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31" t="n">
        <v>11.211605</v>
      </c>
      <c r="H192" s="8" t="n">
        <v>42.006718</v>
      </c>
      <c r="I192" s="8" t="n">
        <v>480.391914</v>
      </c>
      <c r="J192" s="31" t="n">
        <v>11.436073</v>
      </c>
      <c r="K192" s="41" t="n">
        <v>1.403592</v>
      </c>
      <c r="L192" s="31" t="n">
        <v>2.202446</v>
      </c>
      <c r="M192" s="8" t="n">
        <v>112</v>
      </c>
      <c r="N192" s="8" t="n">
        <v>824</v>
      </c>
      <c r="O192" s="31" t="n">
        <v>10.561845</v>
      </c>
      <c r="P192" s="31" t="n">
        <v>3.128506</v>
      </c>
      <c r="Q192" s="31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31" t="n">
        <v>2.470589</v>
      </c>
      <c r="W192" s="41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2*ROUNDUP(G192*1000/V_ZENER,0)*PRICE_Z+(4+IF(CORE_MODE=1,1,0)+IF(OR(CORE_MODE=3,CORE_MODE=4),1+2*N_CW+2*N_CW_A,0))*ROUNDUP(G192*DIODE_SAFETY/V_STICK,0)*PRICE_STICK</f>
        <v>90.9</v>
      </c>
      <c r="AG192" s="24" t="n">
        <f aca="false">SUM(X192:AF192)</f>
        <v>1726.71898648</v>
      </c>
      <c r="AH192" s="20" t="n">
        <f aca="false">FIXED_BOM</f>
        <v>3666</v>
      </c>
      <c r="AI192" s="24" t="n">
        <f aca="false">(AG192+AH192)*(1+CONT)</f>
        <v>6201.626834452</v>
      </c>
      <c r="AJ192" s="24" t="n">
        <f aca="false">IF(AR192&gt;0,AI192/AR192,1000000000000)</f>
        <v>2815.79064115624</v>
      </c>
      <c r="AK192" s="8" t="n">
        <f aca="false">IF(AND(AP192&gt;=V_NEED,AR192&gt;=P_MIN,AQ192&gt;=Z_MIN,F192&lt;=N_CAP,D192&lt;=R_MAX,OR(CORONA_REQ=0,O192&gt;=G192),OR(CORE_MODE&lt;&gt;3,E_CORE&lt;=E_NULL_MAX)),1,0)</f>
        <v>0</v>
      </c>
      <c r="AL192" s="31" t="n">
        <f aca="false">IF(AK192=1,IF(OBJECTIVE=1,AI192,AJ192),1000000000000)+ROW()*0.000000001</f>
        <v>1000000000000</v>
      </c>
      <c r="AM192" s="31" t="n">
        <v>6.118012</v>
      </c>
      <c r="AN192" s="41" t="n">
        <v>1.320077</v>
      </c>
      <c r="AO192" s="31" t="n">
        <v>1.916746</v>
      </c>
      <c r="AP192" s="31" t="n">
        <f aca="false">IF(CORE_MODE=1,G192,IF(OR(CORE_MODE=3,CORE_MODE=4),G192+(CHOOSE(N_CW+1,0,1,CW_N2,CW_N3,CW_N4,CW_N5,CW_N6)+CHOOSE(N_CW_A+1,0,CW_A1,CW_A2))*CW_PER_SWING*AM192,AM192))</f>
        <v>24.195635501156</v>
      </c>
      <c r="AQ192" s="41" t="n">
        <f aca="false">IF(CORE_MODE=2,AN192,K192)</f>
        <v>1.403592</v>
      </c>
      <c r="AR192" s="31" t="n">
        <f aca="false">IF(CORE_MODE=2,AO192,L192)</f>
        <v>2.202446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31" t="n">
        <v>11.211605</v>
      </c>
      <c r="H193" s="8" t="n">
        <v>56.554616</v>
      </c>
      <c r="I193" s="8" t="n">
        <v>655.079883</v>
      </c>
      <c r="J193" s="31" t="n">
        <v>11.583137</v>
      </c>
      <c r="K193" s="41" t="n">
        <v>1.43271</v>
      </c>
      <c r="L193" s="31" t="n">
        <v>3.156694</v>
      </c>
      <c r="M193" s="8" t="n">
        <v>151</v>
      </c>
      <c r="N193" s="8" t="n">
        <v>902</v>
      </c>
      <c r="O193" s="31" t="n">
        <v>10.561845</v>
      </c>
      <c r="P193" s="31" t="n">
        <v>4.171341</v>
      </c>
      <c r="Q193" s="31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31" t="n">
        <v>3.06536</v>
      </c>
      <c r="W193" s="41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2*ROUNDUP(G193*1000/V_ZENER,0)*PRICE_Z+(4+IF(CORE_MODE=1,1,0)+IF(OR(CORE_MODE=3,CORE_MODE=4),1+2*N_CW+2*N_CW_A,0))*ROUNDUP(G193*DIODE_SAFETY/V_STICK,0)*PRICE_STICK</f>
        <v>90.9</v>
      </c>
      <c r="AG193" s="24" t="n">
        <f aca="false">SUM(X193:AF193)</f>
        <v>2205.23791515</v>
      </c>
      <c r="AH193" s="20" t="n">
        <f aca="false">FIXED_BOM</f>
        <v>3666</v>
      </c>
      <c r="AI193" s="24" t="n">
        <f aca="false">(AG193+AH193)*(1+CONT)</f>
        <v>6751.9236024225</v>
      </c>
      <c r="AJ193" s="24" t="n">
        <f aca="false">IF(AR193&gt;0,AI193/AR193,1000000000000)</f>
        <v>2138.92243037257</v>
      </c>
      <c r="AK193" s="8" t="n">
        <f aca="false">IF(AND(AP193&gt;=V_NEED,AR193&gt;=P_MIN,AQ193&gt;=Z_MIN,F193&lt;=N_CAP,D193&lt;=R_MAX,OR(CORONA_REQ=0,O193&gt;=G193),OR(CORE_MODE&lt;&gt;3,E_CORE&lt;=E_NULL_MAX)),1,0)</f>
        <v>0</v>
      </c>
      <c r="AL193" s="31" t="n">
        <f aca="false">IF(AK193=1,IF(OBJECTIVE=1,AI193,AJ193),1000000000000)+ROW()*0.000000001</f>
        <v>1000000000000</v>
      </c>
      <c r="AM193" s="31" t="n">
        <v>6.153761</v>
      </c>
      <c r="AN193" s="41" t="n">
        <v>1.365229</v>
      </c>
      <c r="AO193" s="31" t="n">
        <v>2.85773</v>
      </c>
      <c r="AP193" s="31" t="n">
        <f aca="false">IF(CORE_MODE=1,G193,IF(OR(CORE_MODE=3,CORE_MODE=4),G193+(CHOOSE(N_CW+1,0,1,CW_N2,CW_N3,CW_N4,CW_N5,CW_N6)+CHOOSE(N_CW_A+1,0,CW_A1,CW_A2))*CW_PER_SWING*AM193,AM193))</f>
        <v>24.271504281143</v>
      </c>
      <c r="AQ193" s="41" t="n">
        <f aca="false">IF(CORE_MODE=2,AN193,K193)</f>
        <v>1.43271</v>
      </c>
      <c r="AR193" s="31" t="n">
        <f aca="false">IF(CORE_MODE=2,AO193,L193)</f>
        <v>3.156694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31" t="n">
        <v>11.211605</v>
      </c>
      <c r="H194" s="8" t="n">
        <v>71.102513</v>
      </c>
      <c r="I194" s="8" t="n">
        <v>829.767852</v>
      </c>
      <c r="J194" s="31" t="n">
        <v>11.670021</v>
      </c>
      <c r="K194" s="41" t="n">
        <v>1.450062</v>
      </c>
      <c r="L194" s="31" t="n">
        <v>4.115618</v>
      </c>
      <c r="M194" s="8" t="n">
        <v>190</v>
      </c>
      <c r="N194" s="8" t="n">
        <v>980</v>
      </c>
      <c r="O194" s="31" t="n">
        <v>10.561845</v>
      </c>
      <c r="P194" s="31" t="n">
        <v>5.214176</v>
      </c>
      <c r="Q194" s="31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31" t="n">
        <v>3.660131</v>
      </c>
      <c r="W194" s="41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2*ROUNDUP(G194*1000/V_ZENER,0)*PRICE_Z+(4+IF(CORE_MODE=1,1,0)+IF(OR(CORE_MODE=3,CORE_MODE=4),1+2*N_CW+2*N_CW_A,0))*ROUNDUP(G194*DIODE_SAFETY/V_STICK,0)*PRICE_STICK</f>
        <v>90.9</v>
      </c>
      <c r="AG194" s="24" t="n">
        <f aca="false">SUM(X194:AF194)</f>
        <v>2683.75689882</v>
      </c>
      <c r="AH194" s="20" t="n">
        <f aca="false">FIXED_BOM</f>
        <v>3666</v>
      </c>
      <c r="AI194" s="24" t="n">
        <f aca="false">(AG194+AH194)*(1+CONT)</f>
        <v>7302.220433643</v>
      </c>
      <c r="AJ194" s="24" t="n">
        <f aca="false">IF(AR194&gt;0,AI194/AR194,1000000000000)</f>
        <v>1774.27070093556</v>
      </c>
      <c r="AK194" s="8" t="n">
        <f aca="false">IF(AND(AP194&gt;=V_NEED,AR194&gt;=P_MIN,AQ194&gt;=Z_MIN,F194&lt;=N_CAP,D194&lt;=R_MAX,OR(CORONA_REQ=0,O194&gt;=G194),OR(CORE_MODE&lt;&gt;3,E_CORE&lt;=E_NULL_MAX)),1,0)</f>
        <v>0</v>
      </c>
      <c r="AL194" s="31" t="n">
        <f aca="false">IF(AK194=1,IF(OBJECTIVE=1,AI194,AJ194),1000000000000)+ROW()*0.000000001</f>
        <v>1000000000000</v>
      </c>
      <c r="AM194" s="31" t="n">
        <v>6.180679</v>
      </c>
      <c r="AN194" s="41" t="n">
        <v>1.394829</v>
      </c>
      <c r="AO194" s="31" t="n">
        <v>3.826501</v>
      </c>
      <c r="AP194" s="31" t="n">
        <f aca="false">IF(CORE_MODE=1,G194,IF(OR(CORE_MODE=3,CORE_MODE=4),G194+(CHOOSE(N_CW+1,0,1,CW_N2,CW_N3,CW_N4,CW_N5,CW_N6)+CHOOSE(N_CW_A+1,0,CW_A1,CW_A2))*CW_PER_SWING*AM194,AM194))</f>
        <v>24.328631356577</v>
      </c>
      <c r="AQ194" s="41" t="n">
        <f aca="false">IF(CORE_MODE=2,AN194,K194)</f>
        <v>1.450062</v>
      </c>
      <c r="AR194" s="31" t="n">
        <f aca="false">IF(CORE_MODE=2,AO194,L194)</f>
        <v>4.115618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31" t="n">
        <v>11.211605</v>
      </c>
      <c r="H195" s="8" t="n">
        <v>85.650411</v>
      </c>
      <c r="I195" s="8" t="n">
        <v>1004.455821</v>
      </c>
      <c r="J195" s="31" t="n">
        <v>11.727391</v>
      </c>
      <c r="K195" s="41" t="n">
        <v>1.462098</v>
      </c>
      <c r="L195" s="31" t="n">
        <v>5.07073</v>
      </c>
      <c r="M195" s="8" t="n">
        <v>222.5</v>
      </c>
      <c r="N195" s="8" t="n">
        <v>1045</v>
      </c>
      <c r="O195" s="31" t="n">
        <v>10.561845</v>
      </c>
      <c r="P195" s="31" t="n">
        <v>6.257011</v>
      </c>
      <c r="Q195" s="31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31" t="n">
        <v>4.155774</v>
      </c>
      <c r="W195" s="41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2*ROUNDUP(G195*1000/V_ZENER,0)*PRICE_Z+(4+IF(CORE_MODE=1,1,0)+IF(OR(CORE_MODE=3,CORE_MODE=4),1+2*N_CW+2*N_CW_A,0))*ROUNDUP(G195*DIODE_SAFETY/V_STICK,0)*PRICE_STICK</f>
        <v>90.9</v>
      </c>
      <c r="AG195" s="24" t="n">
        <f aca="false">SUM(X195:AF195)</f>
        <v>3090.64311713</v>
      </c>
      <c r="AH195" s="20" t="n">
        <f aca="false">FIXED_BOM</f>
        <v>3666</v>
      </c>
      <c r="AI195" s="24" t="n">
        <f aca="false">(AG195+AH195)*(1+CONT)</f>
        <v>7770.1395846995</v>
      </c>
      <c r="AJ195" s="24" t="n">
        <f aca="false">IF(AR195&gt;0,AI195/AR195,1000000000000)</f>
        <v>1532.35127579254</v>
      </c>
      <c r="AK195" s="8" t="n">
        <f aca="false">IF(AND(AP195&gt;=V_NEED,AR195&gt;=P_MIN,AQ195&gt;=Z_MIN,F195&lt;=N_CAP,D195&lt;=R_MAX,OR(CORONA_REQ=0,O195&gt;=G195),OR(CORE_MODE&lt;&gt;3,E_CORE&lt;=E_NULL_MAX)),1,0)</f>
        <v>0</v>
      </c>
      <c r="AL195" s="31" t="n">
        <f aca="false">IF(AK195=1,IF(OBJECTIVE=1,AI195,AJ195),1000000000000)+ROW()*0.000000001</f>
        <v>1000000000000</v>
      </c>
      <c r="AM195" s="31" t="n">
        <v>6.202629</v>
      </c>
      <c r="AN195" s="41" t="n">
        <v>1.413796</v>
      </c>
      <c r="AO195" s="31" t="n">
        <v>4.769128</v>
      </c>
      <c r="AP195" s="31" t="n">
        <f aca="false">IF(CORE_MODE=1,G195,IF(OR(CORE_MODE=3,CORE_MODE=4),G195+(CHOOSE(N_CW+1,0,1,CW_N2,CW_N3,CW_N4,CW_N5,CW_N6)+CHOOSE(N_CW_A+1,0,CW_A1,CW_A2))*CW_PER_SWING*AM195,AM195))</f>
        <v>24.375215029427</v>
      </c>
      <c r="AQ195" s="41" t="n">
        <f aca="false">IF(CORE_MODE=2,AN195,K195)</f>
        <v>1.462098</v>
      </c>
      <c r="AR195" s="31" t="n">
        <f aca="false">IF(CORE_MODE=2,AO195,L195)</f>
        <v>5.07073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31" t="n">
        <v>11.211605</v>
      </c>
      <c r="H196" s="8" t="n">
        <v>114.746206</v>
      </c>
      <c r="I196" s="8" t="n">
        <v>1353.831759</v>
      </c>
      <c r="J196" s="31" t="n">
        <v>11.798488</v>
      </c>
      <c r="K196" s="41" t="n">
        <v>1.476898</v>
      </c>
      <c r="L196" s="31" t="n">
        <v>6.995904</v>
      </c>
      <c r="M196" s="8" t="n">
        <v>300.5</v>
      </c>
      <c r="N196" s="8" t="n">
        <v>1201</v>
      </c>
      <c r="O196" s="31" t="n">
        <v>10.561845</v>
      </c>
      <c r="P196" s="31" t="n">
        <v>8.342682</v>
      </c>
      <c r="Q196" s="31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31" t="n">
        <v>5.345317</v>
      </c>
      <c r="W196" s="41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2*ROUNDUP(G196*1000/V_ZENER,0)*PRICE_Z+(4+IF(CORE_MODE=1,1,0)+IF(OR(CORE_MODE=3,CORE_MODE=4),1+2*N_CW+2*N_CW_A,0))*ROUNDUP(G196*DIODE_SAFETY/V_STICK,0)*PRICE_STICK</f>
        <v>90.9</v>
      </c>
      <c r="AG196" s="24" t="n">
        <f aca="false">SUM(X196:AF196)</f>
        <v>4047.68110144</v>
      </c>
      <c r="AH196" s="20" t="n">
        <f aca="false">FIXED_BOM</f>
        <v>3666</v>
      </c>
      <c r="AI196" s="24" t="n">
        <f aca="false">(AG196+AH196)*(1+CONT)</f>
        <v>8870.733266656</v>
      </c>
      <c r="AJ196" s="24" t="n">
        <f aca="false">IF(AR196&gt;0,AI196/AR196,1000000000000)</f>
        <v>1267.98956455892</v>
      </c>
      <c r="AK196" s="8" t="n">
        <f aca="false">IF(AND(AP196&gt;=V_NEED,AR196&gt;=P_MIN,AQ196&gt;=Z_MIN,F196&lt;=N_CAP,D196&lt;=R_MAX,OR(CORONA_REQ=0,O196&gt;=G196),OR(CORE_MODE&lt;&gt;3,E_CORE&lt;=E_NULL_MAX)),1,0)</f>
        <v>0</v>
      </c>
      <c r="AL196" s="31" t="n">
        <f aca="false">IF(AK196=1,IF(OBJECTIVE=1,AI196,AJ196),1000000000000)+ROW()*0.000000001</f>
        <v>1000000000000</v>
      </c>
      <c r="AM196" s="31" t="n">
        <v>6.2366</v>
      </c>
      <c r="AN196" s="41" t="n">
        <v>1.43982</v>
      </c>
      <c r="AO196" s="31" t="n">
        <v>6.69702</v>
      </c>
      <c r="AP196" s="31" t="n">
        <f aca="false">IF(CORE_MODE=1,G196,IF(OR(CORE_MODE=3,CORE_MODE=4),G196+(CHOOSE(N_CW+1,0,1,CW_N2,CW_N3,CW_N4,CW_N5,CW_N6)+CHOOSE(N_CW_A+1,0,CW_A1,CW_A2))*CW_PER_SWING*AM196,AM196))</f>
        <v>24.4473104258</v>
      </c>
      <c r="AQ196" s="41" t="n">
        <f aca="false">IF(CORE_MODE=2,AN196,K196)</f>
        <v>1.476898</v>
      </c>
      <c r="AR196" s="31" t="n">
        <f aca="false">IF(CORE_MODE=2,AO196,L196)</f>
        <v>6.995904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31" t="n">
        <v>11.211605</v>
      </c>
      <c r="H197" s="8" t="n">
        <v>41.915352</v>
      </c>
      <c r="I197" s="8" t="n">
        <v>357.800085</v>
      </c>
      <c r="J197" s="31" t="n">
        <v>8.536254</v>
      </c>
      <c r="K197" s="41" t="n">
        <v>1.322046</v>
      </c>
      <c r="L197" s="31" t="n">
        <v>1.397612</v>
      </c>
      <c r="M197" s="8" t="n">
        <v>79.5</v>
      </c>
      <c r="N197" s="8" t="n">
        <v>759</v>
      </c>
      <c r="O197" s="31" t="n">
        <v>10.561845</v>
      </c>
      <c r="P197" s="31" t="n">
        <v>2.357104</v>
      </c>
      <c r="Q197" s="31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31" t="n">
        <v>1.974946</v>
      </c>
      <c r="W197" s="41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2*ROUNDUP(G197*1000/V_ZENER,0)*PRICE_Z+(4+IF(CORE_MODE=1,1,0)+IF(OR(CORE_MODE=3,CORE_MODE=4),1+2*N_CW+2*N_CW_A,0))*ROUNDUP(G197*DIODE_SAFETY/V_STICK,0)*PRICE_STICK</f>
        <v>90.9</v>
      </c>
      <c r="AG197" s="24" t="n">
        <f aca="false">SUM(X197:AF197)</f>
        <v>1323.08182618</v>
      </c>
      <c r="AH197" s="20" t="n">
        <f aca="false">FIXED_BOM</f>
        <v>3666</v>
      </c>
      <c r="AI197" s="24" t="n">
        <f aca="false">(AG197+AH197)*(1+CONT)</f>
        <v>5737.444100107</v>
      </c>
      <c r="AJ197" s="24" t="n">
        <f aca="false">IF(AR197&gt;0,AI197/AR197,1000000000000)</f>
        <v>4105.17661561793</v>
      </c>
      <c r="AK197" s="8" t="n">
        <f aca="false">IF(AND(AP197&gt;=V_NEED,AR197&gt;=P_MIN,AQ197&gt;=Z_MIN,F197&lt;=N_CAP,D197&lt;=R_MAX,OR(CORONA_REQ=0,O197&gt;=G197),OR(CORE_MODE&lt;&gt;3,E_CORE&lt;=E_NULL_MAX)),1,0)</f>
        <v>0</v>
      </c>
      <c r="AL197" s="31" t="n">
        <f aca="false">IF(AK197=1,IF(OBJECTIVE=1,AI197,AJ197),1000000000000)+ROW()*0.000000001</f>
        <v>1000000000000</v>
      </c>
      <c r="AM197" s="31" t="n">
        <v>6.021877</v>
      </c>
      <c r="AN197" s="41" t="n">
        <v>1.230197</v>
      </c>
      <c r="AO197" s="31" t="n">
        <v>1.108541</v>
      </c>
      <c r="AP197" s="31" t="n">
        <f aca="false">IF(CORE_MODE=1,G197,IF(OR(CORE_MODE=3,CORE_MODE=4),G197+(CHOOSE(N_CW+1,0,1,CW_N2,CW_N3,CW_N4,CW_N5,CW_N6)+CHOOSE(N_CW_A+1,0,CW_A1,CW_A2))*CW_PER_SWING*AM197,AM197))</f>
        <v>23.991611747651</v>
      </c>
      <c r="AQ197" s="41" t="n">
        <f aca="false">IF(CORE_MODE=2,AN197,K197)</f>
        <v>1.322046</v>
      </c>
      <c r="AR197" s="31" t="n">
        <f aca="false">IF(CORE_MODE=2,AO197,L197)</f>
        <v>1.397612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31" t="n">
        <v>11.211605</v>
      </c>
      <c r="H198" s="8" t="n">
        <v>64.724125</v>
      </c>
      <c r="I198" s="8" t="n">
        <v>562.257277</v>
      </c>
      <c r="J198" s="31" t="n">
        <v>8.686981</v>
      </c>
      <c r="K198" s="41" t="n">
        <v>1.367227</v>
      </c>
      <c r="L198" s="31" t="n">
        <v>2.417595</v>
      </c>
      <c r="M198" s="8" t="n">
        <v>118.5</v>
      </c>
      <c r="N198" s="8" t="n">
        <v>837</v>
      </c>
      <c r="O198" s="31" t="n">
        <v>10.561845</v>
      </c>
      <c r="P198" s="31" t="n">
        <v>3.535656</v>
      </c>
      <c r="Q198" s="31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31" t="n">
        <v>2.569717</v>
      </c>
      <c r="W198" s="41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2*ROUNDUP(G198*1000/V_ZENER,0)*PRICE_Z+(4+IF(CORE_MODE=1,1,0)+IF(OR(CORE_MODE=3,CORE_MODE=4),1+2*N_CW+2*N_CW_A,0))*ROUNDUP(G198*DIODE_SAFETY/V_STICK,0)*PRICE_STICK</f>
        <v>90.9</v>
      </c>
      <c r="AG198" s="24" t="n">
        <f aca="false">SUM(X198:AF198)</f>
        <v>1803.22528584</v>
      </c>
      <c r="AH198" s="20" t="n">
        <f aca="false">FIXED_BOM</f>
        <v>3666</v>
      </c>
      <c r="AI198" s="24" t="n">
        <f aca="false">(AG198+AH198)*(1+CONT)</f>
        <v>6289.609078716</v>
      </c>
      <c r="AJ198" s="24" t="n">
        <f aca="false">IF(AR198&gt;0,AI198/AR198,1000000000000)</f>
        <v>2601.59748788197</v>
      </c>
      <c r="AK198" s="8" t="n">
        <f aca="false">IF(AND(AP198&gt;=V_NEED,AR198&gt;=P_MIN,AQ198&gt;=Z_MIN,F198&lt;=N_CAP,D198&lt;=R_MAX,OR(CORONA_REQ=0,O198&gt;=G198),OR(CORE_MODE&lt;&gt;3,E_CORE&lt;=E_NULL_MAX)),1,0)</f>
        <v>0</v>
      </c>
      <c r="AL198" s="31" t="n">
        <f aca="false">IF(AK198=1,IF(OBJECTIVE=1,AI198,AJ198),1000000000000)+ROW()*0.000000001</f>
        <v>1000000000000</v>
      </c>
      <c r="AM198" s="31" t="n">
        <v>6.081771</v>
      </c>
      <c r="AN198" s="41" t="n">
        <v>1.2994</v>
      </c>
      <c r="AO198" s="31" t="n">
        <v>2.127371</v>
      </c>
      <c r="AP198" s="31" t="n">
        <f aca="false">IF(CORE_MODE=1,G198,IF(OR(CORE_MODE=3,CORE_MODE=4),G198+(CHOOSE(N_CW+1,0,1,CW_N2,CW_N3,CW_N4,CW_N5,CW_N6)+CHOOSE(N_CW_A+1,0,CW_A1,CW_A2))*CW_PER_SWING*AM198,AM198))</f>
        <v>24.118722567773</v>
      </c>
      <c r="AQ198" s="41" t="n">
        <f aca="false">IF(CORE_MODE=2,AN198,K198)</f>
        <v>1.367227</v>
      </c>
      <c r="AR198" s="31" t="n">
        <f aca="false">IF(CORE_MODE=2,AO198,L198)</f>
        <v>2.417595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31" t="n">
        <v>11.211605</v>
      </c>
      <c r="H199" s="8" t="n">
        <v>87.532898</v>
      </c>
      <c r="I199" s="8" t="n">
        <v>766.714468</v>
      </c>
      <c r="J199" s="31" t="n">
        <v>8.759158</v>
      </c>
      <c r="K199" s="41" t="n">
        <v>1.390138</v>
      </c>
      <c r="L199" s="31" t="n">
        <v>3.444594</v>
      </c>
      <c r="M199" s="8" t="n">
        <v>157.5</v>
      </c>
      <c r="N199" s="8" t="n">
        <v>915</v>
      </c>
      <c r="O199" s="31" t="n">
        <v>10.561845</v>
      </c>
      <c r="P199" s="31" t="n">
        <v>4.714208</v>
      </c>
      <c r="Q199" s="31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31" t="n">
        <v>3.164489</v>
      </c>
      <c r="W199" s="41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2*ROUNDUP(G199*1000/V_ZENER,0)*PRICE_Z+(4+IF(CORE_MODE=1,1,0)+IF(OR(CORE_MODE=3,CORE_MODE=4),1+2*N_CW+2*N_CW_A,0))*ROUNDUP(G199*DIODE_SAFETY/V_STICK,0)*PRICE_STICK</f>
        <v>90.9</v>
      </c>
      <c r="AG199" s="24" t="n">
        <f aca="false">SUM(X199:AF199)</f>
        <v>2283.368862</v>
      </c>
      <c r="AH199" s="20" t="n">
        <f aca="false">FIXED_BOM</f>
        <v>3666</v>
      </c>
      <c r="AI199" s="24" t="n">
        <f aca="false">(AG199+AH199)*(1+CONT)</f>
        <v>6841.7741913</v>
      </c>
      <c r="AJ199" s="24" t="n">
        <f aca="false">IF(AR199&gt;0,AI199/AR199,1000000000000)</f>
        <v>1986.23529835447</v>
      </c>
      <c r="AK199" s="8" t="n">
        <f aca="false">IF(AND(AP199&gt;=V_NEED,AR199&gt;=P_MIN,AQ199&gt;=Z_MIN,F199&lt;=N_CAP,D199&lt;=R_MAX,OR(CORONA_REQ=0,O199&gt;=G199),OR(CORE_MODE&lt;&gt;3,E_CORE&lt;=E_NULL_MAX)),1,0)</f>
        <v>0</v>
      </c>
      <c r="AL199" s="31" t="n">
        <f aca="false">IF(AK199=1,IF(OBJECTIVE=1,AI199,AJ199),1000000000000)+ROW()*0.000000001</f>
        <v>1000000000000</v>
      </c>
      <c r="AM199" s="31" t="n">
        <v>6.116349</v>
      </c>
      <c r="AN199" s="41" t="n">
        <v>1.337453</v>
      </c>
      <c r="AO199" s="31" t="n">
        <v>3.160529</v>
      </c>
      <c r="AP199" s="31" t="n">
        <f aca="false">IF(CORE_MODE=1,G199,IF(OR(CORE_MODE=3,CORE_MODE=4),G199+(CHOOSE(N_CW+1,0,1,CW_N2,CW_N3,CW_N4,CW_N5,CW_N6)+CHOOSE(N_CW_A+1,0,CW_A1,CW_A2))*CW_PER_SWING*AM199,AM199))</f>
        <v>24.192106177787</v>
      </c>
      <c r="AQ199" s="41" t="n">
        <f aca="false">IF(CORE_MODE=2,AN199,K199)</f>
        <v>1.390138</v>
      </c>
      <c r="AR199" s="31" t="n">
        <f aca="false">IF(CORE_MODE=2,AO199,L199)</f>
        <v>3.444594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31" t="n">
        <v>11.211605</v>
      </c>
      <c r="H200" s="8" t="n">
        <v>110.341671</v>
      </c>
      <c r="I200" s="8" t="n">
        <v>971.17166</v>
      </c>
      <c r="J200" s="31" t="n">
        <v>8.801495</v>
      </c>
      <c r="K200" s="41" t="n">
        <v>1.403501</v>
      </c>
      <c r="L200" s="31" t="n">
        <v>4.473225</v>
      </c>
      <c r="M200" s="8" t="n">
        <v>196.5</v>
      </c>
      <c r="N200" s="8" t="n">
        <v>993</v>
      </c>
      <c r="O200" s="31" t="n">
        <v>10.561845</v>
      </c>
      <c r="P200" s="31" t="n">
        <v>5.89276</v>
      </c>
      <c r="Q200" s="31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31" t="n">
        <v>3.75926</v>
      </c>
      <c r="W200" s="41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2*ROUNDUP(G200*1000/V_ZENER,0)*PRICE_Z+(4+IF(CORE_MODE=1,1,0)+IF(OR(CORE_MODE=3,CORE_MODE=4),1+2*N_CW+2*N_CW_A,0))*ROUNDUP(G200*DIODE_SAFETY/V_STICK,0)*PRICE_STICK</f>
        <v>90.9</v>
      </c>
      <c r="AG200" s="24" t="n">
        <f aca="false">SUM(X200:AF200)</f>
        <v>2763.51232316</v>
      </c>
      <c r="AH200" s="20" t="n">
        <f aca="false">FIXED_BOM</f>
        <v>3666</v>
      </c>
      <c r="AI200" s="24" t="n">
        <f aca="false">(AG200+AH200)*(1+CONT)</f>
        <v>7393.939171634</v>
      </c>
      <c r="AJ200" s="24" t="n">
        <f aca="false">IF(AR200&gt;0,AI200/AR200,1000000000000)</f>
        <v>1652.93254232327</v>
      </c>
      <c r="AK200" s="8" t="n">
        <f aca="false">IF(AND(AP200&gt;=V_NEED,AR200&gt;=P_MIN,AQ200&gt;=Z_MIN,F200&lt;=N_CAP,D200&lt;=R_MAX,OR(CORONA_REQ=0,O200&gt;=G200),OR(CORE_MODE&lt;&gt;3,E_CORE&lt;=E_NULL_MAX)),1,0)</f>
        <v>0</v>
      </c>
      <c r="AL200" s="31" t="n">
        <f aca="false">IF(AK200=1,IF(OBJECTIVE=1,AI200,AJ200),1000000000000)+ROW()*0.000000001</f>
        <v>1000000000000</v>
      </c>
      <c r="AM200" s="31" t="n">
        <v>6.143236</v>
      </c>
      <c r="AN200" s="41" t="n">
        <v>1.359287</v>
      </c>
      <c r="AO200" s="31" t="n">
        <v>4.179659</v>
      </c>
      <c r="AP200" s="31" t="n">
        <f aca="false">IF(CORE_MODE=1,G200,IF(OR(CORE_MODE=3,CORE_MODE=4),G200+(CHOOSE(N_CW+1,0,1,CW_N2,CW_N3,CW_N4,CW_N5,CW_N6)+CHOOSE(N_CW_A+1,0,CW_A1,CW_A2))*CW_PER_SWING*AM200,AM200))</f>
        <v>24.249167463068</v>
      </c>
      <c r="AQ200" s="41" t="n">
        <f aca="false">IF(CORE_MODE=2,AN200,K200)</f>
        <v>1.403501</v>
      </c>
      <c r="AR200" s="31" t="n">
        <f aca="false">IF(CORE_MODE=2,AO200,L200)</f>
        <v>4.473225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31" t="n">
        <v>11.211605</v>
      </c>
      <c r="H201" s="8" t="n">
        <v>133.150444</v>
      </c>
      <c r="I201" s="8" t="n">
        <v>1175.628851</v>
      </c>
      <c r="J201" s="31" t="n">
        <v>8.829327</v>
      </c>
      <c r="K201" s="41" t="n">
        <v>1.412955</v>
      </c>
      <c r="L201" s="31" t="n">
        <v>5.502936</v>
      </c>
      <c r="M201" s="8" t="n">
        <v>235.5</v>
      </c>
      <c r="N201" s="8" t="n">
        <v>1071</v>
      </c>
      <c r="O201" s="31" t="n">
        <v>10.561845</v>
      </c>
      <c r="P201" s="31" t="n">
        <v>7.071312</v>
      </c>
      <c r="Q201" s="31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31" t="n">
        <v>4.354031</v>
      </c>
      <c r="W201" s="41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2*ROUNDUP(G201*1000/V_ZENER,0)*PRICE_Z+(4+IF(CORE_MODE=1,1,0)+IF(OR(CORE_MODE=3,CORE_MODE=4),1+2*N_CW+2*N_CW_A,0))*ROUNDUP(G201*DIODE_SAFETY/V_STICK,0)*PRICE_STICK</f>
        <v>90.9</v>
      </c>
      <c r="AG201" s="24" t="n">
        <f aca="false">SUM(X201:AF201)</f>
        <v>3243.65583932</v>
      </c>
      <c r="AH201" s="20" t="n">
        <f aca="false">FIXED_BOM</f>
        <v>3666</v>
      </c>
      <c r="AI201" s="24" t="n">
        <f aca="false">(AG201+AH201)*(1+CONT)</f>
        <v>7946.104215218</v>
      </c>
      <c r="AJ201" s="24" t="n">
        <f aca="false">IF(AR201&gt;0,AI201/AR201,1000000000000)</f>
        <v>1443.97540062578</v>
      </c>
      <c r="AK201" s="8" t="n">
        <f aca="false">IF(AND(AP201&gt;=V_NEED,AR201&gt;=P_MIN,AQ201&gt;=Z_MIN,F201&lt;=N_CAP,D201&lt;=R_MAX,OR(CORONA_REQ=0,O201&gt;=G201),OR(CORE_MODE&lt;&gt;3,E_CORE&lt;=E_NULL_MAX)),1,0)</f>
        <v>0</v>
      </c>
      <c r="AL201" s="31" t="n">
        <f aca="false">IF(AK201=1,IF(OBJECTIVE=1,AI201,AJ201),1000000000000)+ROW()*0.000000001</f>
        <v>1000000000000</v>
      </c>
      <c r="AM201" s="31" t="n">
        <v>6.164964</v>
      </c>
      <c r="AN201" s="41" t="n">
        <v>1.375127</v>
      </c>
      <c r="AO201" s="31" t="n">
        <v>5.205109</v>
      </c>
      <c r="AP201" s="31" t="n">
        <f aca="false">IF(CORE_MODE=1,G201,IF(OR(CORE_MODE=3,CORE_MODE=4),G201+(CHOOSE(N_CW+1,0,1,CW_N2,CW_N3,CW_N4,CW_N5,CW_N6)+CHOOSE(N_CW_A+1,0,CW_A1,CW_A2))*CW_PER_SWING*AM201,AM201))</f>
        <v>24.295279993532</v>
      </c>
      <c r="AQ201" s="41" t="n">
        <f aca="false">IF(CORE_MODE=2,AN201,K201)</f>
        <v>1.412955</v>
      </c>
      <c r="AR201" s="31" t="n">
        <f aca="false">IF(CORE_MODE=2,AO201,L201)</f>
        <v>5.502936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31" t="n">
        <v>11.211605</v>
      </c>
      <c r="H202" s="8" t="n">
        <v>178.767989</v>
      </c>
      <c r="I202" s="8" t="n">
        <v>1584.543234</v>
      </c>
      <c r="J202" s="31" t="n">
        <v>8.863685</v>
      </c>
      <c r="K202" s="41" t="n">
        <v>1.424921</v>
      </c>
      <c r="L202" s="31" t="n">
        <v>7.570988</v>
      </c>
      <c r="M202" s="8" t="n">
        <v>313.5</v>
      </c>
      <c r="N202" s="8" t="n">
        <v>1227</v>
      </c>
      <c r="O202" s="31" t="n">
        <v>10.561845</v>
      </c>
      <c r="P202" s="31" t="n">
        <v>9.428416</v>
      </c>
      <c r="Q202" s="31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31" t="n">
        <v>5.543574</v>
      </c>
      <c r="W202" s="41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2*ROUNDUP(G202*1000/V_ZENER,0)*PRICE_Z+(4+IF(CORE_MODE=1,1,0)+IF(OR(CORE_MODE=3,CORE_MODE=4),1+2*N_CW+2*N_CW_A,0))*ROUNDUP(G202*DIODE_SAFETY/V_STICK,0)*PRICE_STICK</f>
        <v>90.9</v>
      </c>
      <c r="AG202" s="24" t="n">
        <f aca="false">SUM(X202:AF202)</f>
        <v>4203.94287514</v>
      </c>
      <c r="AH202" s="20" t="n">
        <f aca="false">FIXED_BOM</f>
        <v>3666</v>
      </c>
      <c r="AI202" s="24" t="n">
        <f aca="false">(AG202+AH202)*(1+CONT)</f>
        <v>9050.434306411</v>
      </c>
      <c r="AJ202" s="24" t="n">
        <f aca="false">IF(AR202&gt;0,AI202/AR202,1000000000000)</f>
        <v>1195.40993941755</v>
      </c>
      <c r="AK202" s="8" t="n">
        <f aca="false">IF(AND(AP202&gt;=V_NEED,AR202&gt;=P_MIN,AQ202&gt;=Z_MIN,F202&lt;=N_CAP,D202&lt;=R_MAX,OR(CORONA_REQ=0,O202&gt;=G202),OR(CORE_MODE&lt;&gt;3,E_CORE&lt;=E_NULL_MAX)),1,0)</f>
        <v>0</v>
      </c>
      <c r="AL202" s="31" t="n">
        <f aca="false">IF(AK202=1,IF(OBJECTIVE=1,AI202,AJ202),1000000000000)+ROW()*0.000000001</f>
        <v>1000000000000</v>
      </c>
      <c r="AM202" s="31" t="n">
        <v>6.203278</v>
      </c>
      <c r="AN202" s="41" t="n">
        <v>1.396509</v>
      </c>
      <c r="AO202" s="31" t="n">
        <v>7.284347</v>
      </c>
      <c r="AP202" s="31" t="n">
        <f aca="false">IF(CORE_MODE=1,G202,IF(OR(CORE_MODE=3,CORE_MODE=4),G202+(CHOOSE(N_CW+1,0,1,CW_N2,CW_N3,CW_N4,CW_N5,CW_N6)+CHOOSE(N_CW_A+1,0,CW_A1,CW_A2))*CW_PER_SWING*AM202,AM202))</f>
        <v>24.376592378114</v>
      </c>
      <c r="AQ202" s="41" t="n">
        <f aca="false">IF(CORE_MODE=2,AN202,K202)</f>
        <v>1.424921</v>
      </c>
      <c r="AR202" s="31" t="n">
        <f aca="false">IF(CORE_MODE=2,AO202,L202)</f>
        <v>7.570988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31" t="n">
        <v>11.211605</v>
      </c>
      <c r="H203" s="8" t="n">
        <v>22.08628</v>
      </c>
      <c r="I203" s="8" t="n">
        <v>254.852812</v>
      </c>
      <c r="J203" s="31" t="n">
        <v>11.538965</v>
      </c>
      <c r="K203" s="41" t="n">
        <v>1.326006</v>
      </c>
      <c r="L203" s="31" t="n">
        <v>0.999674</v>
      </c>
      <c r="M203" s="8" t="n">
        <v>79</v>
      </c>
      <c r="N203" s="8" t="n">
        <v>758</v>
      </c>
      <c r="O203" s="31" t="n">
        <v>11.4365</v>
      </c>
      <c r="P203" s="31" t="n">
        <v>2.418982</v>
      </c>
      <c r="Q203" s="31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31" t="n">
        <v>1.967321</v>
      </c>
      <c r="W203" s="41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2*ROUNDUP(G203*1000/V_ZENER,0)*PRICE_Z+(4+IF(CORE_MODE=1,1,0)+IF(OR(CORE_MODE=3,CORE_MODE=4),1+2*N_CW+2*N_CW_A,0))*ROUNDUP(G203*DIODE_SAFETY/V_STICK,0)*PRICE_STICK</f>
        <v>90.9</v>
      </c>
      <c r="AG203" s="24" t="n">
        <f aca="false">SUM(X203:AF203)</f>
        <v>1268.34728746</v>
      </c>
      <c r="AH203" s="20" t="n">
        <f aca="false">FIXED_BOM</f>
        <v>3666</v>
      </c>
      <c r="AI203" s="24" t="n">
        <f aca="false">(AG203+AH203)*(1+CONT)</f>
        <v>5674.499380579</v>
      </c>
      <c r="AJ203" s="24" t="n">
        <f aca="false">IF(AR203&gt;0,AI203/AR203,1000000000000)</f>
        <v>5676.34987063683</v>
      </c>
      <c r="AK203" s="8" t="n">
        <f aca="false">IF(AND(AP203&gt;=V_NEED,AR203&gt;=P_MIN,AQ203&gt;=Z_MIN,F203&lt;=N_CAP,D203&lt;=R_MAX,OR(CORONA_REQ=0,O203&gt;=G203),OR(CORE_MODE&lt;&gt;3,E_CORE&lt;=E_NULL_MAX)),1,0)</f>
        <v>0</v>
      </c>
      <c r="AL203" s="31" t="n">
        <f aca="false">IF(AK203=1,IF(OBJECTIVE=1,AI203,AJ203),1000000000000)+ROW()*0.000000001</f>
        <v>1000000000000</v>
      </c>
      <c r="AM203" s="31" t="n">
        <v>6.029071</v>
      </c>
      <c r="AN203" s="41" t="n">
        <v>1.202741</v>
      </c>
      <c r="AO203" s="31" t="n">
        <v>0.728551</v>
      </c>
      <c r="AP203" s="31" t="n">
        <f aca="false">IF(CORE_MODE=1,G203,IF(OR(CORE_MODE=3,CORE_MODE=4),G203+(CHOOSE(N_CW+1,0,1,CW_N2,CW_N3,CW_N4,CW_N5,CW_N6)+CHOOSE(N_CW_A+1,0,CW_A1,CW_A2))*CW_PER_SWING*AM203,AM203))</f>
        <v>24.006879307673</v>
      </c>
      <c r="AQ203" s="41" t="n">
        <f aca="false">IF(CORE_MODE=2,AN203,K203)</f>
        <v>1.326006</v>
      </c>
      <c r="AR203" s="31" t="n">
        <f aca="false">IF(CORE_MODE=2,AO203,L203)</f>
        <v>0.999674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31" t="n">
        <v>11.211605</v>
      </c>
      <c r="H204" s="8" t="n">
        <v>33.564154</v>
      </c>
      <c r="I204" s="8" t="n">
        <v>400.48299</v>
      </c>
      <c r="J204" s="31" t="n">
        <v>11.931866</v>
      </c>
      <c r="K204" s="41" t="n">
        <v>1.391366</v>
      </c>
      <c r="L204" s="31" t="n">
        <v>1.794347</v>
      </c>
      <c r="M204" s="8" t="n">
        <v>114</v>
      </c>
      <c r="N204" s="8" t="n">
        <v>828</v>
      </c>
      <c r="O204" s="31" t="n">
        <v>11.4365</v>
      </c>
      <c r="P204" s="31" t="n">
        <v>3.628474</v>
      </c>
      <c r="Q204" s="31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31" t="n">
        <v>2.50109</v>
      </c>
      <c r="W204" s="41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2*ROUNDUP(G204*1000/V_ZENER,0)*PRICE_Z+(4+IF(CORE_MODE=1,1,0)+IF(OR(CORE_MODE=3,CORE_MODE=4),1+2*N_CW+2*N_CW_A,0))*ROUNDUP(G204*DIODE_SAFETY/V_STICK,0)*PRICE_STICK</f>
        <v>90.9</v>
      </c>
      <c r="AG204" s="24" t="n">
        <f aca="false">SUM(X204:AF204)</f>
        <v>1682.60692768</v>
      </c>
      <c r="AH204" s="20" t="n">
        <f aca="false">FIXED_BOM</f>
        <v>3666</v>
      </c>
      <c r="AI204" s="24" t="n">
        <f aca="false">(AG204+AH204)*(1+CONT)</f>
        <v>6150.897966832</v>
      </c>
      <c r="AJ204" s="24" t="n">
        <f aca="false">IF(AR204&gt;0,AI204/AR204,1000000000000)</f>
        <v>3427.93114533142</v>
      </c>
      <c r="AK204" s="8" t="n">
        <f aca="false">IF(AND(AP204&gt;=V_NEED,AR204&gt;=P_MIN,AQ204&gt;=Z_MIN,F204&lt;=N_CAP,D204&lt;=R_MAX,OR(CORONA_REQ=0,O204&gt;=G204),OR(CORE_MODE&lt;&gt;3,E_CORE&lt;=E_NULL_MAX)),1,0)</f>
        <v>0</v>
      </c>
      <c r="AL204" s="31" t="n">
        <f aca="false">IF(AK204=1,IF(OBJECTIVE=1,AI204,AJ204),1000000000000)+ROW()*0.000000001</f>
        <v>1000000000000</v>
      </c>
      <c r="AM204" s="31" t="n">
        <v>6.101965</v>
      </c>
      <c r="AN204" s="41" t="n">
        <v>1.295216</v>
      </c>
      <c r="AO204" s="31" t="n">
        <v>1.502229</v>
      </c>
      <c r="AP204" s="31" t="n">
        <f aca="false">IF(CORE_MODE=1,G204,IF(OR(CORE_MODE=3,CORE_MODE=4),G204+(CHOOSE(N_CW+1,0,1,CW_N2,CW_N3,CW_N4,CW_N5,CW_N6)+CHOOSE(N_CW_A+1,0,CW_A1,CW_A2))*CW_PER_SWING*AM204,AM204))</f>
        <v>24.161579546795</v>
      </c>
      <c r="AQ204" s="41" t="n">
        <f aca="false">IF(CORE_MODE=2,AN204,K204)</f>
        <v>1.391366</v>
      </c>
      <c r="AR204" s="31" t="n">
        <f aca="false">IF(CORE_MODE=2,AO204,L204)</f>
        <v>1.794347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31" t="n">
        <v>11.211605</v>
      </c>
      <c r="H205" s="8" t="n">
        <v>45.042028</v>
      </c>
      <c r="I205" s="8" t="n">
        <v>546.113168</v>
      </c>
      <c r="J205" s="31" t="n">
        <v>12.124524</v>
      </c>
      <c r="K205" s="41" t="n">
        <v>1.424934</v>
      </c>
      <c r="L205" s="31" t="n">
        <v>2.595988</v>
      </c>
      <c r="M205" s="8" t="n">
        <v>156</v>
      </c>
      <c r="N205" s="8" t="n">
        <v>912</v>
      </c>
      <c r="O205" s="31" t="n">
        <v>11.4365</v>
      </c>
      <c r="P205" s="31" t="n">
        <v>4.837965</v>
      </c>
      <c r="Q205" s="31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31" t="n">
        <v>3.141613</v>
      </c>
      <c r="W205" s="41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2*ROUNDUP(G205*1000/V_ZENER,0)*PRICE_Z+(4+IF(CORE_MODE=1,1,0)+IF(OR(CORE_MODE=3,CORE_MODE=4),1+2*N_CW+2*N_CW_A,0))*ROUNDUP(G205*DIODE_SAFETY/V_STICK,0)*PRICE_STICK</f>
        <v>90.9</v>
      </c>
      <c r="AG205" s="24" t="n">
        <f aca="false">SUM(X205:AF205)</f>
        <v>2171.19959391</v>
      </c>
      <c r="AH205" s="20" t="n">
        <f aca="false">FIXED_BOM</f>
        <v>3666</v>
      </c>
      <c r="AI205" s="24" t="n">
        <f aca="false">(AG205+AH205)*(1+CONT)</f>
        <v>6712.7795329965</v>
      </c>
      <c r="AJ205" s="24" t="n">
        <f aca="false">IF(AR205&gt;0,AI205/AR205,1000000000000)</f>
        <v>2585.82841407453</v>
      </c>
      <c r="AK205" s="8" t="n">
        <f aca="false">IF(AND(AP205&gt;=V_NEED,AR205&gt;=P_MIN,AQ205&gt;=Z_MIN,F205&lt;=N_CAP,D205&lt;=R_MAX,OR(CORONA_REQ=0,O205&gt;=G205),OR(CORE_MODE&lt;&gt;3,E_CORE&lt;=E_NULL_MAX)),1,0)</f>
        <v>0</v>
      </c>
      <c r="AL205" s="31" t="n">
        <f aca="false">IF(AK205=1,IF(OBJECTIVE=1,AI205,AJ205),1000000000000)+ROW()*0.000000001</f>
        <v>1000000000000</v>
      </c>
      <c r="AM205" s="31" t="n">
        <v>6.143057</v>
      </c>
      <c r="AN205" s="41" t="n">
        <v>1.34645</v>
      </c>
      <c r="AO205" s="31" t="n">
        <v>2.301005</v>
      </c>
      <c r="AP205" s="31" t="n">
        <f aca="false">IF(CORE_MODE=1,G205,IF(OR(CORE_MODE=3,CORE_MODE=4),G205+(CHOOSE(N_CW+1,0,1,CW_N2,CW_N3,CW_N4,CW_N5,CW_N6)+CHOOSE(N_CW_A+1,0,CW_A1,CW_A2))*CW_PER_SWING*AM205,AM205))</f>
        <v>24.248787577991</v>
      </c>
      <c r="AQ205" s="41" t="n">
        <f aca="false">IF(CORE_MODE=2,AN205,K205)</f>
        <v>1.424934</v>
      </c>
      <c r="AR205" s="31" t="n">
        <f aca="false">IF(CORE_MODE=2,AO205,L205)</f>
        <v>2.595988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31" t="n">
        <v>11.211605</v>
      </c>
      <c r="H206" s="8" t="n">
        <v>56.519903</v>
      </c>
      <c r="I206" s="8" t="n">
        <v>691.743346</v>
      </c>
      <c r="J206" s="31" t="n">
        <v>12.238934</v>
      </c>
      <c r="K206" s="41" t="n">
        <v>1.445989</v>
      </c>
      <c r="L206" s="31" t="n">
        <v>3.402547</v>
      </c>
      <c r="M206" s="8" t="n">
        <v>191</v>
      </c>
      <c r="N206" s="8" t="n">
        <v>982</v>
      </c>
      <c r="O206" s="31" t="n">
        <v>11.4365</v>
      </c>
      <c r="P206" s="31" t="n">
        <v>6.047456</v>
      </c>
      <c r="Q206" s="31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31" t="n">
        <v>3.675382</v>
      </c>
      <c r="W206" s="41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2*ROUNDUP(G206*1000/V_ZENER,0)*PRICE_Z+(4+IF(CORE_MODE=1,1,0)+IF(OR(CORE_MODE=3,CORE_MODE=4),1+2*N_CW+2*N_CW_A,0))*ROUNDUP(G206*DIODE_SAFETY/V_STICK,0)*PRICE_STICK</f>
        <v>90.9</v>
      </c>
      <c r="AG206" s="24" t="n">
        <f aca="false">SUM(X206:AF206)</f>
        <v>2585.45922366</v>
      </c>
      <c r="AH206" s="20" t="n">
        <f aca="false">FIXED_BOM</f>
        <v>3666</v>
      </c>
      <c r="AI206" s="24" t="n">
        <f aca="false">(AG206+AH206)*(1+CONT)</f>
        <v>7189.178107209</v>
      </c>
      <c r="AJ206" s="24" t="n">
        <f aca="false">IF(AR206&gt;0,AI206/AR206,1000000000000)</f>
        <v>2112.88135247184</v>
      </c>
      <c r="AK206" s="8" t="n">
        <f aca="false">IF(AND(AP206&gt;=V_NEED,AR206&gt;=P_MIN,AQ206&gt;=Z_MIN,F206&lt;=N_CAP,D206&lt;=R_MAX,OR(CORONA_REQ=0,O206&gt;=G206),OR(CORE_MODE&lt;&gt;3,E_CORE&lt;=E_NULL_MAX)),1,0)</f>
        <v>0</v>
      </c>
      <c r="AL206" s="31" t="n">
        <f aca="false">IF(AK206=1,IF(OBJECTIVE=1,AI206,AJ206),1000000000000)+ROW()*0.000000001</f>
        <v>1000000000000</v>
      </c>
      <c r="AM206" s="31" t="n">
        <v>6.170287</v>
      </c>
      <c r="AN206" s="41" t="n">
        <v>1.380202</v>
      </c>
      <c r="AO206" s="31" t="n">
        <v>3.105128</v>
      </c>
      <c r="AP206" s="31" t="n">
        <f aca="false">IF(CORE_MODE=1,G206,IF(OR(CORE_MODE=3,CORE_MODE=4),G206+(CHOOSE(N_CW+1,0,1,CW_N2,CW_N3,CW_N4,CW_N5,CW_N6)+CHOOSE(N_CW_A+1,0,CW_A1,CW_A2))*CW_PER_SWING*AM206,AM206))</f>
        <v>24.306576799481</v>
      </c>
      <c r="AQ206" s="41" t="n">
        <f aca="false">IF(CORE_MODE=2,AN206,K206)</f>
        <v>1.445989</v>
      </c>
      <c r="AR206" s="31" t="n">
        <f aca="false">IF(CORE_MODE=2,AO206,L206)</f>
        <v>3.402547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31" t="n">
        <v>11.211605</v>
      </c>
      <c r="H207" s="8" t="n">
        <v>67.997777</v>
      </c>
      <c r="I207" s="8" t="n">
        <v>837.373524</v>
      </c>
      <c r="J207" s="31" t="n">
        <v>12.314719</v>
      </c>
      <c r="K207" s="41" t="n">
        <v>1.460406</v>
      </c>
      <c r="L207" s="31" t="n">
        <v>4.215733</v>
      </c>
      <c r="M207" s="8" t="n">
        <v>233</v>
      </c>
      <c r="N207" s="8" t="n">
        <v>1066</v>
      </c>
      <c r="O207" s="31" t="n">
        <v>11.4365</v>
      </c>
      <c r="P207" s="31" t="n">
        <v>7.256947</v>
      </c>
      <c r="Q207" s="31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31" t="n">
        <v>4.315905</v>
      </c>
      <c r="W207" s="41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2*ROUNDUP(G207*1000/V_ZENER,0)*PRICE_Z+(4+IF(CORE_MODE=1,1,0)+IF(OR(CORE_MODE=3,CORE_MODE=4),1+2*N_CW+2*N_CW_A,0))*ROUNDUP(G207*DIODE_SAFETY/V_STICK,0)*PRICE_STICK</f>
        <v>90.9</v>
      </c>
      <c r="AG207" s="24" t="n">
        <f aca="false">SUM(X207:AF207)</f>
        <v>3074.05182839</v>
      </c>
      <c r="AH207" s="20" t="n">
        <f aca="false">FIXED_BOM</f>
        <v>3666</v>
      </c>
      <c r="AI207" s="24" t="n">
        <f aca="false">(AG207+AH207)*(1+CONT)</f>
        <v>7751.0596026485</v>
      </c>
      <c r="AJ207" s="24" t="n">
        <f aca="false">IF(AR207&gt;0,AI207/AR207,1000000000000)</f>
        <v>1838.60306206501</v>
      </c>
      <c r="AK207" s="8" t="n">
        <f aca="false">IF(AND(AP207&gt;=V_NEED,AR207&gt;=P_MIN,AQ207&gt;=Z_MIN,F207&lt;=N_CAP,D207&lt;=R_MAX,OR(CORONA_REQ=0,O207&gt;=G207),OR(CORE_MODE&lt;&gt;3,E_CORE&lt;=E_NULL_MAX)),1,0)</f>
        <v>0</v>
      </c>
      <c r="AL207" s="31" t="n">
        <f aca="false">IF(AK207=1,IF(OBJECTIVE=1,AI207,AJ207),1000000000000)+ROW()*0.000000001</f>
        <v>1000000000000</v>
      </c>
      <c r="AM207" s="31" t="n">
        <v>6.192134</v>
      </c>
      <c r="AN207" s="41" t="n">
        <v>1.404394</v>
      </c>
      <c r="AO207" s="31" t="n">
        <v>3.925584</v>
      </c>
      <c r="AP207" s="31" t="n">
        <f aca="false">IF(CORE_MODE=1,G207,IF(OR(CORE_MODE=3,CORE_MODE=4),G207+(CHOOSE(N_CW+1,0,1,CW_N2,CW_N3,CW_N4,CW_N5,CW_N6)+CHOOSE(N_CW_A+1,0,CW_A1,CW_A2))*CW_PER_SWING*AM207,AM207))</f>
        <v>24.352941879242</v>
      </c>
      <c r="AQ207" s="41" t="n">
        <f aca="false">IF(CORE_MODE=2,AN207,K207)</f>
        <v>1.460406</v>
      </c>
      <c r="AR207" s="31" t="n">
        <f aca="false">IF(CORE_MODE=2,AO207,L207)</f>
        <v>4.215733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31" t="n">
        <v>11.211605</v>
      </c>
      <c r="H208" s="8" t="n">
        <v>90.953525</v>
      </c>
      <c r="I208" s="8" t="n">
        <v>1128.63388</v>
      </c>
      <c r="J208" s="31" t="n">
        <v>12.408907</v>
      </c>
      <c r="K208" s="41" t="n">
        <v>1.477821</v>
      </c>
      <c r="L208" s="31" t="n">
        <v>5.832976</v>
      </c>
      <c r="M208" s="8" t="n">
        <v>310</v>
      </c>
      <c r="N208" s="8" t="n">
        <v>1220</v>
      </c>
      <c r="O208" s="31" t="n">
        <v>11.4365</v>
      </c>
      <c r="P208" s="31" t="n">
        <v>9.675929</v>
      </c>
      <c r="Q208" s="31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31" t="n">
        <v>5.490197</v>
      </c>
      <c r="W208" s="41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2*ROUNDUP(G208*1000/V_ZENER,0)*PRICE_Z+(4+IF(CORE_MODE=1,1,0)+IF(OR(CORE_MODE=3,CORE_MODE=4),1+2*N_CW+2*N_CW_A,0))*ROUNDUP(G208*DIODE_SAFETY/V_STICK,0)*PRICE_STICK</f>
        <v>90.9</v>
      </c>
      <c r="AG208" s="24" t="n">
        <f aca="false">SUM(X208:AF208)</f>
        <v>3976.90412437</v>
      </c>
      <c r="AH208" s="20" t="n">
        <f aca="false">FIXED_BOM</f>
        <v>3666</v>
      </c>
      <c r="AI208" s="24" t="n">
        <f aca="false">(AG208+AH208)*(1+CONT)</f>
        <v>8789.3397430255</v>
      </c>
      <c r="AJ208" s="24" t="n">
        <f aca="false">IF(AR208&gt;0,AI208/AR208,1000000000000)</f>
        <v>1506.8362604313</v>
      </c>
      <c r="AK208" s="8" t="n">
        <f aca="false">IF(AND(AP208&gt;=V_NEED,AR208&gt;=P_MIN,AQ208&gt;=Z_MIN,F208&lt;=N_CAP,D208&lt;=R_MAX,OR(CORONA_REQ=0,O208&gt;=G208),OR(CORE_MODE&lt;&gt;3,E_CORE&lt;=E_NULL_MAX)),1,0)</f>
        <v>0</v>
      </c>
      <c r="AL208" s="31" t="n">
        <f aca="false">IF(AK208=1,IF(OBJECTIVE=1,AI208,AJ208),1000000000000)+ROW()*0.000000001</f>
        <v>1000000000000</v>
      </c>
      <c r="AM208" s="31" t="n">
        <v>6.22638</v>
      </c>
      <c r="AN208" s="41" t="n">
        <v>1.43297</v>
      </c>
      <c r="AO208" s="31" t="n">
        <v>5.528253</v>
      </c>
      <c r="AP208" s="31" t="n">
        <f aca="false">IF(CORE_MODE=1,G208,IF(OR(CORE_MODE=3,CORE_MODE=4),G208+(CHOOSE(N_CW+1,0,1,CW_N2,CW_N3,CW_N4,CW_N5,CW_N6)+CHOOSE(N_CW_A+1,0,CW_A1,CW_A2))*CW_PER_SWING*AM208,AM208))</f>
        <v>24.42562089794</v>
      </c>
      <c r="AQ208" s="41" t="n">
        <f aca="false">IF(CORE_MODE=2,AN208,K208)</f>
        <v>1.477821</v>
      </c>
      <c r="AR208" s="31" t="n">
        <f aca="false">IF(CORE_MODE=2,AO208,L208)</f>
        <v>5.832976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31" t="n">
        <v>11.211605</v>
      </c>
      <c r="H209" s="8" t="n">
        <v>29.38084</v>
      </c>
      <c r="I209" s="8" t="n">
        <v>306.949477</v>
      </c>
      <c r="J209" s="31" t="n">
        <v>10.447267</v>
      </c>
      <c r="K209" s="41" t="n">
        <v>1.338238</v>
      </c>
      <c r="L209" s="31" t="n">
        <v>1.238948</v>
      </c>
      <c r="M209" s="8" t="n">
        <v>86</v>
      </c>
      <c r="N209" s="8" t="n">
        <v>772</v>
      </c>
      <c r="O209" s="31" t="n">
        <v>11.4365</v>
      </c>
      <c r="P209" s="31" t="n">
        <v>2.780894</v>
      </c>
      <c r="Q209" s="31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31" t="n">
        <v>2.074074</v>
      </c>
      <c r="W209" s="41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2*ROUNDUP(G209*1000/V_ZENER,0)*PRICE_Z+(4+IF(CORE_MODE=1,1,0)+IF(OR(CORE_MODE=3,CORE_MODE=4),1+2*N_CW+2*N_CW_A,0))*ROUNDUP(G209*DIODE_SAFETY/V_STICK,0)*PRICE_STICK</f>
        <v>90.9</v>
      </c>
      <c r="AG209" s="24" t="n">
        <f aca="false">SUM(X209:AF209)</f>
        <v>1347.01234558</v>
      </c>
      <c r="AH209" s="20" t="n">
        <f aca="false">FIXED_BOM</f>
        <v>3666</v>
      </c>
      <c r="AI209" s="24" t="n">
        <f aca="false">(AG209+AH209)*(1+CONT)</f>
        <v>5764.964197417</v>
      </c>
      <c r="AJ209" s="24" t="n">
        <f aca="false">IF(AR209&gt;0,AI209/AR209,1000000000000)</f>
        <v>4653.11231578484</v>
      </c>
      <c r="AK209" s="8" t="n">
        <f aca="false">IF(AND(AP209&gt;=V_NEED,AR209&gt;=P_MIN,AQ209&gt;=Z_MIN,F209&lt;=N_CAP,D209&lt;=R_MAX,OR(CORONA_REQ=0,O209&gt;=G209),OR(CORE_MODE&lt;&gt;3,E_CORE&lt;=E_NULL_MAX)),1,0)</f>
        <v>0</v>
      </c>
      <c r="AL209" s="31" t="n">
        <f aca="false">IF(AK209=1,IF(OBJECTIVE=1,AI209,AJ209),1000000000000)+ROW()*0.000000001</f>
        <v>1000000000000</v>
      </c>
      <c r="AM209" s="31" t="n">
        <v>6.037799</v>
      </c>
      <c r="AN209" s="41" t="n">
        <v>1.229764</v>
      </c>
      <c r="AO209" s="31" t="n">
        <v>0.949577</v>
      </c>
      <c r="AP209" s="31" t="n">
        <f aca="false">IF(CORE_MODE=1,G209,IF(OR(CORE_MODE=3,CORE_MODE=4),G209+(CHOOSE(N_CW+1,0,1,CW_N2,CW_N3,CW_N4,CW_N5,CW_N6)+CHOOSE(N_CW_A+1,0,CW_A1,CW_A2))*CW_PER_SWING*AM209,AM209))</f>
        <v>24.025402419137</v>
      </c>
      <c r="AQ209" s="41" t="n">
        <f aca="false">IF(CORE_MODE=2,AN209,K209)</f>
        <v>1.338238</v>
      </c>
      <c r="AR209" s="31" t="n">
        <f aca="false">IF(CORE_MODE=2,AO209,L209)</f>
        <v>1.238948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31" t="n">
        <v>11.211605</v>
      </c>
      <c r="H210" s="8" t="n">
        <v>45.027035</v>
      </c>
      <c r="I210" s="8" t="n">
        <v>482.349177</v>
      </c>
      <c r="J210" s="31" t="n">
        <v>10.712435</v>
      </c>
      <c r="K210" s="41" t="n">
        <v>1.392864</v>
      </c>
      <c r="L210" s="31" t="n">
        <v>2.170947</v>
      </c>
      <c r="M210" s="8" t="n">
        <v>121</v>
      </c>
      <c r="N210" s="8" t="n">
        <v>842</v>
      </c>
      <c r="O210" s="31" t="n">
        <v>11.4365</v>
      </c>
      <c r="P210" s="31" t="n">
        <v>4.171341</v>
      </c>
      <c r="Q210" s="31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31" t="n">
        <v>2.607844</v>
      </c>
      <c r="W210" s="41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2*ROUNDUP(G210*1000/V_ZENER,0)*PRICE_Z+(4+IF(CORE_MODE=1,1,0)+IF(OR(CORE_MODE=3,CORE_MODE=4),1+2*N_CW+2*N_CW_A,0))*ROUNDUP(G210*DIODE_SAFETY/V_STICK,0)*PRICE_STICK</f>
        <v>90.9</v>
      </c>
      <c r="AG210" s="24" t="n">
        <f aca="false">SUM(X210:AF210)</f>
        <v>1763.43807715</v>
      </c>
      <c r="AH210" s="20" t="n">
        <f aca="false">FIXED_BOM</f>
        <v>3666</v>
      </c>
      <c r="AI210" s="24" t="n">
        <f aca="false">(AG210+AH210)*(1+CONT)</f>
        <v>6243.8537887225</v>
      </c>
      <c r="AJ210" s="24" t="n">
        <f aca="false">IF(AR210&gt;0,AI210/AR210,1000000000000)</f>
        <v>2876.09683180773</v>
      </c>
      <c r="AK210" s="8" t="n">
        <f aca="false">IF(AND(AP210&gt;=V_NEED,AR210&gt;=P_MIN,AQ210&gt;=Z_MIN,F210&lt;=N_CAP,D210&lt;=R_MAX,OR(CORONA_REQ=0,O210&gt;=G210),OR(CORE_MODE&lt;&gt;3,E_CORE&lt;=E_NULL_MAX)),1,0)</f>
        <v>0</v>
      </c>
      <c r="AL210" s="31" t="n">
        <f aca="false">IF(AK210=1,IF(OBJECTIVE=1,AI210,AJ210),1000000000000)+ROW()*0.000000001</f>
        <v>1000000000000</v>
      </c>
      <c r="AM210" s="31" t="n">
        <v>6.105854</v>
      </c>
      <c r="AN210" s="41" t="n">
        <v>1.311508</v>
      </c>
      <c r="AO210" s="31" t="n">
        <v>1.885532</v>
      </c>
      <c r="AP210" s="31" t="n">
        <f aca="false">IF(CORE_MODE=1,G210,IF(OR(CORE_MODE=3,CORE_MODE=4),G210+(CHOOSE(N_CW+1,0,1,CW_N2,CW_N3,CW_N4,CW_N5,CW_N6)+CHOOSE(N_CW_A+1,0,CW_A1,CW_A2))*CW_PER_SWING*AM210,AM210))</f>
        <v>24.169833027602</v>
      </c>
      <c r="AQ210" s="41" t="n">
        <f aca="false">IF(CORE_MODE=2,AN210,K210)</f>
        <v>1.392864</v>
      </c>
      <c r="AR210" s="31" t="n">
        <f aca="false">IF(CORE_MODE=2,AO210,L210)</f>
        <v>2.170947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31" t="n">
        <v>11.211605</v>
      </c>
      <c r="H211" s="8" t="n">
        <v>60.673229</v>
      </c>
      <c r="I211" s="8" t="n">
        <v>657.748878</v>
      </c>
      <c r="J211" s="31" t="n">
        <v>10.840842</v>
      </c>
      <c r="K211" s="41" t="n">
        <v>1.421193</v>
      </c>
      <c r="L211" s="31" t="n">
        <v>3.112473</v>
      </c>
      <c r="M211" s="8" t="n">
        <v>163</v>
      </c>
      <c r="N211" s="8" t="n">
        <v>926</v>
      </c>
      <c r="O211" s="31" t="n">
        <v>11.4365</v>
      </c>
      <c r="P211" s="31" t="n">
        <v>5.561788</v>
      </c>
      <c r="Q211" s="31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31" t="n">
        <v>3.248367</v>
      </c>
      <c r="W211" s="41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2*ROUNDUP(G211*1000/V_ZENER,0)*PRICE_Z+(4+IF(CORE_MODE=1,1,0)+IF(OR(CORE_MODE=3,CORE_MODE=4),1+2*N_CW+2*N_CW_A,0))*ROUNDUP(G211*DIODE_SAFETY/V_STICK,0)*PRICE_STICK</f>
        <v>90.9</v>
      </c>
      <c r="AG211" s="24" t="n">
        <f aca="false">SUM(X211:AF211)</f>
        <v>2254.1967867</v>
      </c>
      <c r="AH211" s="20" t="n">
        <f aca="false">FIXED_BOM</f>
        <v>3666</v>
      </c>
      <c r="AI211" s="24" t="n">
        <f aca="false">(AG211+AH211)*(1+CONT)</f>
        <v>6808.226304705</v>
      </c>
      <c r="AJ211" s="24" t="n">
        <f aca="false">IF(AR211&gt;0,AI211/AR211,1000000000000)</f>
        <v>2187.40092033088</v>
      </c>
      <c r="AK211" s="8" t="n">
        <f aca="false">IF(AND(AP211&gt;=V_NEED,AR211&gt;=P_MIN,AQ211&gt;=Z_MIN,F211&lt;=N_CAP,D211&lt;=R_MAX,OR(CORONA_REQ=0,O211&gt;=G211),OR(CORE_MODE&lt;&gt;3,E_CORE&lt;=E_NULL_MAX)),1,0)</f>
        <v>0</v>
      </c>
      <c r="AL211" s="31" t="n">
        <f aca="false">IF(AK211=1,IF(OBJECTIVE=1,AI211,AJ211),1000000000000)+ROW()*0.000000001</f>
        <v>1000000000000</v>
      </c>
      <c r="AM211" s="31" t="n">
        <v>6.141365</v>
      </c>
      <c r="AN211" s="41" t="n">
        <v>1.355565</v>
      </c>
      <c r="AO211" s="31" t="n">
        <v>2.81419</v>
      </c>
      <c r="AP211" s="31" t="n">
        <f aca="false">IF(CORE_MODE=1,G211,IF(OR(CORE_MODE=3,CORE_MODE=4),G211+(CHOOSE(N_CW+1,0,1,CW_N2,CW_N3,CW_N4,CW_N5,CW_N6)+CHOOSE(N_CW_A+1,0,CW_A1,CW_A2))*CW_PER_SWING*AM211,AM211))</f>
        <v>24.245196708995</v>
      </c>
      <c r="AQ211" s="41" t="n">
        <f aca="false">IF(CORE_MODE=2,AN211,K211)</f>
        <v>1.421193</v>
      </c>
      <c r="AR211" s="31" t="n">
        <f aca="false">IF(CORE_MODE=2,AO211,L211)</f>
        <v>3.112473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31" t="n">
        <v>11.211605</v>
      </c>
      <c r="H212" s="8" t="n">
        <v>76.319423</v>
      </c>
      <c r="I212" s="8" t="n">
        <v>833.148579</v>
      </c>
      <c r="J212" s="31" t="n">
        <v>10.9166</v>
      </c>
      <c r="K212" s="41" t="n">
        <v>1.438659</v>
      </c>
      <c r="L212" s="31" t="n">
        <v>4.058766</v>
      </c>
      <c r="M212" s="8" t="n">
        <v>205</v>
      </c>
      <c r="N212" s="8" t="n">
        <v>1010</v>
      </c>
      <c r="O212" s="31" t="n">
        <v>11.4365</v>
      </c>
      <c r="P212" s="31" t="n">
        <v>6.952235</v>
      </c>
      <c r="Q212" s="31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31" t="n">
        <v>3.88889</v>
      </c>
      <c r="W212" s="41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2*ROUNDUP(G212*1000/V_ZENER,0)*PRICE_Z+(4+IF(CORE_MODE=1,1,0)+IF(OR(CORE_MODE=3,CORE_MODE=4),1+2*N_CW+2*N_CW_A,0))*ROUNDUP(G212*DIODE_SAFETY/V_STICK,0)*PRICE_STICK</f>
        <v>90.9</v>
      </c>
      <c r="AG212" s="24" t="n">
        <f aca="false">SUM(X212:AF212)</f>
        <v>2744.95543125</v>
      </c>
      <c r="AH212" s="20" t="n">
        <f aca="false">FIXED_BOM</f>
        <v>3666</v>
      </c>
      <c r="AI212" s="24" t="n">
        <f aca="false">(AG212+AH212)*(1+CONT)</f>
        <v>7372.5987459375</v>
      </c>
      <c r="AJ212" s="24" t="n">
        <f aca="false">IF(AR212&gt;0,AI212/AR212,1000000000000)</f>
        <v>1816.46311857779</v>
      </c>
      <c r="AK212" s="8" t="n">
        <f aca="false">IF(AND(AP212&gt;=V_NEED,AR212&gt;=P_MIN,AQ212&gt;=Z_MIN,F212&lt;=N_CAP,D212&lt;=R_MAX,OR(CORONA_REQ=0,O212&gt;=G212),OR(CORE_MODE&lt;&gt;3,E_CORE&lt;=E_NULL_MAX)),1,0)</f>
        <v>0</v>
      </c>
      <c r="AL212" s="31" t="n">
        <f aca="false">IF(AK212=1,IF(OBJECTIVE=1,AI212,AJ212),1000000000000)+ROW()*0.000000001</f>
        <v>1000000000000</v>
      </c>
      <c r="AM212" s="31" t="n">
        <v>6.168154</v>
      </c>
      <c r="AN212" s="41" t="n">
        <v>1.384923</v>
      </c>
      <c r="AO212" s="31" t="n">
        <v>3.76995</v>
      </c>
      <c r="AP212" s="31" t="n">
        <f aca="false">IF(CORE_MODE=1,G212,IF(OR(CORE_MODE=3,CORE_MODE=4),G212+(CHOOSE(N_CW+1,0,1,CW_N2,CW_N3,CW_N4,CW_N5,CW_N6)+CHOOSE(N_CW_A+1,0,CW_A1,CW_A2))*CW_PER_SWING*AM212,AM212))</f>
        <v>24.302050012502</v>
      </c>
      <c r="AQ212" s="41" t="n">
        <f aca="false">IF(CORE_MODE=2,AN212,K212)</f>
        <v>1.438659</v>
      </c>
      <c r="AR212" s="31" t="n">
        <f aca="false">IF(CORE_MODE=2,AO212,L212)</f>
        <v>4.058766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31" t="n">
        <v>11.211605</v>
      </c>
      <c r="H213" s="8" t="n">
        <v>91.965618</v>
      </c>
      <c r="I213" s="8" t="n">
        <v>1008.54828</v>
      </c>
      <c r="J213" s="31" t="n">
        <v>10.96658</v>
      </c>
      <c r="K213" s="41" t="n">
        <v>1.449744</v>
      </c>
      <c r="L213" s="31" t="n">
        <v>5.004464</v>
      </c>
      <c r="M213" s="8" t="n">
        <v>240</v>
      </c>
      <c r="N213" s="8" t="n">
        <v>1080</v>
      </c>
      <c r="O213" s="31" t="n">
        <v>11.4365</v>
      </c>
      <c r="P213" s="31" t="n">
        <v>8.342682</v>
      </c>
      <c r="Q213" s="31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31" t="n">
        <v>4.422659</v>
      </c>
      <c r="W213" s="41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2*ROUNDUP(G213*1000/V_ZENER,0)*PRICE_Z+(4+IF(CORE_MODE=1,1,0)+IF(OR(CORE_MODE=3,CORE_MODE=4),1+2*N_CW+2*N_CW_A,0))*ROUNDUP(G213*DIODE_SAFETY/V_STICK,0)*PRICE_STICK</f>
        <v>90.9</v>
      </c>
      <c r="AG213" s="24" t="n">
        <f aca="false">SUM(X213:AF213)</f>
        <v>3161.38110782</v>
      </c>
      <c r="AH213" s="20" t="n">
        <f aca="false">FIXED_BOM</f>
        <v>3666</v>
      </c>
      <c r="AI213" s="24" t="n">
        <f aca="false">(AG213+AH213)*(1+CONT)</f>
        <v>7851.488273993</v>
      </c>
      <c r="AJ213" s="24" t="n">
        <f aca="false">IF(AR213&gt;0,AI213/AR213,1000000000000)</f>
        <v>1568.89694360735</v>
      </c>
      <c r="AK213" s="8" t="n">
        <f aca="false">IF(AND(AP213&gt;=V_NEED,AR213&gt;=P_MIN,AQ213&gt;=Z_MIN,F213&lt;=N_CAP,D213&lt;=R_MAX,OR(CORONA_REQ=0,O213&gt;=G213),OR(CORE_MODE&lt;&gt;3,E_CORE&lt;=E_NULL_MAX)),1,0)</f>
        <v>0</v>
      </c>
      <c r="AL213" s="31" t="n">
        <f aca="false">IF(AK213=1,IF(OBJECTIVE=1,AI213,AJ213),1000000000000)+ROW()*0.000000001</f>
        <v>1000000000000</v>
      </c>
      <c r="AM213" s="31" t="n">
        <v>6.190066</v>
      </c>
      <c r="AN213" s="41" t="n">
        <v>1.402809</v>
      </c>
      <c r="AO213" s="31" t="n">
        <v>4.703136</v>
      </c>
      <c r="AP213" s="31" t="n">
        <f aca="false">IF(CORE_MODE=1,G213,IF(OR(CORE_MODE=3,CORE_MODE=4),G213+(CHOOSE(N_CW+1,0,1,CW_N2,CW_N3,CW_N4,CW_N5,CW_N6)+CHOOSE(N_CW_A+1,0,CW_A1,CW_A2))*CW_PER_SWING*AM213,AM213))</f>
        <v>24.348553039358</v>
      </c>
      <c r="AQ213" s="41" t="n">
        <f aca="false">IF(CORE_MODE=2,AN213,K213)</f>
        <v>1.449744</v>
      </c>
      <c r="AR213" s="31" t="n">
        <f aca="false">IF(CORE_MODE=2,AO213,L213)</f>
        <v>5.004464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31" t="n">
        <v>11.211605</v>
      </c>
      <c r="H214" s="8" t="n">
        <v>123.258007</v>
      </c>
      <c r="I214" s="8" t="n">
        <v>1359.347682</v>
      </c>
      <c r="J214" s="31" t="n">
        <v>11.028474</v>
      </c>
      <c r="K214" s="41" t="n">
        <v>1.464752</v>
      </c>
      <c r="L214" s="31" t="n">
        <v>6.900236</v>
      </c>
      <c r="M214" s="8" t="n">
        <v>324</v>
      </c>
      <c r="N214" s="8" t="n">
        <v>1248</v>
      </c>
      <c r="O214" s="31" t="n">
        <v>11.4365</v>
      </c>
      <c r="P214" s="31" t="n">
        <v>11.123575</v>
      </c>
      <c r="Q214" s="31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31" t="n">
        <v>5.703705</v>
      </c>
      <c r="W214" s="41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2*ROUNDUP(G214*1000/V_ZENER,0)*PRICE_Z+(4+IF(CORE_MODE=1,1,0)+IF(OR(CORE_MODE=3,CORE_MODE=4),1+2*N_CW+2*N_CW_A,0))*ROUNDUP(G214*DIODE_SAFETY/V_STICK,0)*PRICE_STICK</f>
        <v>90.9</v>
      </c>
      <c r="AG214" s="24" t="n">
        <f aca="false">SUM(X214:AF214)</f>
        <v>4142.89850995</v>
      </c>
      <c r="AH214" s="20" t="n">
        <f aca="false">FIXED_BOM</f>
        <v>3666</v>
      </c>
      <c r="AI214" s="24" t="n">
        <f aca="false">(AG214+AH214)*(1+CONT)</f>
        <v>8980.2332864425</v>
      </c>
      <c r="AJ214" s="24" t="n">
        <f aca="false">IF(AR214&gt;0,AI214/AR214,1000000000000)</f>
        <v>1301.43857202022</v>
      </c>
      <c r="AK214" s="8" t="n">
        <f aca="false">IF(AND(AP214&gt;=V_NEED,AR214&gt;=P_MIN,AQ214&gt;=Z_MIN,F214&lt;=N_CAP,D214&lt;=R_MAX,OR(CORONA_REQ=0,O214&gt;=G214),OR(CORE_MODE&lt;&gt;3,E_CORE&lt;=E_NULL_MAX)),1,0)</f>
        <v>0</v>
      </c>
      <c r="AL214" s="31" t="n">
        <f aca="false">IF(AK214=1,IF(OBJECTIVE=1,AI214,AJ214),1000000000000)+ROW()*0.000000001</f>
        <v>1000000000000</v>
      </c>
      <c r="AM214" s="31" t="n">
        <v>6.224001</v>
      </c>
      <c r="AN214" s="41" t="n">
        <v>1.428765</v>
      </c>
      <c r="AO214" s="31" t="n">
        <v>6.602321</v>
      </c>
      <c r="AP214" s="31" t="n">
        <f aca="false">IF(CORE_MODE=1,G214,IF(OR(CORE_MODE=3,CORE_MODE=4),G214+(CHOOSE(N_CW+1,0,1,CW_N2,CW_N3,CW_N4,CW_N5,CW_N6)+CHOOSE(N_CW_A+1,0,CW_A1,CW_A2))*CW_PER_SWING*AM214,AM214))</f>
        <v>24.420572034263</v>
      </c>
      <c r="AQ214" s="41" t="n">
        <f aca="false">IF(CORE_MODE=2,AN214,K214)</f>
        <v>1.464752</v>
      </c>
      <c r="AR214" s="31" t="n">
        <f aca="false">IF(CORE_MODE=2,AO214,L214)</f>
        <v>6.900236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31" t="n">
        <v>11.211605</v>
      </c>
      <c r="H215" s="8" t="n">
        <v>44.729682</v>
      </c>
      <c r="I215" s="8" t="n">
        <v>359.045529</v>
      </c>
      <c r="J215" s="31" t="n">
        <v>8.027008</v>
      </c>
      <c r="K215" s="41" t="n">
        <v>1.310509</v>
      </c>
      <c r="L215" s="31" t="n">
        <v>1.365851</v>
      </c>
      <c r="M215" s="8" t="n">
        <v>86</v>
      </c>
      <c r="N215" s="8" t="n">
        <v>772</v>
      </c>
      <c r="O215" s="31" t="n">
        <v>11.4365</v>
      </c>
      <c r="P215" s="31" t="n">
        <v>3.142805</v>
      </c>
      <c r="Q215" s="31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31" t="n">
        <v>2.074074</v>
      </c>
      <c r="W215" s="41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2*ROUNDUP(G215*1000/V_ZENER,0)*PRICE_Z+(4+IF(CORE_MODE=1,1,0)+IF(OR(CORE_MODE=3,CORE_MODE=4),1+2*N_CW+2*N_CW_A,0))*ROUNDUP(G215*DIODE_SAFETY/V_STICK,0)*PRICE_STICK</f>
        <v>90.9</v>
      </c>
      <c r="AG215" s="24" t="n">
        <f aca="false">SUM(X215:AF215)</f>
        <v>1351.34442025</v>
      </c>
      <c r="AH215" s="20" t="n">
        <f aca="false">FIXED_BOM</f>
        <v>3666</v>
      </c>
      <c r="AI215" s="24" t="n">
        <f aca="false">(AG215+AH215)*(1+CONT)</f>
        <v>5769.9460832875</v>
      </c>
      <c r="AJ215" s="24" t="n">
        <f aca="false">IF(AR215&gt;0,AI215/AR215,1000000000000)</f>
        <v>4224.4330335355</v>
      </c>
      <c r="AK215" s="8" t="n">
        <f aca="false">IF(AND(AP215&gt;=V_NEED,AR215&gt;=P_MIN,AQ215&gt;=Z_MIN,F215&lt;=N_CAP,D215&lt;=R_MAX,OR(CORONA_REQ=0,O215&gt;=G215),OR(CORE_MODE&lt;&gt;3,E_CORE&lt;=E_NULL_MAX)),1,0)</f>
        <v>0</v>
      </c>
      <c r="AL215" s="31" t="n">
        <f aca="false">IF(AK215=1,IF(OBJECTIVE=1,AI215,AJ215),1000000000000)+ROW()*0.000000001</f>
        <v>1000000000000</v>
      </c>
      <c r="AM215" s="31" t="n">
        <v>6.010717</v>
      </c>
      <c r="AN215" s="41" t="n">
        <v>1.221075</v>
      </c>
      <c r="AO215" s="31" t="n">
        <v>1.08017</v>
      </c>
      <c r="AP215" s="31" t="n">
        <f aca="false">IF(CORE_MODE=1,G215,IF(OR(CORE_MODE=3,CORE_MODE=4),G215+(CHOOSE(N_CW+1,0,1,CW_N2,CW_N3,CW_N4,CW_N5,CW_N6)+CHOOSE(N_CW_A+1,0,CW_A1,CW_A2))*CW_PER_SWING*AM215,AM215))</f>
        <v>23.967927292571</v>
      </c>
      <c r="AQ215" s="41" t="n">
        <f aca="false">IF(CORE_MODE=2,AN215,K215)</f>
        <v>1.310509</v>
      </c>
      <c r="AR215" s="31" t="n">
        <f aca="false">IF(CORE_MODE=2,AO215,L215)</f>
        <v>1.365851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31" t="n">
        <v>11.211605</v>
      </c>
      <c r="H216" s="8" t="n">
        <v>69.146643</v>
      </c>
      <c r="I216" s="8" t="n">
        <v>564.214403</v>
      </c>
      <c r="J216" s="31" t="n">
        <v>8.159679</v>
      </c>
      <c r="K216" s="41" t="n">
        <v>1.354348</v>
      </c>
      <c r="L216" s="31" t="n">
        <v>2.366712</v>
      </c>
      <c r="M216" s="8" t="n">
        <v>128</v>
      </c>
      <c r="N216" s="8" t="n">
        <v>856</v>
      </c>
      <c r="O216" s="31" t="n">
        <v>11.4365</v>
      </c>
      <c r="P216" s="31" t="n">
        <v>4.714208</v>
      </c>
      <c r="Q216" s="31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31" t="n">
        <v>2.714597</v>
      </c>
      <c r="W216" s="41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2*ROUNDUP(G216*1000/V_ZENER,0)*PRICE_Z+(4+IF(CORE_MODE=1,1,0)+IF(OR(CORE_MODE=3,CORE_MODE=4),1+2*N_CW+2*N_CW_A,0))*ROUNDUP(G216*DIODE_SAFETY/V_STICK,0)*PRICE_STICK</f>
        <v>90.9</v>
      </c>
      <c r="AG216" s="24" t="n">
        <f aca="false">SUM(X216:AF216)</f>
        <v>1844.26917162</v>
      </c>
      <c r="AH216" s="20" t="n">
        <f aca="false">FIXED_BOM</f>
        <v>3666</v>
      </c>
      <c r="AI216" s="24" t="n">
        <f aca="false">(AG216+AH216)*(1+CONT)</f>
        <v>6336.809547363</v>
      </c>
      <c r="AJ216" s="24" t="n">
        <f aca="false">IF(AR216&gt;0,AI216/AR216,1000000000000)</f>
        <v>2677.4738740341</v>
      </c>
      <c r="AK216" s="8" t="n">
        <f aca="false">IF(AND(AP216&gt;=V_NEED,AR216&gt;=P_MIN,AQ216&gt;=Z_MIN,F216&lt;=N_CAP,D216&lt;=R_MAX,OR(CORONA_REQ=0,O216&gt;=G216),OR(CORE_MODE&lt;&gt;3,E_CORE&lt;=E_NULL_MAX)),1,0)</f>
        <v>0</v>
      </c>
      <c r="AL216" s="31" t="n">
        <f aca="false">IF(AK216=1,IF(OBJECTIVE=1,AI216,AJ216),1000000000000)+ROW()*0.000000001</f>
        <v>1000000000000</v>
      </c>
      <c r="AM216" s="31" t="n">
        <v>6.07004</v>
      </c>
      <c r="AN216" s="41" t="n">
        <v>1.288425</v>
      </c>
      <c r="AO216" s="31" t="n">
        <v>2.079328</v>
      </c>
      <c r="AP216" s="31" t="n">
        <f aca="false">IF(CORE_MODE=1,G216,IF(OR(CORE_MODE=3,CORE_MODE=4),G216+(CHOOSE(N_CW+1,0,1,CW_N2,CW_N3,CW_N4,CW_N5,CW_N6)+CHOOSE(N_CW_A+1,0,CW_A1,CW_A2))*CW_PER_SWING*AM216,AM216))</f>
        <v>24.09382630052</v>
      </c>
      <c r="AQ216" s="41" t="n">
        <f aca="false">IF(CORE_MODE=2,AN216,K216)</f>
        <v>1.354348</v>
      </c>
      <c r="AR216" s="31" t="n">
        <f aca="false">IF(CORE_MODE=2,AO216,L216)</f>
        <v>2.366712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31" t="n">
        <v>11.211605</v>
      </c>
      <c r="H217" s="8" t="n">
        <v>93.563603</v>
      </c>
      <c r="I217" s="8" t="n">
        <v>769.383276</v>
      </c>
      <c r="J217" s="31" t="n">
        <v>8.223104</v>
      </c>
      <c r="K217" s="41" t="n">
        <v>1.376539</v>
      </c>
      <c r="L217" s="31" t="n">
        <v>3.370663</v>
      </c>
      <c r="M217" s="8" t="n">
        <v>170</v>
      </c>
      <c r="N217" s="8" t="n">
        <v>940</v>
      </c>
      <c r="O217" s="31" t="n">
        <v>11.4365</v>
      </c>
      <c r="P217" s="31" t="n">
        <v>6.285611</v>
      </c>
      <c r="Q217" s="31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31" t="n">
        <v>3.35512</v>
      </c>
      <c r="W217" s="41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2*ROUNDUP(G217*1000/V_ZENER,0)*PRICE_Z+(4+IF(CORE_MODE=1,1,0)+IF(OR(CORE_MODE=3,CORE_MODE=4),1+2*N_CW+2*N_CW_A,0))*ROUNDUP(G217*DIODE_SAFETY/V_STICK,0)*PRICE_STICK</f>
        <v>90.9</v>
      </c>
      <c r="AG217" s="24" t="n">
        <f aca="false">SUM(X217:AF217)</f>
        <v>2337.19391949</v>
      </c>
      <c r="AH217" s="20" t="n">
        <f aca="false">FIXED_BOM</f>
        <v>3666</v>
      </c>
      <c r="AI217" s="24" t="n">
        <f aca="false">(AG217+AH217)*(1+CONT)</f>
        <v>6903.6730074135</v>
      </c>
      <c r="AJ217" s="24" t="n">
        <f aca="false">IF(AR217&gt;0,AI217/AR217,1000000000000)</f>
        <v>2048.16471044821</v>
      </c>
      <c r="AK217" s="8" t="n">
        <f aca="false">IF(AND(AP217&gt;=V_NEED,AR217&gt;=P_MIN,AQ217&gt;=Z_MIN,F217&lt;=N_CAP,D217&lt;=R_MAX,OR(CORONA_REQ=0,O217&gt;=G217),OR(CORE_MODE&lt;&gt;3,E_CORE&lt;=E_NULL_MAX)),1,0)</f>
        <v>0</v>
      </c>
      <c r="AL217" s="31" t="n">
        <f aca="false">IF(AK217=1,IF(OBJECTIVE=1,AI217,AJ217),1000000000000)+ROW()*0.000000001</f>
        <v>1000000000000</v>
      </c>
      <c r="AM217" s="31" t="n">
        <v>6.104447</v>
      </c>
      <c r="AN217" s="41" t="n">
        <v>1.325425</v>
      </c>
      <c r="AO217" s="31" t="n">
        <v>3.09009</v>
      </c>
      <c r="AP217" s="31" t="n">
        <f aca="false">IF(CORE_MODE=1,G217,IF(OR(CORE_MODE=3,CORE_MODE=4),G217+(CHOOSE(N_CW+1,0,1,CW_N2,CW_N3,CW_N4,CW_N5,CW_N6)+CHOOSE(N_CW_A+1,0,CW_A1,CW_A2))*CW_PER_SWING*AM217,AM217))</f>
        <v>24.166847003561</v>
      </c>
      <c r="AQ217" s="41" t="n">
        <f aca="false">IF(CORE_MODE=2,AN217,K217)</f>
        <v>1.376539</v>
      </c>
      <c r="AR217" s="31" t="n">
        <f aca="false">IF(CORE_MODE=2,AO217,L217)</f>
        <v>3.370663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31" t="n">
        <v>11.211605</v>
      </c>
      <c r="H218" s="8" t="n">
        <v>117.980564</v>
      </c>
      <c r="I218" s="8" t="n">
        <v>974.55215</v>
      </c>
      <c r="J218" s="31" t="n">
        <v>8.260277</v>
      </c>
      <c r="K218" s="41" t="n">
        <v>1.390015</v>
      </c>
      <c r="L218" s="31" t="n">
        <v>4.381524</v>
      </c>
      <c r="M218" s="8" t="n">
        <v>212</v>
      </c>
      <c r="N218" s="8" t="n">
        <v>1024</v>
      </c>
      <c r="O218" s="31" t="n">
        <v>11.4365</v>
      </c>
      <c r="P218" s="31" t="n">
        <v>7.857013</v>
      </c>
      <c r="Q218" s="31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31" t="n">
        <v>3.995643</v>
      </c>
      <c r="W218" s="41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2*ROUNDUP(G218*1000/V_ZENER,0)*PRICE_Z+(4+IF(CORE_MODE=1,1,0)+IF(OR(CORE_MODE=3,CORE_MODE=4),1+2*N_CW+2*N_CW_A,0))*ROUNDUP(G218*DIODE_SAFETY/V_STICK,0)*PRICE_STICK</f>
        <v>90.9</v>
      </c>
      <c r="AG218" s="24" t="n">
        <f aca="false">SUM(X218:AF218)</f>
        <v>2830.11860039</v>
      </c>
      <c r="AH218" s="20" t="n">
        <f aca="false">FIXED_BOM</f>
        <v>3666</v>
      </c>
      <c r="AI218" s="24" t="n">
        <f aca="false">(AG218+AH218)*(1+CONT)</f>
        <v>7470.5363904485</v>
      </c>
      <c r="AJ218" s="24" t="n">
        <f aca="false">IF(AR218&gt;0,AI218/AR218,1000000000000)</f>
        <v>1705.00866603686</v>
      </c>
      <c r="AK218" s="8" t="n">
        <f aca="false">IF(AND(AP218&gt;=V_NEED,AR218&gt;=P_MIN,AQ218&gt;=Z_MIN,F218&lt;=N_CAP,D218&lt;=R_MAX,OR(CORONA_REQ=0,O218&gt;=G218),OR(CORE_MODE&lt;&gt;3,E_CORE&lt;=E_NULL_MAX)),1,0)</f>
        <v>0</v>
      </c>
      <c r="AL218" s="31" t="n">
        <f aca="false">IF(AK218=1,IF(OBJECTIVE=1,AI218,AJ218),1000000000000)+ROW()*0.000000001</f>
        <v>1000000000000</v>
      </c>
      <c r="AM218" s="31" t="n">
        <v>6.131306</v>
      </c>
      <c r="AN218" s="41" t="n">
        <v>1.347092</v>
      </c>
      <c r="AO218" s="31" t="n">
        <v>4.090773</v>
      </c>
      <c r="AP218" s="31" t="n">
        <f aca="false">IF(CORE_MODE=1,G218,IF(OR(CORE_MODE=3,CORE_MODE=4),G218+(CHOOSE(N_CW+1,0,1,CW_N2,CW_N3,CW_N4,CW_N5,CW_N6)+CHOOSE(N_CW_A+1,0,CW_A1,CW_A2))*CW_PER_SWING*AM218,AM218))</f>
        <v>24.223848865478</v>
      </c>
      <c r="AQ218" s="41" t="n">
        <f aca="false">IF(CORE_MODE=2,AN218,K218)</f>
        <v>1.390015</v>
      </c>
      <c r="AR218" s="31" t="n">
        <f aca="false">IF(CORE_MODE=2,AO218,L218)</f>
        <v>4.381524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31" t="n">
        <v>11.211605</v>
      </c>
      <c r="H219" s="8" t="n">
        <v>142.397525</v>
      </c>
      <c r="I219" s="8" t="n">
        <v>1179.721023</v>
      </c>
      <c r="J219" s="31" t="n">
        <v>8.284702</v>
      </c>
      <c r="K219" s="41" t="n">
        <v>1.399171</v>
      </c>
      <c r="L219" s="31" t="n">
        <v>5.394597</v>
      </c>
      <c r="M219" s="8" t="n">
        <v>254</v>
      </c>
      <c r="N219" s="8" t="n">
        <v>1108</v>
      </c>
      <c r="O219" s="31" t="n">
        <v>11.4365</v>
      </c>
      <c r="P219" s="31" t="n">
        <v>9.428416</v>
      </c>
      <c r="Q219" s="31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31" t="n">
        <v>4.636166</v>
      </c>
      <c r="W219" s="41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2*ROUNDUP(G219*1000/V_ZENER,0)*PRICE_Z+(4+IF(CORE_MODE=1,1,0)+IF(OR(CORE_MODE=3,CORE_MODE=4),1+2*N_CW+2*N_CW_A,0))*ROUNDUP(G219*DIODE_SAFETY/V_STICK,0)*PRICE_STICK</f>
        <v>90.9</v>
      </c>
      <c r="AG219" s="24" t="n">
        <f aca="false">SUM(X219:AF219)</f>
        <v>3323.04334826</v>
      </c>
      <c r="AH219" s="20" t="n">
        <f aca="false">FIXED_BOM</f>
        <v>3666</v>
      </c>
      <c r="AI219" s="24" t="n">
        <f aca="false">(AG219+AH219)*(1+CONT)</f>
        <v>8037.399850499</v>
      </c>
      <c r="AJ219" s="24" t="n">
        <f aca="false">IF(AR219&gt;0,AI219/AR219,1000000000000)</f>
        <v>1489.89810554876</v>
      </c>
      <c r="AK219" s="8" t="n">
        <f aca="false">IF(AND(AP219&gt;=V_NEED,AR219&gt;=P_MIN,AQ219&gt;=Z_MIN,F219&lt;=N_CAP,D219&lt;=R_MAX,OR(CORONA_REQ=0,O219&gt;=G219),OR(CORE_MODE&lt;&gt;3,E_CORE&lt;=E_NULL_MAX)),1,0)</f>
        <v>0</v>
      </c>
      <c r="AL219" s="31" t="n">
        <f aca="false">IF(AK219=1,IF(OBJECTIVE=1,AI219,AJ219),1000000000000)+ROW()*0.000000001</f>
        <v>1000000000000</v>
      </c>
      <c r="AM219" s="31" t="n">
        <v>6.153021</v>
      </c>
      <c r="AN219" s="41" t="n">
        <v>1.362479</v>
      </c>
      <c r="AO219" s="31" t="n">
        <v>5.099608</v>
      </c>
      <c r="AP219" s="31" t="n">
        <f aca="false">IF(CORE_MODE=1,G219,IF(OR(CORE_MODE=3,CORE_MODE=4),G219+(CHOOSE(N_CW+1,0,1,CW_N2,CW_N3,CW_N4,CW_N5,CW_N6)+CHOOSE(N_CW_A+1,0,CW_A1,CW_A2))*CW_PER_SWING*AM219,AM219))</f>
        <v>24.269933806523</v>
      </c>
      <c r="AQ219" s="41" t="n">
        <f aca="false">IF(CORE_MODE=2,AN219,K219)</f>
        <v>1.399171</v>
      </c>
      <c r="AR219" s="31" t="n">
        <f aca="false">IF(CORE_MODE=2,AO219,L219)</f>
        <v>5.394597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31" t="n">
        <v>11.211605</v>
      </c>
      <c r="H220" s="8" t="n">
        <v>191.231447</v>
      </c>
      <c r="I220" s="8" t="n">
        <v>1590.058771</v>
      </c>
      <c r="J220" s="31" t="n">
        <v>8.314839</v>
      </c>
      <c r="K220" s="41" t="n">
        <v>1.410175</v>
      </c>
      <c r="L220" s="31" t="n">
        <v>7.410573</v>
      </c>
      <c r="M220" s="8" t="n">
        <v>338</v>
      </c>
      <c r="N220" s="8" t="n">
        <v>1276</v>
      </c>
      <c r="O220" s="31" t="n">
        <v>11.4365</v>
      </c>
      <c r="P220" s="31" t="n">
        <v>12.571221</v>
      </c>
      <c r="Q220" s="31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31" t="n">
        <v>5.917212</v>
      </c>
      <c r="W220" s="41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2*ROUNDUP(G220*1000/V_ZENER,0)*PRICE_Z+(4+IF(CORE_MODE=1,1,0)+IF(OR(CORE_MODE=3,CORE_MODE=4),1+2*N_CW+2*N_CW_A,0))*ROUNDUP(G220*DIODE_SAFETY/V_STICK,0)*PRICE_STICK</f>
        <v>90.9</v>
      </c>
      <c r="AG220" s="24" t="n">
        <f aca="false">SUM(X220:AF220)</f>
        <v>4308.89283553</v>
      </c>
      <c r="AH220" s="20" t="n">
        <f aca="false">FIXED_BOM</f>
        <v>3666</v>
      </c>
      <c r="AI220" s="24" t="n">
        <f aca="false">(AG220+AH220)*(1+CONT)</f>
        <v>9171.1267608595</v>
      </c>
      <c r="AJ220" s="24" t="n">
        <f aca="false">IF(AR220&gt;0,AI220/AR220,1000000000000)</f>
        <v>1237.57322960849</v>
      </c>
      <c r="AK220" s="8" t="n">
        <f aca="false">IF(AND(AP220&gt;=V_NEED,AR220&gt;=P_MIN,AQ220&gt;=Z_MIN,F220&lt;=N_CAP,D220&lt;=R_MAX,OR(CORONA_REQ=0,O220&gt;=G220),OR(CORE_MODE&lt;&gt;3,E_CORE&lt;=E_NULL_MAX)),1,0)</f>
        <v>0</v>
      </c>
      <c r="AL220" s="31" t="n">
        <f aca="false">IF(AK220=1,IF(OBJECTIVE=1,AI220,AJ220),1000000000000)+ROW()*0.000000001</f>
        <v>1000000000000</v>
      </c>
      <c r="AM220" s="31" t="n">
        <v>6.191548</v>
      </c>
      <c r="AN220" s="41" t="n">
        <v>1.382622</v>
      </c>
      <c r="AO220" s="31" t="n">
        <v>7.126839</v>
      </c>
      <c r="AP220" s="31" t="n">
        <f aca="false">IF(CORE_MODE=1,G220,IF(OR(CORE_MODE=3,CORE_MODE=4),G220+(CHOOSE(N_CW+1,0,1,CW_N2,CW_N3,CW_N4,CW_N5,CW_N6)+CHOOSE(N_CW_A+1,0,CW_A1,CW_A2))*CW_PER_SWING*AM220,AM220))</f>
        <v>24.351698233124</v>
      </c>
      <c r="AQ220" s="41" t="n">
        <f aca="false">IF(CORE_MODE=2,AN220,K220)</f>
        <v>1.410175</v>
      </c>
      <c r="AR220" s="31" t="n">
        <f aca="false">IF(CORE_MODE=2,AO220,L220)</f>
        <v>7.410573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31" t="n">
        <v>11.211605</v>
      </c>
      <c r="H221" s="8" t="n">
        <v>23.523902</v>
      </c>
      <c r="I221" s="8" t="n">
        <v>256.08677</v>
      </c>
      <c r="J221" s="31" t="n">
        <v>10.886237</v>
      </c>
      <c r="K221" s="41" t="n">
        <v>1.318725</v>
      </c>
      <c r="L221" s="31" t="n">
        <v>0.988738</v>
      </c>
      <c r="M221" s="8" t="n">
        <v>85</v>
      </c>
      <c r="N221" s="8" t="n">
        <v>770</v>
      </c>
      <c r="O221" s="31" t="n">
        <v>12.140005</v>
      </c>
      <c r="P221" s="31" t="n">
        <v>3.023728</v>
      </c>
      <c r="Q221" s="31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31" t="n">
        <v>2.058824</v>
      </c>
      <c r="W221" s="41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2*ROUNDUP(G221*1000/V_ZENER,0)*PRICE_Z+(4+IF(CORE_MODE=1,1,0)+IF(OR(CORE_MODE=3,CORE_MODE=4),1+2*N_CW+2*N_CW_A,0))*ROUNDUP(G221*DIODE_SAFETY/V_STICK,0)*PRICE_STICK</f>
        <v>90.9</v>
      </c>
      <c r="AG221" s="24" t="n">
        <f aca="false">SUM(X221:AF221)</f>
        <v>1291.74370756</v>
      </c>
      <c r="AH221" s="20" t="n">
        <f aca="false">FIXED_BOM</f>
        <v>3666</v>
      </c>
      <c r="AI221" s="24" t="n">
        <f aca="false">(AG221+AH221)*(1+CONT)</f>
        <v>5701.405263694</v>
      </c>
      <c r="AJ221" s="24" t="n">
        <f aca="false">IF(AR221&gt;0,AI221/AR221,1000000000000)</f>
        <v>5766.34585066418</v>
      </c>
      <c r="AK221" s="8" t="n">
        <f aca="false">IF(AND(AP221&gt;=V_NEED,AR221&gt;=P_MIN,AQ221&gt;=Z_MIN,F221&lt;=N_CAP,D221&lt;=R_MAX,OR(CORONA_REQ=0,O221&gt;=G221),OR(CORE_MODE&lt;&gt;3,E_CORE&lt;=E_NULL_MAX)),1,0)</f>
        <v>0</v>
      </c>
      <c r="AL221" s="31" t="n">
        <f aca="false">IF(AK221=1,IF(OBJECTIVE=1,AI221,AJ221),1000000000000)+ROW()*0.000000001</f>
        <v>1000000000000</v>
      </c>
      <c r="AM221" s="31" t="n">
        <v>6.018997</v>
      </c>
      <c r="AN221" s="41" t="n">
        <v>1.198065</v>
      </c>
      <c r="AO221" s="31" t="n">
        <v>0.71727</v>
      </c>
      <c r="AP221" s="31" t="n">
        <f aca="false">IF(CORE_MODE=1,G221,IF(OR(CORE_MODE=3,CORE_MODE=4),G221+(CHOOSE(N_CW+1,0,1,CW_N2,CW_N3,CW_N4,CW_N5,CW_N6)+CHOOSE(N_CW_A+1,0,CW_A1,CW_A2))*CW_PER_SWING*AM221,AM221))</f>
        <v>23.985499630211</v>
      </c>
      <c r="AQ221" s="41" t="n">
        <f aca="false">IF(CORE_MODE=2,AN221,K221)</f>
        <v>1.318725</v>
      </c>
      <c r="AR221" s="31" t="n">
        <f aca="false">IF(CORE_MODE=2,AO221,L221)</f>
        <v>0.988738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31" t="n">
        <v>11.211605</v>
      </c>
      <c r="H222" s="8" t="n">
        <v>35.823275</v>
      </c>
      <c r="I222" s="8" t="n">
        <v>402.422068</v>
      </c>
      <c r="J222" s="31" t="n">
        <v>11.233537</v>
      </c>
      <c r="K222" s="41" t="n">
        <v>1.382644</v>
      </c>
      <c r="L222" s="31" t="n">
        <v>1.775388</v>
      </c>
      <c r="M222" s="8" t="n">
        <v>122.5</v>
      </c>
      <c r="N222" s="8" t="n">
        <v>845</v>
      </c>
      <c r="O222" s="31" t="n">
        <v>12.140005</v>
      </c>
      <c r="P222" s="31" t="n">
        <v>4.535592</v>
      </c>
      <c r="Q222" s="31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31" t="n">
        <v>2.630719</v>
      </c>
      <c r="W222" s="41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2*ROUNDUP(G222*1000/V_ZENER,0)*PRICE_Z+(4+IF(CORE_MODE=1,1,0)+IF(OR(CORE_MODE=3,CORE_MODE=4),1+2*N_CW+2*N_CW_A,0))*ROUNDUP(G222*DIODE_SAFETY/V_STICK,0)*PRICE_STICK</f>
        <v>90.9</v>
      </c>
      <c r="AG222" s="24" t="n">
        <f aca="false">SUM(X222:AF222)</f>
        <v>1715.00122324</v>
      </c>
      <c r="AH222" s="20" t="n">
        <f aca="false">FIXED_BOM</f>
        <v>3666</v>
      </c>
      <c r="AI222" s="24" t="n">
        <f aca="false">(AG222+AH222)*(1+CONT)</f>
        <v>6188.151406726</v>
      </c>
      <c r="AJ222" s="24" t="n">
        <f aca="false">IF(AR222&gt;0,AI222/AR222,1000000000000)</f>
        <v>3485.52057731944</v>
      </c>
      <c r="AK222" s="8" t="n">
        <f aca="false">IF(AND(AP222&gt;=V_NEED,AR222&gt;=P_MIN,AQ222&gt;=Z_MIN,F222&lt;=N_CAP,D222&lt;=R_MAX,OR(CORONA_REQ=0,O222&gt;=G222),OR(CORE_MODE&lt;&gt;3,E_CORE&lt;=E_NULL_MAX)),1,0)</f>
        <v>0</v>
      </c>
      <c r="AL222" s="31" t="n">
        <f aca="false">IF(AK222=1,IF(OBJECTIVE=1,AI222,AJ222),1000000000000)+ROW()*0.000000001</f>
        <v>1000000000000</v>
      </c>
      <c r="AM222" s="31" t="n">
        <v>6.091159</v>
      </c>
      <c r="AN222" s="41" t="n">
        <v>1.28879</v>
      </c>
      <c r="AO222" s="31" t="n">
        <v>1.483641</v>
      </c>
      <c r="AP222" s="31" t="n">
        <f aca="false">IF(CORE_MODE=1,G222,IF(OR(CORE_MODE=3,CORE_MODE=4),G222+(CHOOSE(N_CW+1,0,1,CW_N2,CW_N3,CW_N4,CW_N5,CW_N6)+CHOOSE(N_CW_A+1,0,CW_A1,CW_A2))*CW_PER_SWING*AM222,AM222))</f>
        <v>24.138646372817</v>
      </c>
      <c r="AQ222" s="41" t="n">
        <f aca="false">IF(CORE_MODE=2,AN222,K222)</f>
        <v>1.382644</v>
      </c>
      <c r="AR222" s="31" t="n">
        <f aca="false">IF(CORE_MODE=2,AO222,L222)</f>
        <v>1.775388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31" t="n">
        <v>11.211605</v>
      </c>
      <c r="H223" s="8" t="n">
        <v>48.122647</v>
      </c>
      <c r="I223" s="8" t="n">
        <v>548.757365</v>
      </c>
      <c r="J223" s="31" t="n">
        <v>11.403308</v>
      </c>
      <c r="K223" s="41" t="n">
        <v>1.415404</v>
      </c>
      <c r="L223" s="31" t="n">
        <v>2.568569</v>
      </c>
      <c r="M223" s="8" t="n">
        <v>167.5</v>
      </c>
      <c r="N223" s="8" t="n">
        <v>935</v>
      </c>
      <c r="O223" s="31" t="n">
        <v>12.140005</v>
      </c>
      <c r="P223" s="31" t="n">
        <v>6.047456</v>
      </c>
      <c r="Q223" s="31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31" t="n">
        <v>3.316994</v>
      </c>
      <c r="W223" s="41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2*ROUNDUP(G223*1000/V_ZENER,0)*PRICE_Z+(4+IF(CORE_MODE=1,1,0)+IF(OR(CORE_MODE=3,CORE_MODE=4),1+2*N_CW+2*N_CW_A,0))*ROUNDUP(G223*DIODE_SAFETY/V_STICK,0)*PRICE_STICK</f>
        <v>90.9</v>
      </c>
      <c r="AG223" s="24" t="n">
        <f aca="false">SUM(X223:AF223)</f>
        <v>2215.29209952</v>
      </c>
      <c r="AH223" s="20" t="n">
        <f aca="false">FIXED_BOM</f>
        <v>3666</v>
      </c>
      <c r="AI223" s="24" t="n">
        <f aca="false">(AG223+AH223)*(1+CONT)</f>
        <v>6763.485914448</v>
      </c>
      <c r="AJ223" s="24" t="n">
        <f aca="false">IF(AR223&gt;0,AI223/AR223,1000000000000)</f>
        <v>2633.17275667813</v>
      </c>
      <c r="AK223" s="8" t="n">
        <f aca="false">IF(AND(AP223&gt;=V_NEED,AR223&gt;=P_MIN,AQ223&gt;=Z_MIN,F223&lt;=N_CAP,D223&lt;=R_MAX,OR(CORONA_REQ=0,O223&gt;=G223),OR(CORE_MODE&lt;&gt;3,E_CORE&lt;=E_NULL_MAX)),1,0)</f>
        <v>0</v>
      </c>
      <c r="AL223" s="31" t="n">
        <f aca="false">IF(AK223=1,IF(OBJECTIVE=1,AI223,AJ223),1000000000000)+ROW()*0.000000001</f>
        <v>1000000000000</v>
      </c>
      <c r="AM223" s="31" t="n">
        <v>6.131732</v>
      </c>
      <c r="AN223" s="41" t="n">
        <v>1.338858</v>
      </c>
      <c r="AO223" s="31" t="n">
        <v>2.273398</v>
      </c>
      <c r="AP223" s="31" t="n">
        <f aca="false">IF(CORE_MODE=1,G223,IF(OR(CORE_MODE=3,CORE_MODE=4),G223+(CHOOSE(N_CW+1,0,1,CW_N2,CW_N3,CW_N4,CW_N5,CW_N6)+CHOOSE(N_CW_A+1,0,CW_A1,CW_A2))*CW_PER_SWING*AM223,AM223))</f>
        <v>24.224752949516</v>
      </c>
      <c r="AQ223" s="41" t="n">
        <f aca="false">IF(CORE_MODE=2,AN223,K223)</f>
        <v>1.415404</v>
      </c>
      <c r="AR223" s="31" t="n">
        <f aca="false">IF(CORE_MODE=2,AO223,L223)</f>
        <v>2.568569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31" t="n">
        <v>11.211605</v>
      </c>
      <c r="H224" s="8" t="n">
        <v>60.42202</v>
      </c>
      <c r="I224" s="8" t="n">
        <v>695.092662</v>
      </c>
      <c r="J224" s="31" t="n">
        <v>11.503963</v>
      </c>
      <c r="K224" s="41" t="n">
        <v>1.435334</v>
      </c>
      <c r="L224" s="31" t="n">
        <v>3.36727</v>
      </c>
      <c r="M224" s="8" t="n">
        <v>205</v>
      </c>
      <c r="N224" s="8" t="n">
        <v>1010</v>
      </c>
      <c r="O224" s="31" t="n">
        <v>12.140005</v>
      </c>
      <c r="P224" s="31" t="n">
        <v>7.55932</v>
      </c>
      <c r="Q224" s="31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31" t="n">
        <v>3.88889</v>
      </c>
      <c r="W224" s="41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2*ROUNDUP(G224*1000/V_ZENER,0)*PRICE_Z+(4+IF(CORE_MODE=1,1,0)+IF(OR(CORE_MODE=3,CORE_MODE=4),1+2*N_CW+2*N_CW_A,0))*ROUNDUP(G224*DIODE_SAFETY/V_STICK,0)*PRICE_STICK</f>
        <v>90.9</v>
      </c>
      <c r="AG224" s="24" t="n">
        <f aca="false">SUM(X224:AF224)</f>
        <v>2638.5496767</v>
      </c>
      <c r="AH224" s="20" t="n">
        <f aca="false">FIXED_BOM</f>
        <v>3666</v>
      </c>
      <c r="AI224" s="24" t="n">
        <f aca="false">(AG224+AH224)*(1+CONT)</f>
        <v>7250.232128205</v>
      </c>
      <c r="AJ224" s="24" t="n">
        <f aca="false">IF(AR224&gt;0,AI224/AR224,1000000000000)</f>
        <v>2153.14843425238</v>
      </c>
      <c r="AK224" s="8" t="n">
        <f aca="false">IF(AND(AP224&gt;=V_NEED,AR224&gt;=P_MIN,AQ224&gt;=Z_MIN,F224&lt;=N_CAP,D224&lt;=R_MAX,OR(CORONA_REQ=0,O224&gt;=G224),OR(CORE_MODE&lt;&gt;3,E_CORE&lt;=E_NULL_MAX)),1,0)</f>
        <v>0</v>
      </c>
      <c r="AL224" s="31" t="n">
        <f aca="false">IF(AK224=1,IF(OBJECTIVE=1,AI224,AJ224),1000000000000)+ROW()*0.000000001</f>
        <v>1000000000000</v>
      </c>
      <c r="AM224" s="31" t="n">
        <v>6.158794</v>
      </c>
      <c r="AN224" s="41" t="n">
        <v>1.37129</v>
      </c>
      <c r="AO224" s="31" t="n">
        <v>3.07011</v>
      </c>
      <c r="AP224" s="31" t="n">
        <f aca="false">IF(CORE_MODE=1,G224,IF(OR(CORE_MODE=3,CORE_MODE=4),G224+(CHOOSE(N_CW+1,0,1,CW_N2,CW_N3,CW_N4,CW_N5,CW_N6)+CHOOSE(N_CW_A+1,0,CW_A1,CW_A2))*CW_PER_SWING*AM224,AM224))</f>
        <v>24.282185630822</v>
      </c>
      <c r="AQ224" s="41" t="n">
        <f aca="false">IF(CORE_MODE=2,AN224,K224)</f>
        <v>1.435334</v>
      </c>
      <c r="AR224" s="31" t="n">
        <f aca="false">IF(CORE_MODE=2,AO224,L224)</f>
        <v>3.36727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31" t="n">
        <v>11.211605</v>
      </c>
      <c r="H225" s="8" t="n">
        <v>72.721392</v>
      </c>
      <c r="I225" s="8" t="n">
        <v>841.427959</v>
      </c>
      <c r="J225" s="31" t="n">
        <v>11.57057</v>
      </c>
      <c r="K225" s="41" t="n">
        <v>1.449976</v>
      </c>
      <c r="L225" s="31" t="n">
        <v>4.170874</v>
      </c>
      <c r="M225" s="8" t="n">
        <v>250</v>
      </c>
      <c r="N225" s="8" t="n">
        <v>1100</v>
      </c>
      <c r="O225" s="31" t="n">
        <v>12.140005</v>
      </c>
      <c r="P225" s="31" t="n">
        <v>9.071184</v>
      </c>
      <c r="Q225" s="31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31" t="n">
        <v>4.575164</v>
      </c>
      <c r="W225" s="41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2*ROUNDUP(G225*1000/V_ZENER,0)*PRICE_Z+(4+IF(CORE_MODE=1,1,0)+IF(OR(CORE_MODE=3,CORE_MODE=4),1+2*N_CW+2*N_CW_A,0))*ROUNDUP(G225*DIODE_SAFETY/V_STICK,0)*PRICE_STICK</f>
        <v>90.9</v>
      </c>
      <c r="AG225" s="24" t="n">
        <f aca="false">SUM(X225:AF225)</f>
        <v>3138.84049148</v>
      </c>
      <c r="AH225" s="20" t="n">
        <f aca="false">FIXED_BOM</f>
        <v>3666</v>
      </c>
      <c r="AI225" s="24" t="n">
        <f aca="false">(AG225+AH225)*(1+CONT)</f>
        <v>7825.566565202</v>
      </c>
      <c r="AJ225" s="24" t="n">
        <f aca="false">IF(AR225&gt;0,AI225/AR225,1000000000000)</f>
        <v>1876.24142211009</v>
      </c>
      <c r="AK225" s="8" t="n">
        <f aca="false">IF(AND(AP225&gt;=V_NEED,AR225&gt;=P_MIN,AQ225&gt;=Z_MIN,F225&lt;=N_CAP,D225&lt;=R_MAX,OR(CORONA_REQ=0,O225&gt;=G225),OR(CORE_MODE&lt;&gt;3,E_CORE&lt;=E_NULL_MAX)),1,0)</f>
        <v>0</v>
      </c>
      <c r="AL225" s="31" t="n">
        <f aca="false">IF(AK225=1,IF(OBJECTIVE=1,AI225,AJ225),1000000000000)+ROW()*0.000000001</f>
        <v>1000000000000</v>
      </c>
      <c r="AM225" s="31" t="n">
        <v>6.18055</v>
      </c>
      <c r="AN225" s="41" t="n">
        <v>1.395401</v>
      </c>
      <c r="AO225" s="31" t="n">
        <v>3.88053</v>
      </c>
      <c r="AP225" s="31" t="n">
        <f aca="false">IF(CORE_MODE=1,G225,IF(OR(CORE_MODE=3,CORE_MODE=4),G225+(CHOOSE(N_CW+1,0,1,CW_N2,CW_N3,CW_N4,CW_N5,CW_N6)+CHOOSE(N_CW_A+1,0,CW_A1,CW_A2))*CW_PER_SWING*AM225,AM225))</f>
        <v>24.32835758465</v>
      </c>
      <c r="AQ225" s="41" t="n">
        <f aca="false">IF(CORE_MODE=2,AN225,K225)</f>
        <v>1.449976</v>
      </c>
      <c r="AR225" s="31" t="n">
        <f aca="false">IF(CORE_MODE=2,AO225,L225)</f>
        <v>4.170874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31" t="n">
        <v>11.211605</v>
      </c>
      <c r="H226" s="8" t="n">
        <v>97.320138</v>
      </c>
      <c r="I226" s="8" t="n">
        <v>1134.098554</v>
      </c>
      <c r="J226" s="31" t="n">
        <v>11.653277</v>
      </c>
      <c r="K226" s="41" t="n">
        <v>1.466926</v>
      </c>
      <c r="L226" s="31" t="n">
        <v>5.771247</v>
      </c>
      <c r="M226" s="8" t="n">
        <v>332.5</v>
      </c>
      <c r="N226" s="8" t="n">
        <v>1265</v>
      </c>
      <c r="O226" s="31" t="n">
        <v>12.140005</v>
      </c>
      <c r="P226" s="31" t="n">
        <v>12.094912</v>
      </c>
      <c r="Q226" s="31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31" t="n">
        <v>5.833334</v>
      </c>
      <c r="W226" s="41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2*ROUNDUP(G226*1000/V_ZENER,0)*PRICE_Z+(4+IF(CORE_MODE=1,1,0)+IF(OR(CORE_MODE=3,CORE_MODE=4),1+2*N_CW+2*N_CW_A,0))*ROUNDUP(G226*DIODE_SAFETY/V_STICK,0)*PRICE_STICK</f>
        <v>90.9</v>
      </c>
      <c r="AG226" s="24" t="n">
        <f aca="false">SUM(X226:AF226)</f>
        <v>4062.38894494</v>
      </c>
      <c r="AH226" s="20" t="n">
        <f aca="false">FIXED_BOM</f>
        <v>3666</v>
      </c>
      <c r="AI226" s="24" t="n">
        <f aca="false">(AG226+AH226)*(1+CONT)</f>
        <v>8887.647286681</v>
      </c>
      <c r="AJ226" s="24" t="n">
        <f aca="false">IF(AR226&gt;0,AI226/AR226,1000000000000)</f>
        <v>1539.98733491757</v>
      </c>
      <c r="AK226" s="8" t="n">
        <f aca="false">IF(AND(AP226&gt;=V_NEED,AR226&gt;=P_MIN,AQ226&gt;=Z_MIN,F226&lt;=N_CAP,D226&lt;=R_MAX,OR(CORONA_REQ=0,O226&gt;=G226),OR(CORE_MODE&lt;&gt;3,E_CORE&lt;=E_NULL_MAX)),1,0)</f>
        <v>0</v>
      </c>
      <c r="AL226" s="31" t="n">
        <f aca="false">IF(AK226=1,IF(OBJECTIVE=1,AI226,AJ226),1000000000000)+ROW()*0.000000001</f>
        <v>1000000000000</v>
      </c>
      <c r="AM226" s="31" t="n">
        <v>6.214741</v>
      </c>
      <c r="AN226" s="41" t="n">
        <v>1.423288</v>
      </c>
      <c r="AO226" s="31" t="n">
        <v>5.466701</v>
      </c>
      <c r="AP226" s="31" t="n">
        <f aca="false">IF(CORE_MODE=1,G226,IF(OR(CORE_MODE=3,CORE_MODE=4),G226+(CHOOSE(N_CW+1,0,1,CW_N2,CW_N3,CW_N4,CW_N5,CW_N6)+CHOOSE(N_CW_A+1,0,CW_A1,CW_A2))*CW_PER_SWING*AM226,AM226))</f>
        <v>24.400919878883</v>
      </c>
      <c r="AQ226" s="41" t="n">
        <f aca="false">IF(CORE_MODE=2,AN226,K226)</f>
        <v>1.466926</v>
      </c>
      <c r="AR226" s="31" t="n">
        <f aca="false">IF(CORE_MODE=2,AO226,L226)</f>
        <v>5.771247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31" t="n">
        <v>11.211605</v>
      </c>
      <c r="H227" s="8" t="n">
        <v>31.254819</v>
      </c>
      <c r="I227" s="8" t="n">
        <v>308.183037</v>
      </c>
      <c r="J227" s="31" t="n">
        <v>9.860337</v>
      </c>
      <c r="K227" s="41" t="n">
        <v>1.329474</v>
      </c>
      <c r="L227" s="31" t="n">
        <v>1.221231</v>
      </c>
      <c r="M227" s="8" t="n">
        <v>92.5</v>
      </c>
      <c r="N227" s="8" t="n">
        <v>785</v>
      </c>
      <c r="O227" s="31" t="n">
        <v>12.140005</v>
      </c>
      <c r="P227" s="31" t="n">
        <v>3.476117</v>
      </c>
      <c r="Q227" s="31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31" t="n">
        <v>2.173203</v>
      </c>
      <c r="W227" s="41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2*ROUNDUP(G227*1000/V_ZENER,0)*PRICE_Z+(4+IF(CORE_MODE=1,1,0)+IF(OR(CORE_MODE=3,CORE_MODE=4),1+2*N_CW+2*N_CW_A,0))*ROUNDUP(G227*DIODE_SAFETY/V_STICK,0)*PRICE_STICK</f>
        <v>90.9</v>
      </c>
      <c r="AG227" s="24" t="n">
        <f aca="false">SUM(X227:AF227)</f>
        <v>1374.19203799</v>
      </c>
      <c r="AH227" s="20" t="n">
        <f aca="false">FIXED_BOM</f>
        <v>3666</v>
      </c>
      <c r="AI227" s="24" t="n">
        <f aca="false">(AG227+AH227)*(1+CONT)</f>
        <v>5796.2208436885</v>
      </c>
      <c r="AJ227" s="24" t="n">
        <f aca="false">IF(AR227&gt;0,AI227/AR227,1000000000000)</f>
        <v>4746.21168614988</v>
      </c>
      <c r="AK227" s="8" t="n">
        <f aca="false">IF(AND(AP227&gt;=V_NEED,AR227&gt;=P_MIN,AQ227&gt;=Z_MIN,F227&lt;=N_CAP,D227&lt;=R_MAX,OR(CORONA_REQ=0,O227&gt;=G227),OR(CORE_MODE&lt;&gt;3,E_CORE&lt;=E_NULL_MAX)),1,0)</f>
        <v>0</v>
      </c>
      <c r="AL227" s="31" t="n">
        <f aca="false">IF(AK227=1,IF(OBJECTIVE=1,AI227,AJ227),1000000000000)+ROW()*0.000000001</f>
        <v>1000000000000</v>
      </c>
      <c r="AM227" s="31" t="n">
        <v>6.027537</v>
      </c>
      <c r="AN227" s="41" t="n">
        <v>1.223431</v>
      </c>
      <c r="AO227" s="31" t="n">
        <v>0.932701</v>
      </c>
      <c r="AP227" s="31" t="n">
        <f aca="false">IF(CORE_MODE=1,G227,IF(OR(CORE_MODE=3,CORE_MODE=4),G227+(CHOOSE(N_CW+1,0,1,CW_N2,CW_N3,CW_N4,CW_N5,CW_N6)+CHOOSE(N_CW_A+1,0,CW_A1,CW_A2))*CW_PER_SWING*AM227,AM227))</f>
        <v>24.003623756231</v>
      </c>
      <c r="AQ227" s="41" t="n">
        <f aca="false">IF(CORE_MODE=2,AN227,K227)</f>
        <v>1.329474</v>
      </c>
      <c r="AR227" s="31" t="n">
        <f aca="false">IF(CORE_MODE=2,AO227,L227)</f>
        <v>1.221231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31" t="n">
        <v>11.211605</v>
      </c>
      <c r="H228" s="8" t="n">
        <v>47.971858</v>
      </c>
      <c r="I228" s="8" t="n">
        <v>484.28763</v>
      </c>
      <c r="J228" s="31" t="n">
        <v>10.095244</v>
      </c>
      <c r="K228" s="41" t="n">
        <v>1.383307</v>
      </c>
      <c r="L228" s="31" t="n">
        <v>2.14276</v>
      </c>
      <c r="M228" s="8" t="n">
        <v>130</v>
      </c>
      <c r="N228" s="8" t="n">
        <v>860</v>
      </c>
      <c r="O228" s="31" t="n">
        <v>12.140005</v>
      </c>
      <c r="P228" s="31" t="n">
        <v>5.214176</v>
      </c>
      <c r="Q228" s="31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31" t="n">
        <v>2.745099</v>
      </c>
      <c r="W228" s="41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2*ROUNDUP(G228*1000/V_ZENER,0)*PRICE_Z+(4+IF(CORE_MODE=1,1,0)+IF(OR(CORE_MODE=3,CORE_MODE=4),1+2*N_CW+2*N_CW_A,0))*ROUNDUP(G228*DIODE_SAFETY/V_STICK,0)*PRICE_STICK</f>
        <v>90.9</v>
      </c>
      <c r="AG228" s="24" t="n">
        <f aca="false">SUM(X228:AF228)</f>
        <v>1800.15716782</v>
      </c>
      <c r="AH228" s="20" t="n">
        <f aca="false">FIXED_BOM</f>
        <v>3666</v>
      </c>
      <c r="AI228" s="24" t="n">
        <f aca="false">(AG228+AH228)*(1+CONT)</f>
        <v>6286.080742993</v>
      </c>
      <c r="AJ228" s="24" t="n">
        <f aca="false">IF(AR228&gt;0,AI228/AR228,1000000000000)</f>
        <v>2933.6373382894</v>
      </c>
      <c r="AK228" s="8" t="n">
        <f aca="false">IF(AND(AP228&gt;=V_NEED,AR228&gt;=P_MIN,AQ228&gt;=Z_MIN,F228&lt;=N_CAP,D228&lt;=R_MAX,OR(CORONA_REQ=0,O228&gt;=G228),OR(CORE_MODE&lt;&gt;3,E_CORE&lt;=E_NULL_MAX)),1,0)</f>
        <v>0</v>
      </c>
      <c r="AL228" s="31" t="n">
        <f aca="false">IF(AK228=1,IF(OBJECTIVE=1,AI228,AJ228),1000000000000)+ROW()*0.000000001</f>
        <v>1000000000000</v>
      </c>
      <c r="AM228" s="31" t="n">
        <v>6.09485</v>
      </c>
      <c r="AN228" s="41" t="n">
        <v>1.303891</v>
      </c>
      <c r="AO228" s="31" t="n">
        <v>1.857756</v>
      </c>
      <c r="AP228" s="31" t="n">
        <f aca="false">IF(CORE_MODE=1,G228,IF(OR(CORE_MODE=3,CORE_MODE=4),G228+(CHOOSE(N_CW+1,0,1,CW_N2,CW_N3,CW_N4,CW_N5,CW_N6)+CHOOSE(N_CW_A+1,0,CW_A1,CW_A2))*CW_PER_SWING*AM228,AM228))</f>
        <v>24.14647964555</v>
      </c>
      <c r="AQ228" s="41" t="n">
        <f aca="false">IF(CORE_MODE=2,AN228,K228)</f>
        <v>1.383307</v>
      </c>
      <c r="AR228" s="31" t="n">
        <f aca="false">IF(CORE_MODE=2,AO228,L228)</f>
        <v>2.14276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31" t="n">
        <v>11.211605</v>
      </c>
      <c r="H229" s="8" t="n">
        <v>64.688897</v>
      </c>
      <c r="I229" s="8" t="n">
        <v>660.392222</v>
      </c>
      <c r="J229" s="31" t="n">
        <v>10.208741</v>
      </c>
      <c r="K229" s="41" t="n">
        <v>1.410376</v>
      </c>
      <c r="L229" s="31" t="n">
        <v>3.069769</v>
      </c>
      <c r="M229" s="8" t="n">
        <v>175</v>
      </c>
      <c r="N229" s="8" t="n">
        <v>950</v>
      </c>
      <c r="O229" s="31" t="n">
        <v>12.140005</v>
      </c>
      <c r="P229" s="31" t="n">
        <v>6.952235</v>
      </c>
      <c r="Q229" s="31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31" t="n">
        <v>3.431373</v>
      </c>
      <c r="W229" s="41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2*ROUNDUP(G229*1000/V_ZENER,0)*PRICE_Z+(4+IF(CORE_MODE=1,1,0)+IF(OR(CORE_MODE=3,CORE_MODE=4),1+2*N_CW+2*N_CW_A,0))*ROUNDUP(G229*DIODE_SAFETY/V_STICK,0)*PRICE_STICK</f>
        <v>90.9</v>
      </c>
      <c r="AG229" s="24" t="n">
        <f aca="false">SUM(X229:AF229)</f>
        <v>2303.15553825</v>
      </c>
      <c r="AH229" s="20" t="n">
        <f aca="false">FIXED_BOM</f>
        <v>3666</v>
      </c>
      <c r="AI229" s="24" t="n">
        <f aca="false">(AG229+AH229)*(1+CONT)</f>
        <v>6864.5288689875</v>
      </c>
      <c r="AJ229" s="24" t="n">
        <f aca="false">IF(AR229&gt;0,AI229/AR229,1000000000000)</f>
        <v>2236.171148053</v>
      </c>
      <c r="AK229" s="8" t="n">
        <f aca="false">IF(AND(AP229&gt;=V_NEED,AR229&gt;=P_MIN,AQ229&gt;=Z_MIN,F229&lt;=N_CAP,D229&lt;=R_MAX,OR(CORONA_REQ=0,O229&gt;=G229),OR(CORE_MODE&lt;&gt;3,E_CORE&lt;=E_NULL_MAX)),1,0)</f>
        <v>0</v>
      </c>
      <c r="AL229" s="31" t="n">
        <f aca="false">IF(AK229=1,IF(OBJECTIVE=1,AI229,AJ229),1000000000000)+ROW()*0.000000001</f>
        <v>1000000000000</v>
      </c>
      <c r="AM229" s="31" t="n">
        <v>6.130152</v>
      </c>
      <c r="AN229" s="41" t="n">
        <v>1.34644</v>
      </c>
      <c r="AO229" s="31" t="n">
        <v>2.7726</v>
      </c>
      <c r="AP229" s="31" t="n">
        <f aca="false">IF(CORE_MODE=1,G229,IF(OR(CORE_MODE=3,CORE_MODE=4),G229+(CHOOSE(N_CW+1,0,1,CW_N2,CW_N3,CW_N4,CW_N5,CW_N6)+CHOOSE(N_CW_A+1,0,CW_A1,CW_A2))*CW_PER_SWING*AM229,AM229))</f>
        <v>24.221399773976</v>
      </c>
      <c r="AQ229" s="41" t="n">
        <f aca="false">IF(CORE_MODE=2,AN229,K229)</f>
        <v>1.410376</v>
      </c>
      <c r="AR229" s="31" t="n">
        <f aca="false">IF(CORE_MODE=2,AO229,L229)</f>
        <v>3.069769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31" t="n">
        <v>11.211605</v>
      </c>
      <c r="H230" s="8" t="n">
        <v>81.405937</v>
      </c>
      <c r="I230" s="8" t="n">
        <v>836.496815</v>
      </c>
      <c r="J230" s="31" t="n">
        <v>10.275624</v>
      </c>
      <c r="K230" s="41" t="n">
        <v>1.427375</v>
      </c>
      <c r="L230" s="31" t="n">
        <v>4.003111</v>
      </c>
      <c r="M230" s="8" t="n">
        <v>220</v>
      </c>
      <c r="N230" s="8" t="n">
        <v>1040</v>
      </c>
      <c r="O230" s="31" t="n">
        <v>12.140005</v>
      </c>
      <c r="P230" s="31" t="n">
        <v>8.690293</v>
      </c>
      <c r="Q230" s="31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31" t="n">
        <v>4.117648</v>
      </c>
      <c r="W230" s="41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2*ROUNDUP(G230*1000/V_ZENER,0)*PRICE_Z+(4+IF(CORE_MODE=1,1,0)+IF(OR(CORE_MODE=3,CORE_MODE=4),1+2*N_CW+2*N_CW_A,0))*ROUNDUP(G230*DIODE_SAFETY/V_STICK,0)*PRICE_STICK</f>
        <v>90.9</v>
      </c>
      <c r="AG230" s="24" t="n">
        <f aca="false">SUM(X230:AF230)</f>
        <v>2806.15395171</v>
      </c>
      <c r="AH230" s="20" t="n">
        <f aca="false">FIXED_BOM</f>
        <v>3666</v>
      </c>
      <c r="AI230" s="24" t="n">
        <f aca="false">(AG230+AH230)*(1+CONT)</f>
        <v>7442.9770444665</v>
      </c>
      <c r="AJ230" s="24" t="n">
        <f aca="false">IF(AR230&gt;0,AI230/AR230,1000000000000)</f>
        <v>1859.29819194784</v>
      </c>
      <c r="AK230" s="8" t="n">
        <f aca="false">IF(AND(AP230&gt;=V_NEED,AR230&gt;=P_MIN,AQ230&gt;=Z_MIN,F230&lt;=N_CAP,D230&lt;=R_MAX,OR(CORONA_REQ=0,O230&gt;=G230),OR(CORE_MODE&lt;&gt;3,E_CORE&lt;=E_NULL_MAX)),1,0)</f>
        <v>0</v>
      </c>
      <c r="AL230" s="31" t="n">
        <f aca="false">IF(AK230=1,IF(OBJECTIVE=1,AI230,AJ230),1000000000000)+ROW()*0.000000001</f>
        <v>1000000000000</v>
      </c>
      <c r="AM230" s="31" t="n">
        <v>6.156834</v>
      </c>
      <c r="AN230" s="41" t="n">
        <v>1.375024</v>
      </c>
      <c r="AO230" s="31" t="n">
        <v>3.715056</v>
      </c>
      <c r="AP230" s="31" t="n">
        <f aca="false">IF(CORE_MODE=1,G230,IF(OR(CORE_MODE=3,CORE_MODE=4),G230+(CHOOSE(N_CW+1,0,1,CW_N2,CW_N3,CW_N4,CW_N5,CW_N6)+CHOOSE(N_CW_A+1,0,CW_A1,CW_A2))*CW_PER_SWING*AM230,AM230))</f>
        <v>24.278025995342</v>
      </c>
      <c r="AQ230" s="41" t="n">
        <f aca="false">IF(CORE_MODE=2,AN230,K230)</f>
        <v>1.427375</v>
      </c>
      <c r="AR230" s="31" t="n">
        <f aca="false">IF(CORE_MODE=2,AO230,L230)</f>
        <v>4.003111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31" t="n">
        <v>11.211605</v>
      </c>
      <c r="H231" s="8" t="n">
        <v>98.122976</v>
      </c>
      <c r="I231" s="8" t="n">
        <v>1012.601407</v>
      </c>
      <c r="J231" s="31" t="n">
        <v>10.319718</v>
      </c>
      <c r="K231" s="41" t="n">
        <v>1.43876</v>
      </c>
      <c r="L231" s="31" t="n">
        <v>4.938272</v>
      </c>
      <c r="M231" s="8" t="n">
        <v>265</v>
      </c>
      <c r="N231" s="8" t="n">
        <v>1130</v>
      </c>
      <c r="O231" s="31" t="n">
        <v>12.140005</v>
      </c>
      <c r="P231" s="31" t="n">
        <v>10.428352</v>
      </c>
      <c r="Q231" s="31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31" t="n">
        <v>4.803922</v>
      </c>
      <c r="W231" s="41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2*ROUNDUP(G231*1000/V_ZENER,0)*PRICE_Z+(4+IF(CORE_MODE=1,1,0)+IF(OR(CORE_MODE=3,CORE_MODE=4),1+2*N_CW+2*N_CW_A,0))*ROUNDUP(G231*DIODE_SAFETY/V_STICK,0)*PRICE_STICK</f>
        <v>90.9</v>
      </c>
      <c r="AG231" s="24" t="n">
        <f aca="false">SUM(X231:AF231)</f>
        <v>3309.15232214</v>
      </c>
      <c r="AH231" s="20" t="n">
        <f aca="false">FIXED_BOM</f>
        <v>3666</v>
      </c>
      <c r="AI231" s="24" t="n">
        <f aca="false">(AG231+AH231)*(1+CONT)</f>
        <v>8021.425170461</v>
      </c>
      <c r="AJ231" s="24" t="n">
        <f aca="false">IF(AR231&gt;0,AI231/AR231,1000000000000)</f>
        <v>1624.33846707127</v>
      </c>
      <c r="AK231" s="8" t="n">
        <f aca="false">IF(AND(AP231&gt;=V_NEED,AR231&gt;=P_MIN,AQ231&gt;=Z_MIN,F231&lt;=N_CAP,D231&lt;=R_MAX,OR(CORONA_REQ=0,O231&gt;=G231),OR(CORE_MODE&lt;&gt;3,E_CORE&lt;=E_NULL_MAX)),1,0)</f>
        <v>0</v>
      </c>
      <c r="AL231" s="31" t="n">
        <f aca="false">IF(AK231=1,IF(OBJECTIVE=1,AI231,AJ231),1000000000000)+ROW()*0.000000001</f>
        <v>1000000000000</v>
      </c>
      <c r="AM231" s="31" t="n">
        <v>6.178716</v>
      </c>
      <c r="AN231" s="41" t="n">
        <v>1.39305</v>
      </c>
      <c r="AO231" s="31" t="n">
        <v>4.637774</v>
      </c>
      <c r="AP231" s="31" t="n">
        <f aca="false">IF(CORE_MODE=1,G231,IF(OR(CORE_MODE=3,CORE_MODE=4),G231+(CHOOSE(N_CW+1,0,1,CW_N2,CW_N3,CW_N4,CW_N5,CW_N6)+CHOOSE(N_CW_A+1,0,CW_A1,CW_A2))*CW_PER_SWING*AM231,AM231))</f>
        <v>24.324465354308</v>
      </c>
      <c r="AQ231" s="41" t="n">
        <f aca="false">IF(CORE_MODE=2,AN231,K231)</f>
        <v>1.43876</v>
      </c>
      <c r="AR231" s="31" t="n">
        <f aca="false">IF(CORE_MODE=2,AO231,L231)</f>
        <v>4.938272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31" t="n">
        <v>11.211605</v>
      </c>
      <c r="H232" s="8" t="n">
        <v>131.557054</v>
      </c>
      <c r="I232" s="8" t="n">
        <v>1364.810592</v>
      </c>
      <c r="J232" s="31" t="n">
        <v>10.374287</v>
      </c>
      <c r="K232" s="41" t="n">
        <v>1.45274</v>
      </c>
      <c r="L232" s="31" t="n">
        <v>6.80641</v>
      </c>
      <c r="M232" s="8" t="n">
        <v>347.5</v>
      </c>
      <c r="N232" s="8" t="n">
        <v>1295</v>
      </c>
      <c r="O232" s="31" t="n">
        <v>12.140005</v>
      </c>
      <c r="P232" s="31" t="n">
        <v>13.904469</v>
      </c>
      <c r="Q232" s="31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31" t="n">
        <v>6.062093</v>
      </c>
      <c r="W232" s="41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2*ROUNDUP(G232*1000/V_ZENER,0)*PRICE_Z+(4+IF(CORE_MODE=1,1,0)+IF(OR(CORE_MODE=3,CORE_MODE=4),1+2*N_CW+2*N_CW_A,0))*ROUNDUP(G232*DIODE_SAFETY/V_STICK,0)*PRICE_STICK</f>
        <v>90.9</v>
      </c>
      <c r="AG232" s="24" t="n">
        <f aca="false">SUM(X232:AF232)</f>
        <v>4238.11587043</v>
      </c>
      <c r="AH232" s="20" t="n">
        <f aca="false">FIXED_BOM</f>
        <v>3666</v>
      </c>
      <c r="AI232" s="24" t="n">
        <f aca="false">(AG232+AH232)*(1+CONT)</f>
        <v>9089.7332509945</v>
      </c>
      <c r="AJ232" s="24" t="n">
        <f aca="false">IF(AR232&gt;0,AI232/AR232,1000000000000)</f>
        <v>1335.46660442061</v>
      </c>
      <c r="AK232" s="8" t="n">
        <f aca="false">IF(AND(AP232&gt;=V_NEED,AR232&gt;=P_MIN,AQ232&gt;=Z_MIN,F232&lt;=N_CAP,D232&lt;=R_MAX,OR(CORONA_REQ=0,O232&gt;=G232),OR(CORE_MODE&lt;&gt;3,E_CORE&lt;=E_NULL_MAX)),1,0)</f>
        <v>0</v>
      </c>
      <c r="AL232" s="31" t="n">
        <f aca="false">IF(AK232=1,IF(OBJECTIVE=1,AI232,AJ232),1000000000000)+ROW()*0.000000001</f>
        <v>1000000000000</v>
      </c>
      <c r="AM232" s="31" t="n">
        <v>6.212623</v>
      </c>
      <c r="AN232" s="41" t="n">
        <v>1.417764</v>
      </c>
      <c r="AO232" s="31" t="n">
        <v>6.509932</v>
      </c>
      <c r="AP232" s="31" t="n">
        <f aca="false">IF(CORE_MODE=1,G232,IF(OR(CORE_MODE=3,CORE_MODE=4),G232+(CHOOSE(N_CW+1,0,1,CW_N2,CW_N3,CW_N4,CW_N5,CW_N6)+CHOOSE(N_CW_A+1,0,CW_A1,CW_A2))*CW_PER_SWING*AM232,AM232))</f>
        <v>24.396424925849</v>
      </c>
      <c r="AQ232" s="41" t="n">
        <f aca="false">IF(CORE_MODE=2,AN232,K232)</f>
        <v>1.45274</v>
      </c>
      <c r="AR232" s="31" t="n">
        <f aca="false">IF(CORE_MODE=2,AO232,L232)</f>
        <v>6.80641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31" t="n">
        <v>11.211605</v>
      </c>
      <c r="H233" s="8" t="n">
        <v>47.466144</v>
      </c>
      <c r="I233" s="8" t="n">
        <v>360.025765</v>
      </c>
      <c r="J233" s="31" t="n">
        <v>7.584896</v>
      </c>
      <c r="K233" s="41" t="n">
        <v>1.299446</v>
      </c>
      <c r="L233" s="31" t="n">
        <v>1.335279</v>
      </c>
      <c r="M233" s="8" t="n">
        <v>92.5</v>
      </c>
      <c r="N233" s="8" t="n">
        <v>785</v>
      </c>
      <c r="O233" s="31" t="n">
        <v>12.140005</v>
      </c>
      <c r="P233" s="31" t="n">
        <v>3.928507</v>
      </c>
      <c r="Q233" s="31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31" t="n">
        <v>2.173203</v>
      </c>
      <c r="W233" s="41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2*ROUNDUP(G233*1000/V_ZENER,0)*PRICE_Z+(4+IF(CORE_MODE=1,1,0)+IF(OR(CORE_MODE=3,CORE_MODE=4),1+2*N_CW+2*N_CW_A,0))*ROUNDUP(G233*DIODE_SAFETY/V_STICK,0)*PRICE_STICK</f>
        <v>90.9</v>
      </c>
      <c r="AG233" s="24" t="n">
        <f aca="false">SUM(X233:AF233)</f>
        <v>1379.60714629</v>
      </c>
      <c r="AH233" s="20" t="n">
        <f aca="false">FIXED_BOM</f>
        <v>3666</v>
      </c>
      <c r="AI233" s="24" t="n">
        <f aca="false">(AG233+AH233)*(1+CONT)</f>
        <v>5802.4482182335</v>
      </c>
      <c r="AJ233" s="24" t="n">
        <f aca="false">IF(AR233&gt;0,AI233/AR233,1000000000000)</f>
        <v>4345.49500009623</v>
      </c>
      <c r="AK233" s="8" t="n">
        <f aca="false">IF(AND(AP233&gt;=V_NEED,AR233&gt;=P_MIN,AQ233&gt;=Z_MIN,F233&lt;=N_CAP,D233&lt;=R_MAX,OR(CORONA_REQ=0,O233&gt;=G233),OR(CORE_MODE&lt;&gt;3,E_CORE&lt;=E_NULL_MAX)),1,0)</f>
        <v>0</v>
      </c>
      <c r="AL233" s="31" t="n">
        <f aca="false">IF(AK233=1,IF(OBJECTIVE=1,AI233,AJ233),1000000000000)+ROW()*0.000000001</f>
        <v>1000000000000</v>
      </c>
      <c r="AM233" s="31" t="n">
        <v>5.923878</v>
      </c>
      <c r="AN233" s="41" t="n">
        <v>1.212644</v>
      </c>
      <c r="AO233" s="31" t="n">
        <v>1.022927</v>
      </c>
      <c r="AP233" s="31" t="n">
        <f aca="false">IF(CORE_MODE=1,G233,IF(OR(CORE_MODE=3,CORE_MODE=4),G233+(CHOOSE(N_CW+1,0,1,CW_N2,CW_N3,CW_N4,CW_N5,CW_N6)+CHOOSE(N_CW_A+1,0,CW_A1,CW_A2))*CW_PER_SWING*AM233,AM233))</f>
        <v>23.783632095914</v>
      </c>
      <c r="AQ233" s="41" t="n">
        <f aca="false">IF(CORE_MODE=2,AN233,K233)</f>
        <v>1.299446</v>
      </c>
      <c r="AR233" s="31" t="n">
        <f aca="false">IF(CORE_MODE=2,AO233,L233)</f>
        <v>1.335279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31" t="n">
        <v>11.211605</v>
      </c>
      <c r="H234" s="8" t="n">
        <v>73.446797</v>
      </c>
      <c r="I234" s="8" t="n">
        <v>565.754774</v>
      </c>
      <c r="J234" s="31" t="n">
        <v>7.70292</v>
      </c>
      <c r="K234" s="41" t="n">
        <v>1.342544</v>
      </c>
      <c r="L234" s="31" t="n">
        <v>2.316742</v>
      </c>
      <c r="M234" s="8" t="n">
        <v>137.5</v>
      </c>
      <c r="N234" s="8" t="n">
        <v>875</v>
      </c>
      <c r="O234" s="31" t="n">
        <v>12.140005</v>
      </c>
      <c r="P234" s="31" t="n">
        <v>5.89276</v>
      </c>
      <c r="Q234" s="31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31" t="n">
        <v>2.859478</v>
      </c>
      <c r="W234" s="41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2*ROUNDUP(G234*1000/V_ZENER,0)*PRICE_Z+(4+IF(CORE_MODE=1,1,0)+IF(OR(CORE_MODE=3,CORE_MODE=4),1+2*N_CW+2*N_CW_A,0))*ROUNDUP(G234*DIODE_SAFETY/V_STICK,0)*PRICE_STICK</f>
        <v>90.9</v>
      </c>
      <c r="AG234" s="24" t="n">
        <f aca="false">SUM(X234:AF234)</f>
        <v>1885.3131174</v>
      </c>
      <c r="AH234" s="20" t="n">
        <f aca="false">FIXED_BOM</f>
        <v>3666</v>
      </c>
      <c r="AI234" s="24" t="n">
        <f aca="false">(AG234+AH234)*(1+CONT)</f>
        <v>6384.01008501</v>
      </c>
      <c r="AJ234" s="24" t="n">
        <f aca="false">IF(AR234&gt;0,AI234/AR234,1000000000000)</f>
        <v>2755.59819997652</v>
      </c>
      <c r="AK234" s="8" t="n">
        <f aca="false">IF(AND(AP234&gt;=V_NEED,AR234&gt;=P_MIN,AQ234&gt;=Z_MIN,F234&lt;=N_CAP,D234&lt;=R_MAX,OR(CORONA_REQ=0,O234&gt;=G234),OR(CORE_MODE&lt;&gt;3,E_CORE&lt;=E_NULL_MAX)),1,0)</f>
        <v>0</v>
      </c>
      <c r="AL234" s="31" t="n">
        <f aca="false">IF(AK234=1,IF(OBJECTIVE=1,AI234,AJ234),1000000000000)+ROW()*0.000000001</f>
        <v>1000000000000</v>
      </c>
      <c r="AM234" s="31" t="n">
        <v>6.054957</v>
      </c>
      <c r="AN234" s="41" t="n">
        <v>1.278547</v>
      </c>
      <c r="AO234" s="31" t="n">
        <v>2.028875</v>
      </c>
      <c r="AP234" s="31" t="n">
        <f aca="false">IF(CORE_MODE=1,G234,IF(OR(CORE_MODE=3,CORE_MODE=4),G234+(CHOOSE(N_CW+1,0,1,CW_N2,CW_N3,CW_N4,CW_N5,CW_N6)+CHOOSE(N_CW_A+1,0,CW_A1,CW_A2))*CW_PER_SWING*AM234,AM234))</f>
        <v>24.061816207691</v>
      </c>
      <c r="AQ234" s="41" t="n">
        <f aca="false">IF(CORE_MODE=2,AN234,K234)</f>
        <v>1.342544</v>
      </c>
      <c r="AR234" s="31" t="n">
        <f aca="false">IF(CORE_MODE=2,AO234,L234)</f>
        <v>2.316742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31" t="n">
        <v>11.211605</v>
      </c>
      <c r="H235" s="8" t="n">
        <v>99.427451</v>
      </c>
      <c r="I235" s="8" t="n">
        <v>771.483783</v>
      </c>
      <c r="J235" s="31" t="n">
        <v>7.759263</v>
      </c>
      <c r="K235" s="41" t="n">
        <v>1.3636</v>
      </c>
      <c r="L235" s="31" t="n">
        <v>3.30038</v>
      </c>
      <c r="M235" s="8" t="n">
        <v>182.5</v>
      </c>
      <c r="N235" s="8" t="n">
        <v>965</v>
      </c>
      <c r="O235" s="31" t="n">
        <v>12.140005</v>
      </c>
      <c r="P235" s="31" t="n">
        <v>7.857013</v>
      </c>
      <c r="Q235" s="31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31" t="n">
        <v>3.545752</v>
      </c>
      <c r="W235" s="41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2*ROUNDUP(G235*1000/V_ZENER,0)*PRICE_Z+(4+IF(CORE_MODE=1,1,0)+IF(OR(CORE_MODE=3,CORE_MODE=4),1+2*N_CW+2*N_CW_A,0))*ROUNDUP(G235*DIODE_SAFETY/V_STICK,0)*PRICE_STICK</f>
        <v>90.9</v>
      </c>
      <c r="AG235" s="24" t="n">
        <f aca="false">SUM(X235:AF235)</f>
        <v>2391.01902501</v>
      </c>
      <c r="AH235" s="20" t="n">
        <f aca="false">FIXED_BOM</f>
        <v>3666</v>
      </c>
      <c r="AI235" s="24" t="n">
        <f aca="false">(AG235+AH235)*(1+CONT)</f>
        <v>6965.5718787615</v>
      </c>
      <c r="AJ235" s="24" t="n">
        <f aca="false">IF(AR235&gt;0,AI235/AR235,1000000000000)</f>
        <v>2110.53632574476</v>
      </c>
      <c r="AK235" s="8" t="n">
        <f aca="false">IF(AND(AP235&gt;=V_NEED,AR235&gt;=P_MIN,AQ235&gt;=Z_MIN,F235&lt;=N_CAP,D235&lt;=R_MAX,OR(CORONA_REQ=0,O235&gt;=G235),OR(CORE_MODE&lt;&gt;3,E_CORE&lt;=E_NULL_MAX)),1,0)</f>
        <v>0</v>
      </c>
      <c r="AL235" s="31" t="n">
        <f aca="false">IF(AK235=1,IF(OBJECTIVE=1,AI235,AJ235),1000000000000)+ROW()*0.000000001</f>
        <v>1000000000000</v>
      </c>
      <c r="AM235" s="31" t="n">
        <v>6.089818</v>
      </c>
      <c r="AN235" s="41" t="n">
        <v>1.31404</v>
      </c>
      <c r="AO235" s="31" t="n">
        <v>3.020591</v>
      </c>
      <c r="AP235" s="31" t="n">
        <f aca="false">IF(CORE_MODE=1,G235,IF(OR(CORE_MODE=3,CORE_MODE=4),G235+(CHOOSE(N_CW+1,0,1,CW_N2,CW_N3,CW_N4,CW_N5,CW_N6)+CHOOSE(N_CW_A+1,0,CW_A1,CW_A2))*CW_PER_SWING*AM235,AM235))</f>
        <v>24.135800418134</v>
      </c>
      <c r="AQ235" s="41" t="n">
        <f aca="false">IF(CORE_MODE=2,AN235,K235)</f>
        <v>1.3636</v>
      </c>
      <c r="AR235" s="31" t="n">
        <f aca="false">IF(CORE_MODE=2,AO235,L235)</f>
        <v>3.30038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31" t="n">
        <v>11.211605</v>
      </c>
      <c r="H236" s="8" t="n">
        <v>125.408105</v>
      </c>
      <c r="I236" s="8" t="n">
        <v>977.212792</v>
      </c>
      <c r="J236" s="31" t="n">
        <v>7.792262</v>
      </c>
      <c r="K236" s="41" t="n">
        <v>1.376667</v>
      </c>
      <c r="L236" s="31" t="n">
        <v>4.289194</v>
      </c>
      <c r="M236" s="8" t="n">
        <v>227.5</v>
      </c>
      <c r="N236" s="8" t="n">
        <v>1055</v>
      </c>
      <c r="O236" s="31" t="n">
        <v>12.140005</v>
      </c>
      <c r="P236" s="31" t="n">
        <v>9.821267</v>
      </c>
      <c r="Q236" s="31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31" t="n">
        <v>4.232027</v>
      </c>
      <c r="W236" s="41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2*ROUNDUP(G236*1000/V_ZENER,0)*PRICE_Z+(4+IF(CORE_MODE=1,1,0)+IF(OR(CORE_MODE=3,CORE_MODE=4),1+2*N_CW+2*N_CW_A,0))*ROUNDUP(G236*DIODE_SAFETY/V_STICK,0)*PRICE_STICK</f>
        <v>90.9</v>
      </c>
      <c r="AG236" s="24" t="n">
        <f aca="false">SUM(X236:AF236)</f>
        <v>2896.72494959</v>
      </c>
      <c r="AH236" s="20" t="n">
        <f aca="false">FIXED_BOM</f>
        <v>3666</v>
      </c>
      <c r="AI236" s="24" t="n">
        <f aca="false">(AG236+AH236)*(1+CONT)</f>
        <v>7547.1336920285</v>
      </c>
      <c r="AJ236" s="24" t="n">
        <f aca="false">IF(AR236&gt;0,AI236/AR236,1000000000000)</f>
        <v>1759.56920858056</v>
      </c>
      <c r="AK236" s="8" t="n">
        <f aca="false">IF(AND(AP236&gt;=V_NEED,AR236&gt;=P_MIN,AQ236&gt;=Z_MIN,F236&lt;=N_CAP,D236&lt;=R_MAX,OR(CORONA_REQ=0,O236&gt;=G236),OR(CORE_MODE&lt;&gt;3,E_CORE&lt;=E_NULL_MAX)),1,0)</f>
        <v>0</v>
      </c>
      <c r="AL236" s="31" t="n">
        <f aca="false">IF(AK236=1,IF(OBJECTIVE=1,AI236,AJ236),1000000000000)+ROW()*0.000000001</f>
        <v>1000000000000</v>
      </c>
      <c r="AM236" s="31" t="n">
        <v>6.117077</v>
      </c>
      <c r="AN236" s="41" t="n">
        <v>1.335026</v>
      </c>
      <c r="AO236" s="31" t="n">
        <v>3.999355</v>
      </c>
      <c r="AP236" s="31" t="n">
        <f aca="false">IF(CORE_MODE=1,G236,IF(OR(CORE_MODE=3,CORE_MODE=4),G236+(CHOOSE(N_CW+1,0,1,CW_N2,CW_N3,CW_N4,CW_N5,CW_N6)+CHOOSE(N_CW_A+1,0,CW_A1,CW_A2))*CW_PER_SWING*AM236,AM236))</f>
        <v>24.193651185251</v>
      </c>
      <c r="AQ236" s="41" t="n">
        <f aca="false">IF(CORE_MODE=2,AN236,K236)</f>
        <v>1.376667</v>
      </c>
      <c r="AR236" s="31" t="n">
        <f aca="false">IF(CORE_MODE=2,AO236,L236)</f>
        <v>4.289194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31" t="n">
        <v>11.211605</v>
      </c>
      <c r="H237" s="8" t="n">
        <v>151.388758</v>
      </c>
      <c r="I237" s="8" t="n">
        <v>1182.9418</v>
      </c>
      <c r="J237" s="31" t="n">
        <v>7.813934</v>
      </c>
      <c r="K237" s="41" t="n">
        <v>1.385539</v>
      </c>
      <c r="L237" s="31" t="n">
        <v>5.277684</v>
      </c>
      <c r="M237" s="8" t="n">
        <v>272.5</v>
      </c>
      <c r="N237" s="8" t="n">
        <v>1145</v>
      </c>
      <c r="O237" s="31" t="n">
        <v>12.140005</v>
      </c>
      <c r="P237" s="31" t="n">
        <v>11.78552</v>
      </c>
      <c r="Q237" s="31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31" t="n">
        <v>4.918302</v>
      </c>
      <c r="W237" s="41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2*ROUNDUP(G237*1000/V_ZENER,0)*PRICE_Z+(4+IF(CORE_MODE=1,1,0)+IF(OR(CORE_MODE=3,CORE_MODE=4),1+2*N_CW+2*N_CW_A,0))*ROUNDUP(G237*DIODE_SAFETY/V_STICK,0)*PRICE_STICK</f>
        <v>90.9</v>
      </c>
      <c r="AG237" s="24" t="n">
        <f aca="false">SUM(X237:AF237)</f>
        <v>3402.4309172</v>
      </c>
      <c r="AH237" s="20" t="n">
        <f aca="false">FIXED_BOM</f>
        <v>3666</v>
      </c>
      <c r="AI237" s="24" t="n">
        <f aca="false">(AG237+AH237)*(1+CONT)</f>
        <v>8128.69555478</v>
      </c>
      <c r="AJ237" s="24" t="n">
        <f aca="false">IF(AR237&gt;0,AI237/AR237,1000000000000)</f>
        <v>1540.20126153442</v>
      </c>
      <c r="AK237" s="8" t="n">
        <f aca="false">IF(AND(AP237&gt;=V_NEED,AR237&gt;=P_MIN,AQ237&gt;=Z_MIN,F237&lt;=N_CAP,D237&lt;=R_MAX,OR(CORONA_REQ=0,O237&gt;=G237),OR(CORE_MODE&lt;&gt;3,E_CORE&lt;=E_NULL_MAX)),1,0)</f>
        <v>0</v>
      </c>
      <c r="AL237" s="31" t="n">
        <f aca="false">IF(AK237=1,IF(OBJECTIVE=1,AI237,AJ237),1000000000000)+ROW()*0.000000001</f>
        <v>1000000000000</v>
      </c>
      <c r="AM237" s="31" t="n">
        <v>6.139069</v>
      </c>
      <c r="AN237" s="41" t="n">
        <v>1.34996</v>
      </c>
      <c r="AO237" s="31" t="n">
        <v>4.984265</v>
      </c>
      <c r="AP237" s="31" t="n">
        <f aca="false">IF(CORE_MODE=1,G237,IF(OR(CORE_MODE=3,CORE_MODE=4),G237+(CHOOSE(N_CW+1,0,1,CW_N2,CW_N3,CW_N4,CW_N5,CW_N6)+CHOOSE(N_CW_A+1,0,CW_A1,CW_A2))*CW_PER_SWING*AM237,AM237))</f>
        <v>24.240323993147</v>
      </c>
      <c r="AQ237" s="41" t="n">
        <f aca="false">IF(CORE_MODE=2,AN237,K237)</f>
        <v>1.385539</v>
      </c>
      <c r="AR237" s="31" t="n">
        <f aca="false">IF(CORE_MODE=2,AO237,L237)</f>
        <v>5.277684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31" t="n">
        <v>11.211605</v>
      </c>
      <c r="H238" s="8" t="n">
        <v>203.350065</v>
      </c>
      <c r="I238" s="8" t="n">
        <v>1594.399818</v>
      </c>
      <c r="J238" s="31" t="n">
        <v>7.840665</v>
      </c>
      <c r="K238" s="41" t="n">
        <v>1.396197</v>
      </c>
      <c r="L238" s="31" t="n">
        <v>7.259277</v>
      </c>
      <c r="M238" s="8" t="n">
        <v>362.5</v>
      </c>
      <c r="N238" s="8" t="n">
        <v>1325</v>
      </c>
      <c r="O238" s="31" t="n">
        <v>12.140005</v>
      </c>
      <c r="P238" s="31" t="n">
        <v>15.714027</v>
      </c>
      <c r="Q238" s="31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31" t="n">
        <v>6.290851</v>
      </c>
      <c r="W238" s="41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2*ROUNDUP(G238*1000/V_ZENER,0)*PRICE_Z+(4+IF(CORE_MODE=1,1,0)+IF(OR(CORE_MODE=3,CORE_MODE=4),1+2*N_CW+2*N_CW_A,0))*ROUNDUP(G238*DIODE_SAFETY/V_STICK,0)*PRICE_STICK</f>
        <v>90.9</v>
      </c>
      <c r="AG238" s="24" t="n">
        <f aca="false">SUM(X238:AF238)</f>
        <v>4413.84280789</v>
      </c>
      <c r="AH238" s="20" t="n">
        <f aca="false">FIXED_BOM</f>
        <v>3666</v>
      </c>
      <c r="AI238" s="24" t="n">
        <f aca="false">(AG238+AH238)*(1+CONT)</f>
        <v>9291.8192290735</v>
      </c>
      <c r="AJ238" s="24" t="n">
        <f aca="false">IF(AR238&gt;0,AI238/AR238,1000000000000)</f>
        <v>1279.9923779012</v>
      </c>
      <c r="AK238" s="8" t="n">
        <f aca="false">IF(AND(AP238&gt;=V_NEED,AR238&gt;=P_MIN,AQ238&gt;=Z_MIN,F238&lt;=N_CAP,D238&lt;=R_MAX,OR(CORONA_REQ=0,O238&gt;=G238),OR(CORE_MODE&lt;&gt;3,E_CORE&lt;=E_NULL_MAX)),1,0)</f>
        <v>0</v>
      </c>
      <c r="AL238" s="31" t="n">
        <f aca="false">IF(AK238=1,IF(OBJECTIVE=1,AI238,AJ238),1000000000000)+ROW()*0.000000001</f>
        <v>1000000000000</v>
      </c>
      <c r="AM238" s="31" t="n">
        <v>6.178094</v>
      </c>
      <c r="AN238" s="41" t="n">
        <v>1.36947</v>
      </c>
      <c r="AO238" s="31" t="n">
        <v>6.976845</v>
      </c>
      <c r="AP238" s="31" t="n">
        <f aca="false">IF(CORE_MODE=1,G238,IF(OR(CORE_MODE=3,CORE_MODE=4),G238+(CHOOSE(N_CW+1,0,1,CW_N2,CW_N3,CW_N4,CW_N5,CW_N6)+CHOOSE(N_CW_A+1,0,CW_A1,CW_A2))*CW_PER_SWING*AM238,AM238))</f>
        <v>24.323145306722</v>
      </c>
      <c r="AQ238" s="41" t="n">
        <f aca="false">IF(CORE_MODE=2,AN238,K238)</f>
        <v>1.396197</v>
      </c>
      <c r="AR238" s="31" t="n">
        <f aca="false">IF(CORE_MODE=2,AO238,L238)</f>
        <v>7.259277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31" t="n">
        <v>11.211605</v>
      </c>
      <c r="H239" s="8" t="n">
        <v>25.570095</v>
      </c>
      <c r="I239" s="8" t="n">
        <v>256.926616</v>
      </c>
      <c r="J239" s="31" t="n">
        <v>10.047934</v>
      </c>
      <c r="K239" s="41" t="n">
        <v>1.307469</v>
      </c>
      <c r="L239" s="31" t="n">
        <v>0.967073</v>
      </c>
      <c r="M239" s="8" t="n">
        <v>91</v>
      </c>
      <c r="N239" s="8" t="n">
        <v>782</v>
      </c>
      <c r="O239" s="31" t="n">
        <v>12.737934</v>
      </c>
      <c r="P239" s="31" t="n">
        <v>3.628474</v>
      </c>
      <c r="Q239" s="31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31" t="n">
        <v>2.150327</v>
      </c>
      <c r="W239" s="41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2*ROUNDUP(G239*1000/V_ZENER,0)*PRICE_Z+(4+IF(CORE_MODE=1,1,0)+IF(OR(CORE_MODE=3,CORE_MODE=4),1+2*N_CW+2*N_CW_A,0))*ROUNDUP(G239*DIODE_SAFETY/V_STICK,0)*PRICE_STICK</f>
        <v>90.9</v>
      </c>
      <c r="AG239" s="24" t="n">
        <f aca="false">SUM(X239:AF239)</f>
        <v>1315.14006766</v>
      </c>
      <c r="AH239" s="20" t="n">
        <f aca="false">FIXED_BOM</f>
        <v>3666</v>
      </c>
      <c r="AI239" s="24" t="n">
        <f aca="false">(AG239+AH239)*(1+CONT)</f>
        <v>5728.311077809</v>
      </c>
      <c r="AJ239" s="24" t="n">
        <f aca="false">IF(AR239&gt;0,AI239/AR239,1000000000000)</f>
        <v>5923.34919681244</v>
      </c>
      <c r="AK239" s="8" t="n">
        <f aca="false">IF(AND(AP239&gt;=V_NEED,AR239&gt;=P_MIN,AQ239&gt;=Z_MIN,F239&lt;=N_CAP,D239&lt;=R_MAX,OR(CORONA_REQ=0,O239&gt;=G239),OR(CORE_MODE&lt;&gt;3,E_CORE&lt;=E_NULL_MAX)),1,0)</f>
        <v>0</v>
      </c>
      <c r="AL239" s="31" t="n">
        <f aca="false">IF(AK239=1,IF(OBJECTIVE=1,AI239,AJ239),1000000000000)+ROW()*0.000000001</f>
        <v>1000000000000</v>
      </c>
      <c r="AM239" s="31" t="n">
        <v>6.004631</v>
      </c>
      <c r="AN239" s="41" t="n">
        <v>1.190227</v>
      </c>
      <c r="AO239" s="31" t="n">
        <v>0.696358</v>
      </c>
      <c r="AP239" s="31" t="n">
        <f aca="false">IF(CORE_MODE=1,G239,IF(OR(CORE_MODE=3,CORE_MODE=4),G239+(CHOOSE(N_CW+1,0,1,CW_N2,CW_N3,CW_N4,CW_N5,CW_N6)+CHOOSE(N_CW_A+1,0,CW_A1,CW_A2))*CW_PER_SWING*AM239,AM239))</f>
        <v>23.955011199953</v>
      </c>
      <c r="AQ239" s="41" t="n">
        <f aca="false">IF(CORE_MODE=2,AN239,K239)</f>
        <v>1.307469</v>
      </c>
      <c r="AR239" s="31" t="n">
        <f aca="false">IF(CORE_MODE=2,AO239,L239)</f>
        <v>0.967073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31" t="n">
        <v>11.211605</v>
      </c>
      <c r="H240" s="8" t="n">
        <v>39.03872</v>
      </c>
      <c r="I240" s="8" t="n">
        <v>403.741825</v>
      </c>
      <c r="J240" s="31" t="n">
        <v>10.342087</v>
      </c>
      <c r="K240" s="41" t="n">
        <v>1.369051</v>
      </c>
      <c r="L240" s="31" t="n">
        <v>1.736169</v>
      </c>
      <c r="M240" s="8" t="n">
        <v>131</v>
      </c>
      <c r="N240" s="8" t="n">
        <v>862</v>
      </c>
      <c r="O240" s="31" t="n">
        <v>12.737934</v>
      </c>
      <c r="P240" s="31" t="n">
        <v>5.44271</v>
      </c>
      <c r="Q240" s="31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31" t="n">
        <v>2.760349</v>
      </c>
      <c r="W240" s="41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2*ROUNDUP(G240*1000/V_ZENER,0)*PRICE_Z+(4+IF(CORE_MODE=1,1,0)+IF(OR(CORE_MODE=3,CORE_MODE=4),1+2*N_CW+2*N_CW_A,0))*ROUNDUP(G240*DIODE_SAFETY/V_STICK,0)*PRICE_STICK</f>
        <v>90.9</v>
      </c>
      <c r="AG240" s="24" t="n">
        <f aca="false">SUM(X240:AF240)</f>
        <v>1747.3955788</v>
      </c>
      <c r="AH240" s="20" t="n">
        <f aca="false">FIXED_BOM</f>
        <v>3666</v>
      </c>
      <c r="AI240" s="24" t="n">
        <f aca="false">(AG240+AH240)*(1+CONT)</f>
        <v>6225.40491562</v>
      </c>
      <c r="AJ240" s="24" t="n">
        <f aca="false">IF(AR240&gt;0,AI240/AR240,1000000000000)</f>
        <v>3585.71366936053</v>
      </c>
      <c r="AK240" s="8" t="n">
        <f aca="false">IF(AND(AP240&gt;=V_NEED,AR240&gt;=P_MIN,AQ240&gt;=Z_MIN,F240&lt;=N_CAP,D240&lt;=R_MAX,OR(CORONA_REQ=0,O240&gt;=G240),OR(CORE_MODE&lt;&gt;3,E_CORE&lt;=E_NULL_MAX)),1,0)</f>
        <v>0</v>
      </c>
      <c r="AL240" s="31" t="n">
        <f aca="false">IF(AK240=1,IF(OBJECTIVE=1,AI240,AJ240),1000000000000)+ROW()*0.000000001</f>
        <v>1000000000000</v>
      </c>
      <c r="AM240" s="31" t="n">
        <v>6.075845</v>
      </c>
      <c r="AN240" s="41" t="n">
        <v>1.278163</v>
      </c>
      <c r="AO240" s="31" t="n">
        <v>1.445923</v>
      </c>
      <c r="AP240" s="31" t="n">
        <f aca="false">IF(CORE_MODE=1,G240,IF(OR(CORE_MODE=3,CORE_MODE=4),G240+(CHOOSE(N_CW+1,0,1,CW_N2,CW_N3,CW_N4,CW_N5,CW_N6)+CHOOSE(N_CW_A+1,0,CW_A1,CW_A2))*CW_PER_SWING*AM240,AM240))</f>
        <v>24.106146037235</v>
      </c>
      <c r="AQ240" s="41" t="n">
        <f aca="false">IF(CORE_MODE=2,AN240,K240)</f>
        <v>1.369051</v>
      </c>
      <c r="AR240" s="31" t="n">
        <f aca="false">IF(CORE_MODE=2,AO240,L240)</f>
        <v>1.736169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31" t="n">
        <v>11.211605</v>
      </c>
      <c r="H241" s="8" t="n">
        <v>52.507346</v>
      </c>
      <c r="I241" s="8" t="n">
        <v>550.557034</v>
      </c>
      <c r="J241" s="31" t="n">
        <v>10.485334</v>
      </c>
      <c r="K241" s="41" t="n">
        <v>1.401302</v>
      </c>
      <c r="L241" s="31" t="n">
        <v>2.516762</v>
      </c>
      <c r="M241" s="8" t="n">
        <v>179</v>
      </c>
      <c r="N241" s="8" t="n">
        <v>958</v>
      </c>
      <c r="O241" s="31" t="n">
        <v>12.737934</v>
      </c>
      <c r="P241" s="31" t="n">
        <v>7.256947</v>
      </c>
      <c r="Q241" s="31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31" t="n">
        <v>3.492375</v>
      </c>
      <c r="W241" s="41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2*ROUNDUP(G241*1000/V_ZENER,0)*PRICE_Z+(4+IF(CORE_MODE=1,1,0)+IF(OR(CORE_MODE=3,CORE_MODE=4),1+2*N_CW+2*N_CW_A,0))*ROUNDUP(G241*DIODE_SAFETY/V_STICK,0)*PRICE_STICK</f>
        <v>90.9</v>
      </c>
      <c r="AG241" s="24" t="n">
        <f aca="false">SUM(X241:AF241)</f>
        <v>2259.38460513</v>
      </c>
      <c r="AH241" s="20" t="n">
        <f aca="false">FIXED_BOM</f>
        <v>3666</v>
      </c>
      <c r="AI241" s="24" t="n">
        <f aca="false">(AG241+AH241)*(1+CONT)</f>
        <v>6814.1922958995</v>
      </c>
      <c r="AJ241" s="24" t="n">
        <f aca="false">IF(AR241&gt;0,AI241/AR241,1000000000000)</f>
        <v>2707.52351469845</v>
      </c>
      <c r="AK241" s="8" t="n">
        <f aca="false">IF(AND(AP241&gt;=V_NEED,AR241&gt;=P_MIN,AQ241&gt;=Z_MIN,F241&lt;=N_CAP,D241&lt;=R_MAX,OR(CORONA_REQ=0,O241&gt;=G241),OR(CORE_MODE&lt;&gt;3,E_CORE&lt;=E_NULL_MAX)),1,0)</f>
        <v>0</v>
      </c>
      <c r="AL241" s="31" t="n">
        <f aca="false">IF(AK241=1,IF(OBJECTIVE=1,AI241,AJ241),1000000000000)+ROW()*0.000000001</f>
        <v>1000000000000</v>
      </c>
      <c r="AM241" s="31" t="n">
        <v>6.115874</v>
      </c>
      <c r="AN241" s="41" t="n">
        <v>1.327234</v>
      </c>
      <c r="AO241" s="31" t="n">
        <v>2.222231</v>
      </c>
      <c r="AP241" s="31" t="n">
        <f aca="false">IF(CORE_MODE=1,G241,IF(OR(CORE_MODE=3,CORE_MODE=4),G241+(CHOOSE(N_CW+1,0,1,CW_N2,CW_N3,CW_N4,CW_N5,CW_N6)+CHOOSE(N_CW_A+1,0,CW_A1,CW_A2))*CW_PER_SWING*AM241,AM241))</f>
        <v>24.191098102862</v>
      </c>
      <c r="AQ241" s="41" t="n">
        <f aca="false">IF(CORE_MODE=2,AN241,K241)</f>
        <v>1.401302</v>
      </c>
      <c r="AR241" s="31" t="n">
        <f aca="false">IF(CORE_MODE=2,AO241,L241)</f>
        <v>2.516762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31" t="n">
        <v>11.211605</v>
      </c>
      <c r="H242" s="8" t="n">
        <v>65.975971</v>
      </c>
      <c r="I242" s="8" t="n">
        <v>697.372243</v>
      </c>
      <c r="J242" s="31" t="n">
        <v>10.570094</v>
      </c>
      <c r="K242" s="41" t="n">
        <v>1.420587</v>
      </c>
      <c r="L242" s="31" t="n">
        <v>3.297355</v>
      </c>
      <c r="M242" s="8" t="n">
        <v>219</v>
      </c>
      <c r="N242" s="8" t="n">
        <v>1038</v>
      </c>
      <c r="O242" s="31" t="n">
        <v>12.737934</v>
      </c>
      <c r="P242" s="31" t="n">
        <v>9.071184</v>
      </c>
      <c r="Q242" s="31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31" t="n">
        <v>4.102397</v>
      </c>
      <c r="W242" s="41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2*ROUNDUP(G242*1000/V_ZENER,0)*PRICE_Z+(4+IF(CORE_MODE=1,1,0)+IF(OR(CORE_MODE=3,CORE_MODE=4),1+2*N_CW+2*N_CW_A,0))*ROUNDUP(G242*DIODE_SAFETY/V_STICK,0)*PRICE_STICK</f>
        <v>90.9</v>
      </c>
      <c r="AG242" s="24" t="n">
        <f aca="false">SUM(X242:AF242)</f>
        <v>2691.64012974</v>
      </c>
      <c r="AH242" s="20" t="n">
        <f aca="false">FIXED_BOM</f>
        <v>3666</v>
      </c>
      <c r="AI242" s="24" t="n">
        <f aca="false">(AG242+AH242)*(1+CONT)</f>
        <v>7311.286149201</v>
      </c>
      <c r="AJ242" s="24" t="n">
        <f aca="false">IF(AR242&gt;0,AI242/AR242,1000000000000)</f>
        <v>2217.31847168443</v>
      </c>
      <c r="AK242" s="8" t="n">
        <f aca="false">IF(AND(AP242&gt;=V_NEED,AR242&gt;=P_MIN,AQ242&gt;=Z_MIN,F242&lt;=N_CAP,D242&lt;=R_MAX,OR(CORONA_REQ=0,O242&gt;=G242),OR(CORE_MODE&lt;&gt;3,E_CORE&lt;=E_NULL_MAX)),1,0)</f>
        <v>0</v>
      </c>
      <c r="AL242" s="31" t="n">
        <f aca="false">IF(AK242=1,IF(OBJECTIVE=1,AI242,AJ242),1000000000000)+ROW()*0.000000001</f>
        <v>1000000000000</v>
      </c>
      <c r="AM242" s="31" t="n">
        <v>6.142723</v>
      </c>
      <c r="AN242" s="41" t="n">
        <v>1.358703</v>
      </c>
      <c r="AO242" s="31" t="n">
        <v>3.00143</v>
      </c>
      <c r="AP242" s="31" t="n">
        <f aca="false">IF(CORE_MODE=1,G242,IF(OR(CORE_MODE=3,CORE_MODE=4),G242+(CHOOSE(N_CW+1,0,1,CW_N2,CW_N3,CW_N4,CW_N5,CW_N6)+CHOOSE(N_CW_A+1,0,CW_A1,CW_A2))*CW_PER_SWING*AM242,AM242))</f>
        <v>24.248078742149</v>
      </c>
      <c r="AQ242" s="41" t="n">
        <f aca="false">IF(CORE_MODE=2,AN242,K242)</f>
        <v>1.420587</v>
      </c>
      <c r="AR242" s="31" t="n">
        <f aca="false">IF(CORE_MODE=2,AO242,L242)</f>
        <v>3.297355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31" t="n">
        <v>11.211605</v>
      </c>
      <c r="H243" s="8" t="n">
        <v>79.444597</v>
      </c>
      <c r="I243" s="8" t="n">
        <v>844.187452</v>
      </c>
      <c r="J243" s="31" t="n">
        <v>10.626115</v>
      </c>
      <c r="K243" s="41" t="n">
        <v>1.434146</v>
      </c>
      <c r="L243" s="31" t="n">
        <v>4.081466</v>
      </c>
      <c r="M243" s="8" t="n">
        <v>267</v>
      </c>
      <c r="N243" s="8" t="n">
        <v>1134</v>
      </c>
      <c r="O243" s="31" t="n">
        <v>12.737934</v>
      </c>
      <c r="P243" s="31" t="n">
        <v>10.885421</v>
      </c>
      <c r="Q243" s="31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31" t="n">
        <v>4.834424</v>
      </c>
      <c r="W243" s="41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2*ROUNDUP(G243*1000/V_ZENER,0)*PRICE_Z+(4+IF(CORE_MODE=1,1,0)+IF(OR(CORE_MODE=3,CORE_MODE=4),1+2*N_CW+2*N_CW_A,0))*ROUNDUP(G243*DIODE_SAFETY/V_STICK,0)*PRICE_STICK</f>
        <v>90.9</v>
      </c>
      <c r="AG243" s="24" t="n">
        <f aca="false">SUM(X243:AF243)</f>
        <v>3203.62921457</v>
      </c>
      <c r="AH243" s="20" t="n">
        <f aca="false">FIXED_BOM</f>
        <v>3666</v>
      </c>
      <c r="AI243" s="24" t="n">
        <f aca="false">(AG243+AH243)*(1+CONT)</f>
        <v>7900.0735967555</v>
      </c>
      <c r="AJ243" s="24" t="n">
        <f aca="false">IF(AR243&gt;0,AI243/AR243,1000000000000)</f>
        <v>1935.59706163312</v>
      </c>
      <c r="AK243" s="8" t="n">
        <f aca="false">IF(AND(AP243&gt;=V_NEED,AR243&gt;=P_MIN,AQ243&gt;=Z_MIN,F243&lt;=N_CAP,D243&lt;=R_MAX,OR(CORONA_REQ=0,O243&gt;=G243),OR(CORE_MODE&lt;&gt;3,E_CORE&lt;=E_NULL_MAX)),1,0)</f>
        <v>0</v>
      </c>
      <c r="AL243" s="31" t="n">
        <f aca="false">IF(AK243=1,IF(OBJECTIVE=1,AI243,AJ243),1000000000000)+ROW()*0.000000001</f>
        <v>1000000000000</v>
      </c>
      <c r="AM243" s="31" t="n">
        <v>6.164361</v>
      </c>
      <c r="AN243" s="41" t="n">
        <v>1.381436</v>
      </c>
      <c r="AO243" s="31" t="n">
        <v>3.792239</v>
      </c>
      <c r="AP243" s="31" t="n">
        <f aca="false">IF(CORE_MODE=1,G243,IF(OR(CORE_MODE=3,CORE_MODE=4),G243+(CHOOSE(N_CW+1,0,1,CW_N2,CW_N3,CW_N4,CW_N5,CW_N6)+CHOOSE(N_CW_A+1,0,CW_A1,CW_A2))*CW_PER_SWING*AM243,AM243))</f>
        <v>24.294000268943</v>
      </c>
      <c r="AQ243" s="41" t="n">
        <f aca="false">IF(CORE_MODE=2,AN243,K243)</f>
        <v>1.434146</v>
      </c>
      <c r="AR243" s="31" t="n">
        <f aca="false">IF(CORE_MODE=2,AO243,L243)</f>
        <v>4.081466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31" t="n">
        <v>11.211605</v>
      </c>
      <c r="H244" s="8" t="n">
        <v>106.381848</v>
      </c>
      <c r="I244" s="8" t="n">
        <v>1137.817871</v>
      </c>
      <c r="J244" s="31" t="n">
        <v>10.695602</v>
      </c>
      <c r="K244" s="41" t="n">
        <v>1.451117</v>
      </c>
      <c r="L244" s="31" t="n">
        <v>5.657153</v>
      </c>
      <c r="M244" s="8" t="n">
        <v>355</v>
      </c>
      <c r="N244" s="8" t="n">
        <v>1310</v>
      </c>
      <c r="O244" s="31" t="n">
        <v>12.737934</v>
      </c>
      <c r="P244" s="31" t="n">
        <v>14.513894</v>
      </c>
      <c r="Q244" s="31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31" t="n">
        <v>6.176472</v>
      </c>
      <c r="W244" s="41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2*ROUNDUP(G244*1000/V_ZENER,0)*PRICE_Z+(4+IF(CORE_MODE=1,1,0)+IF(OR(CORE_MODE=3,CORE_MODE=4),1+2*N_CW+2*N_CW_A,0))*ROUNDUP(G244*DIODE_SAFETY/V_STICK,0)*PRICE_STICK</f>
        <v>90.9</v>
      </c>
      <c r="AG244" s="24" t="n">
        <f aca="false">SUM(X244:AF244)</f>
        <v>4147.87381354</v>
      </c>
      <c r="AH244" s="20" t="n">
        <f aca="false">FIXED_BOM</f>
        <v>3666</v>
      </c>
      <c r="AI244" s="24" t="n">
        <f aca="false">(AG244+AH244)*(1+CONT)</f>
        <v>8985.954885571</v>
      </c>
      <c r="AJ244" s="24" t="n">
        <f aca="false">IF(AR244&gt;0,AI244/AR244,1000000000000)</f>
        <v>1588.42352073048</v>
      </c>
      <c r="AK244" s="8" t="n">
        <f aca="false">IF(AND(AP244&gt;=V_NEED,AR244&gt;=P_MIN,AQ244&gt;=Z_MIN,F244&lt;=N_CAP,D244&lt;=R_MAX,OR(CORONA_REQ=0,O244&gt;=G244),OR(CORE_MODE&lt;&gt;3,E_CORE&lt;=E_NULL_MAX)),1,0)</f>
        <v>0</v>
      </c>
      <c r="AL244" s="31" t="n">
        <f aca="false">IF(AK244=1,IF(OBJECTIVE=1,AI244,AJ244),1000000000000)+ROW()*0.000000001</f>
        <v>1000000000000</v>
      </c>
      <c r="AM244" s="31" t="n">
        <v>6.198491</v>
      </c>
      <c r="AN244" s="41" t="n">
        <v>1.409006</v>
      </c>
      <c r="AO244" s="31" t="n">
        <v>5.353554</v>
      </c>
      <c r="AP244" s="31" t="n">
        <f aca="false">IF(CORE_MODE=1,G244,IF(OR(CORE_MODE=3,CORE_MODE=4),G244+(CHOOSE(N_CW+1,0,1,CW_N2,CW_N3,CW_N4,CW_N5,CW_N6)+CHOOSE(N_CW_A+1,0,CW_A1,CW_A2))*CW_PER_SWING*AM244,AM244))</f>
        <v>24.366433105133</v>
      </c>
      <c r="AQ244" s="41" t="n">
        <f aca="false">IF(CORE_MODE=2,AN244,K244)</f>
        <v>1.451117</v>
      </c>
      <c r="AR244" s="31" t="n">
        <f aca="false">IF(CORE_MODE=2,AO244,L244)</f>
        <v>5.657153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31" t="n">
        <v>11.211605</v>
      </c>
      <c r="H245" s="8" t="n">
        <v>33.920504</v>
      </c>
      <c r="I245" s="8" t="n">
        <v>308.880067</v>
      </c>
      <c r="J245" s="31" t="n">
        <v>9.105999</v>
      </c>
      <c r="K245" s="41" t="n">
        <v>1.316262</v>
      </c>
      <c r="L245" s="31" t="n">
        <v>1.189085</v>
      </c>
      <c r="M245" s="8" t="n">
        <v>99</v>
      </c>
      <c r="N245" s="8" t="n">
        <v>798</v>
      </c>
      <c r="O245" s="31" t="n">
        <v>12.737934</v>
      </c>
      <c r="P245" s="31" t="n">
        <v>4.171341</v>
      </c>
      <c r="Q245" s="31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31" t="n">
        <v>2.272332</v>
      </c>
      <c r="W245" s="41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2*ROUNDUP(G245*1000/V_ZENER,0)*PRICE_Z+(4+IF(CORE_MODE=1,1,0)+IF(OR(CORE_MODE=3,CORE_MODE=4),1+2*N_CW+2*N_CW_A,0))*ROUNDUP(G245*DIODE_SAFETY/V_STICK,0)*PRICE_STICK</f>
        <v>90.9</v>
      </c>
      <c r="AG245" s="24" t="n">
        <f aca="false">SUM(X245:AF245)</f>
        <v>1401.37168237</v>
      </c>
      <c r="AH245" s="20" t="n">
        <f aca="false">FIXED_BOM</f>
        <v>3666</v>
      </c>
      <c r="AI245" s="24" t="n">
        <f aca="false">(AG245+AH245)*(1+CONT)</f>
        <v>5827.4774347255</v>
      </c>
      <c r="AJ245" s="24" t="n">
        <f aca="false">IF(AR245&gt;0,AI245/AR245,1000000000000)</f>
        <v>4900.80812954961</v>
      </c>
      <c r="AK245" s="8" t="n">
        <f aca="false">IF(AND(AP245&gt;=V_NEED,AR245&gt;=P_MIN,AQ245&gt;=Z_MIN,F245&lt;=N_CAP,D245&lt;=R_MAX,OR(CORONA_REQ=0,O245&gt;=G245),OR(CORE_MODE&lt;&gt;3,E_CORE&lt;=E_NULL_MAX)),1,0)</f>
        <v>0</v>
      </c>
      <c r="AL245" s="31" t="n">
        <f aca="false">IF(AK245=1,IF(OBJECTIVE=1,AI245,AJ245),1000000000000)+ROW()*0.000000001</f>
        <v>1000000000000</v>
      </c>
      <c r="AM245" s="31" t="n">
        <v>6.012934</v>
      </c>
      <c r="AN245" s="41" t="n">
        <v>1.213387</v>
      </c>
      <c r="AO245" s="31" t="n">
        <v>0.902814</v>
      </c>
      <c r="AP245" s="31" t="n">
        <f aca="false">IF(CORE_MODE=1,G245,IF(OR(CORE_MODE=3,CORE_MODE=4),G245+(CHOOSE(N_CW+1,0,1,CW_N2,CW_N3,CW_N4,CW_N5,CW_N6)+CHOOSE(N_CW_A+1,0,CW_A1,CW_A2))*CW_PER_SWING*AM245,AM245))</f>
        <v>23.972632349642</v>
      </c>
      <c r="AQ245" s="41" t="n">
        <f aca="false">IF(CORE_MODE=2,AN245,K245)</f>
        <v>1.316262</v>
      </c>
      <c r="AR245" s="31" t="n">
        <f aca="false">IF(CORE_MODE=2,AO245,L245)</f>
        <v>1.189085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31" t="n">
        <v>11.211605</v>
      </c>
      <c r="H246" s="8" t="n">
        <v>52.160792</v>
      </c>
      <c r="I246" s="8" t="n">
        <v>485.382962</v>
      </c>
      <c r="J246" s="31" t="n">
        <v>9.305514</v>
      </c>
      <c r="K246" s="41" t="n">
        <v>1.368398</v>
      </c>
      <c r="L246" s="31" t="n">
        <v>2.089344</v>
      </c>
      <c r="M246" s="8" t="n">
        <v>139</v>
      </c>
      <c r="N246" s="8" t="n">
        <v>878</v>
      </c>
      <c r="O246" s="31" t="n">
        <v>12.737934</v>
      </c>
      <c r="P246" s="31" t="n">
        <v>6.257011</v>
      </c>
      <c r="Q246" s="31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31" t="n">
        <v>2.882353</v>
      </c>
      <c r="W246" s="41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2*ROUNDUP(G246*1000/V_ZENER,0)*PRICE_Z+(4+IF(CORE_MODE=1,1,0)+IF(OR(CORE_MODE=3,CORE_MODE=4),1+2*N_CW+2*N_CW_A,0))*ROUNDUP(G246*DIODE_SAFETY/V_STICK,0)*PRICE_STICK</f>
        <v>90.9</v>
      </c>
      <c r="AG246" s="24" t="n">
        <f aca="false">SUM(X246:AF246)</f>
        <v>1836.87625849</v>
      </c>
      <c r="AH246" s="20" t="n">
        <f aca="false">FIXED_BOM</f>
        <v>3666</v>
      </c>
      <c r="AI246" s="24" t="n">
        <f aca="false">(AG246+AH246)*(1+CONT)</f>
        <v>6328.3076972635</v>
      </c>
      <c r="AJ246" s="24" t="n">
        <f aca="false">IF(AR246&gt;0,AI246/AR246,1000000000000)</f>
        <v>3028.84910156657</v>
      </c>
      <c r="AK246" s="8" t="n">
        <f aca="false">IF(AND(AP246&gt;=V_NEED,AR246&gt;=P_MIN,AQ246&gt;=Z_MIN,F246&lt;=N_CAP,D246&lt;=R_MAX,OR(CORONA_REQ=0,O246&gt;=G246),OR(CORE_MODE&lt;&gt;3,E_CORE&lt;=E_NULL_MAX)),1,0)</f>
        <v>0</v>
      </c>
      <c r="AL246" s="31" t="n">
        <f aca="false">IF(AK246=1,IF(OBJECTIVE=1,AI246,AJ246),1000000000000)+ROW()*0.000000001</f>
        <v>1000000000000</v>
      </c>
      <c r="AM246" s="31" t="n">
        <v>6.079395</v>
      </c>
      <c r="AN246" s="41" t="n">
        <v>1.291534</v>
      </c>
      <c r="AO246" s="31" t="n">
        <v>1.806282</v>
      </c>
      <c r="AP246" s="31" t="n">
        <f aca="false">IF(CORE_MODE=1,G246,IF(OR(CORE_MODE=3,CORE_MODE=4),G246+(CHOOSE(N_CW+1,0,1,CW_N2,CW_N3,CW_N4,CW_N5,CW_N6)+CHOOSE(N_CW_A+1,0,CW_A1,CW_A2))*CW_PER_SWING*AM246,AM246))</f>
        <v>24.113680070885</v>
      </c>
      <c r="AQ246" s="41" t="n">
        <f aca="false">IF(CORE_MODE=2,AN246,K246)</f>
        <v>1.368398</v>
      </c>
      <c r="AR246" s="31" t="n">
        <f aca="false">IF(CORE_MODE=2,AO246,L246)</f>
        <v>2.089344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31" t="n">
        <v>11.211605</v>
      </c>
      <c r="H247" s="8" t="n">
        <v>70.40108</v>
      </c>
      <c r="I247" s="8" t="n">
        <v>661.885858</v>
      </c>
      <c r="J247" s="31" t="n">
        <v>9.401643</v>
      </c>
      <c r="K247" s="41" t="n">
        <v>1.395104</v>
      </c>
      <c r="L247" s="31" t="n">
        <v>2.997235</v>
      </c>
      <c r="M247" s="8" t="n">
        <v>187</v>
      </c>
      <c r="N247" s="8" t="n">
        <v>974</v>
      </c>
      <c r="O247" s="31" t="n">
        <v>12.737934</v>
      </c>
      <c r="P247" s="31" t="n">
        <v>8.342682</v>
      </c>
      <c r="Q247" s="31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31" t="n">
        <v>3.61438</v>
      </c>
      <c r="W247" s="41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2*ROUNDUP(G247*1000/V_ZENER,0)*PRICE_Z+(4+IF(CORE_MODE=1,1,0)+IF(OR(CORE_MODE=3,CORE_MODE=4),1+2*N_CW+2*N_CW_A,0))*ROUNDUP(G247*DIODE_SAFETY/V_STICK,0)*PRICE_STICK</f>
        <v>90.9</v>
      </c>
      <c r="AG247" s="24" t="n">
        <f aca="false">SUM(X247:AF247)</f>
        <v>2352.1144098</v>
      </c>
      <c r="AH247" s="20" t="n">
        <f aca="false">FIXED_BOM</f>
        <v>3666</v>
      </c>
      <c r="AI247" s="24" t="n">
        <f aca="false">(AG247+AH247)*(1+CONT)</f>
        <v>6920.83157127</v>
      </c>
      <c r="AJ247" s="24" t="n">
        <f aca="false">IF(AR247&gt;0,AI247/AR247,1000000000000)</f>
        <v>2309.0720518311</v>
      </c>
      <c r="AK247" s="8" t="n">
        <f aca="false">IF(AND(AP247&gt;=V_NEED,AR247&gt;=P_MIN,AQ247&gt;=Z_MIN,F247&lt;=N_CAP,D247&lt;=R_MAX,OR(CORONA_REQ=0,O247&gt;=G247),OR(CORE_MODE&lt;&gt;3,E_CORE&lt;=E_NULL_MAX)),1,0)</f>
        <v>0</v>
      </c>
      <c r="AL247" s="31" t="n">
        <f aca="false">IF(AK247=1,IF(OBJECTIVE=1,AI247,AJ247),1000000000000)+ROW()*0.000000001</f>
        <v>1000000000000</v>
      </c>
      <c r="AM247" s="31" t="n">
        <v>6.114433</v>
      </c>
      <c r="AN247" s="41" t="n">
        <v>1.333293</v>
      </c>
      <c r="AO247" s="31" t="n">
        <v>2.70203</v>
      </c>
      <c r="AP247" s="31" t="n">
        <f aca="false">IF(CORE_MODE=1,G247,IF(OR(CORE_MODE=3,CORE_MODE=4),G247+(CHOOSE(N_CW+1,0,1,CW_N2,CW_N3,CW_N4,CW_N5,CW_N6)+CHOOSE(N_CW_A+1,0,CW_A1,CW_A2))*CW_PER_SWING*AM247,AM247))</f>
        <v>24.188039921879</v>
      </c>
      <c r="AQ247" s="41" t="n">
        <f aca="false">IF(CORE_MODE=2,AN247,K247)</f>
        <v>1.395104</v>
      </c>
      <c r="AR247" s="31" t="n">
        <f aca="false">IF(CORE_MODE=2,AO247,L247)</f>
        <v>2.997235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31" t="n">
        <v>11.211605</v>
      </c>
      <c r="H248" s="8" t="n">
        <v>88.641368</v>
      </c>
      <c r="I248" s="8" t="n">
        <v>838.388753</v>
      </c>
      <c r="J248" s="31" t="n">
        <v>9.458211</v>
      </c>
      <c r="K248" s="41" t="n">
        <v>1.410965</v>
      </c>
      <c r="L248" s="31" t="n">
        <v>3.905758</v>
      </c>
      <c r="M248" s="8" t="n">
        <v>235</v>
      </c>
      <c r="N248" s="8" t="n">
        <v>1070</v>
      </c>
      <c r="O248" s="31" t="n">
        <v>12.737934</v>
      </c>
      <c r="P248" s="31" t="n">
        <v>10.428352</v>
      </c>
      <c r="Q248" s="31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31" t="n">
        <v>4.346406</v>
      </c>
      <c r="W248" s="41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2*ROUNDUP(G248*1000/V_ZENER,0)*PRICE_Z+(4+IF(CORE_MODE=1,1,0)+IF(OR(CORE_MODE=3,CORE_MODE=4),1+2*N_CW+2*N_CW_A,0))*ROUNDUP(G248*DIODE_SAFETY/V_STICK,0)*PRICE_STICK</f>
        <v>90.9</v>
      </c>
      <c r="AG248" s="24" t="n">
        <f aca="false">SUM(X248:AF248)</f>
        <v>2867.35248414</v>
      </c>
      <c r="AH248" s="20" t="n">
        <f aca="false">FIXED_BOM</f>
        <v>3666</v>
      </c>
      <c r="AI248" s="24" t="n">
        <f aca="false">(AG248+AH248)*(1+CONT)</f>
        <v>7513.355356761</v>
      </c>
      <c r="AJ248" s="24" t="n">
        <f aca="false">IF(AR248&gt;0,AI248/AR248,1000000000000)</f>
        <v>1923.66126031388</v>
      </c>
      <c r="AK248" s="8" t="n">
        <f aca="false">IF(AND(AP248&gt;=V_NEED,AR248&gt;=P_MIN,AQ248&gt;=Z_MIN,F248&lt;=N_CAP,D248&lt;=R_MAX,OR(CORONA_REQ=0,O248&gt;=G248),OR(CORE_MODE&lt;&gt;3,E_CORE&lt;=E_NULL_MAX)),1,0)</f>
        <v>0</v>
      </c>
      <c r="AL248" s="31" t="n">
        <f aca="false">IF(AK248=1,IF(OBJECTIVE=1,AI248,AJ248),1000000000000)+ROW()*0.000000001</f>
        <v>1000000000000</v>
      </c>
      <c r="AM248" s="31" t="n">
        <v>6.140973</v>
      </c>
      <c r="AN248" s="41" t="n">
        <v>1.360399</v>
      </c>
      <c r="AO248" s="31" t="n">
        <v>3.619731</v>
      </c>
      <c r="AP248" s="31" t="n">
        <f aca="false">IF(CORE_MODE=1,G248,IF(OR(CORE_MODE=3,CORE_MODE=4),G248+(CHOOSE(N_CW+1,0,1,CW_N2,CW_N3,CW_N4,CW_N5,CW_N6)+CHOOSE(N_CW_A+1,0,CW_A1,CW_A2))*CW_PER_SWING*AM248,AM248))</f>
        <v>24.244364781899</v>
      </c>
      <c r="AQ248" s="41" t="n">
        <f aca="false">IF(CORE_MODE=2,AN248,K248)</f>
        <v>1.410965</v>
      </c>
      <c r="AR248" s="31" t="n">
        <f aca="false">IF(CORE_MODE=2,AO248,L248)</f>
        <v>3.905758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31" t="n">
        <v>11.211605</v>
      </c>
      <c r="H249" s="8" t="n">
        <v>106.881656</v>
      </c>
      <c r="I249" s="8" t="n">
        <v>1014.891648</v>
      </c>
      <c r="J249" s="31" t="n">
        <v>9.495471</v>
      </c>
      <c r="K249" s="41" t="n">
        <v>1.421947</v>
      </c>
      <c r="L249" s="31" t="n">
        <v>4.818733</v>
      </c>
      <c r="M249" s="8" t="n">
        <v>283</v>
      </c>
      <c r="N249" s="8" t="n">
        <v>1166</v>
      </c>
      <c r="O249" s="31" t="n">
        <v>12.737934</v>
      </c>
      <c r="P249" s="31" t="n">
        <v>12.514022</v>
      </c>
      <c r="Q249" s="31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31" t="n">
        <v>5.078432</v>
      </c>
      <c r="W249" s="41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2*ROUNDUP(G249*1000/V_ZENER,0)*PRICE_Z+(4+IF(CORE_MODE=1,1,0)+IF(OR(CORE_MODE=3,CORE_MODE=4),1+2*N_CW+2*N_CW_A,0))*ROUNDUP(G249*DIODE_SAFETY/V_STICK,0)*PRICE_STICK</f>
        <v>90.9</v>
      </c>
      <c r="AG249" s="24" t="n">
        <f aca="false">SUM(X249:AF249)</f>
        <v>3382.59056348</v>
      </c>
      <c r="AH249" s="20" t="n">
        <f aca="false">FIXED_BOM</f>
        <v>3666</v>
      </c>
      <c r="AI249" s="24" t="n">
        <f aca="false">(AG249+AH249)*(1+CONT)</f>
        <v>8105.879148002</v>
      </c>
      <c r="AJ249" s="24" t="n">
        <f aca="false">IF(AR249&gt;0,AI249/AR249,1000000000000)</f>
        <v>1682.15984326212</v>
      </c>
      <c r="AK249" s="8" t="n">
        <f aca="false">IF(AND(AP249&gt;=V_NEED,AR249&gt;=P_MIN,AQ249&gt;=Z_MIN,F249&lt;=N_CAP,D249&lt;=R_MAX,OR(CORONA_REQ=0,O249&gt;=G249),OR(CORE_MODE&lt;&gt;3,E_CORE&lt;=E_NULL_MAX)),1,0)</f>
        <v>0</v>
      </c>
      <c r="AL249" s="31" t="n">
        <f aca="false">IF(AK249=1,IF(OBJECTIVE=1,AI249,AJ249),1000000000000)+ROW()*0.000000001</f>
        <v>1000000000000</v>
      </c>
      <c r="AM249" s="31" t="n">
        <v>6.162821</v>
      </c>
      <c r="AN249" s="41" t="n">
        <v>1.377825</v>
      </c>
      <c r="AO249" s="31" t="n">
        <v>4.520431</v>
      </c>
      <c r="AP249" s="31" t="n">
        <f aca="false">IF(CORE_MODE=1,G249,IF(OR(CORE_MODE=3,CORE_MODE=4),G249+(CHOOSE(N_CW+1,0,1,CW_N2,CW_N3,CW_N4,CW_N5,CW_N6)+CHOOSE(N_CW_A+1,0,CW_A1,CW_A2))*CW_PER_SWING*AM249,AM249))</f>
        <v>24.290731983923</v>
      </c>
      <c r="AQ249" s="41" t="n">
        <f aca="false">IF(CORE_MODE=2,AN249,K249)</f>
        <v>1.421947</v>
      </c>
      <c r="AR249" s="31" t="n">
        <f aca="false">IF(CORE_MODE=2,AO249,L249)</f>
        <v>4.818733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31" t="n">
        <v>11.211605</v>
      </c>
      <c r="H250" s="8" t="n">
        <v>143.362233</v>
      </c>
      <c r="I250" s="8" t="n">
        <v>1367.897439</v>
      </c>
      <c r="J250" s="31" t="n">
        <v>9.541547</v>
      </c>
      <c r="K250" s="41" t="n">
        <v>1.435419</v>
      </c>
      <c r="L250" s="31" t="n">
        <v>6.643077</v>
      </c>
      <c r="M250" s="8" t="n">
        <v>371</v>
      </c>
      <c r="N250" s="8" t="n">
        <v>1342</v>
      </c>
      <c r="O250" s="31" t="n">
        <v>12.737934</v>
      </c>
      <c r="P250" s="31" t="n">
        <v>16.685363</v>
      </c>
      <c r="Q250" s="31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31" t="n">
        <v>6.42048</v>
      </c>
      <c r="W250" s="41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2*ROUNDUP(G250*1000/V_ZENER,0)*PRICE_Z+(4+IF(CORE_MODE=1,1,0)+IF(OR(CORE_MODE=3,CORE_MODE=4),1+2*N_CW+2*N_CW_A,0))*ROUNDUP(G250*DIODE_SAFETY/V_STICK,0)*PRICE_STICK</f>
        <v>90.9</v>
      </c>
      <c r="AG250" s="24" t="n">
        <f aca="false">SUM(X250:AF250)</f>
        <v>4333.33323091</v>
      </c>
      <c r="AH250" s="20" t="n">
        <f aca="false">FIXED_BOM</f>
        <v>3666</v>
      </c>
      <c r="AI250" s="24" t="n">
        <f aca="false">(AG250+AH250)*(1+CONT)</f>
        <v>9199.2332155465</v>
      </c>
      <c r="AJ250" s="24" t="n">
        <f aca="false">IF(AR250&gt;0,AI250/AR250,1000000000000)</f>
        <v>1384.78497472579</v>
      </c>
      <c r="AK250" s="8" t="n">
        <f aca="false">IF(AND(AP250&gt;=V_NEED,AR250&gt;=P_MIN,AQ250&gt;=Z_MIN,F250&lt;=N_CAP,D250&lt;=R_MAX,OR(CORONA_REQ=0,O250&gt;=G250),OR(CORE_MODE&lt;&gt;3,E_CORE&lt;=E_NULL_MAX)),1,0)</f>
        <v>0</v>
      </c>
      <c r="AL250" s="31" t="n">
        <f aca="false">IF(AK250=1,IF(OBJECTIVE=1,AI250,AJ250),1000000000000)+ROW()*0.000000001</f>
        <v>1000000000000</v>
      </c>
      <c r="AM250" s="31" t="n">
        <v>6.196699</v>
      </c>
      <c r="AN250" s="41" t="n">
        <v>1.401702</v>
      </c>
      <c r="AO250" s="31" t="n">
        <v>6.349036</v>
      </c>
      <c r="AP250" s="31" t="n">
        <f aca="false">IF(CORE_MODE=1,G250,IF(OR(CORE_MODE=3,CORE_MODE=4),G250+(CHOOSE(N_CW+1,0,1,CW_N2,CW_N3,CW_N4,CW_N5,CW_N6)+CHOOSE(N_CW_A+1,0,CW_A1,CW_A2))*CW_PER_SWING*AM250,AM250))</f>
        <v>24.362630009837</v>
      </c>
      <c r="AQ250" s="41" t="n">
        <f aca="false">IF(CORE_MODE=2,AN250,K250)</f>
        <v>1.435419</v>
      </c>
      <c r="AR250" s="31" t="n">
        <f aca="false">IF(CORE_MODE=2,AO250,L250)</f>
        <v>6.643077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31" t="n">
        <v>11.211605</v>
      </c>
      <c r="H251" s="8" t="n">
        <v>51.277827</v>
      </c>
      <c r="I251" s="8" t="n">
        <v>360.904895</v>
      </c>
      <c r="J251" s="31" t="n">
        <v>7.038225</v>
      </c>
      <c r="K251" s="41" t="n">
        <v>1.284455</v>
      </c>
      <c r="L251" s="31" t="n">
        <v>1.290016</v>
      </c>
      <c r="M251" s="8" t="n">
        <v>99</v>
      </c>
      <c r="N251" s="8" t="n">
        <v>798</v>
      </c>
      <c r="O251" s="31" t="n">
        <v>12.737934</v>
      </c>
      <c r="P251" s="31" t="n">
        <v>4.714208</v>
      </c>
      <c r="Q251" s="31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31" t="n">
        <v>2.272332</v>
      </c>
      <c r="W251" s="41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2*ROUNDUP(G251*1000/V_ZENER,0)*PRICE_Z+(4+IF(CORE_MODE=1,1,0)+IF(OR(CORE_MODE=3,CORE_MODE=4),1+2*N_CW+2*N_CW_A,0))*ROUNDUP(G251*DIODE_SAFETY/V_STICK,0)*PRICE_STICK</f>
        <v>90.9</v>
      </c>
      <c r="AG251" s="24" t="n">
        <f aca="false">SUM(X251:AF251)</f>
        <v>1407.86980036</v>
      </c>
      <c r="AH251" s="20" t="n">
        <f aca="false">FIXED_BOM</f>
        <v>3666</v>
      </c>
      <c r="AI251" s="24" t="n">
        <f aca="false">(AG251+AH251)*(1+CONT)</f>
        <v>5834.950270414</v>
      </c>
      <c r="AJ251" s="24" t="n">
        <f aca="false">IF(AR251&gt;0,AI251/AR251,1000000000000)</f>
        <v>4523.1611626631</v>
      </c>
      <c r="AK251" s="8" t="n">
        <f aca="false">IF(AND(AP251&gt;=V_NEED,AR251&gt;=P_MIN,AQ251&gt;=Z_MIN,F251&lt;=N_CAP,D251&lt;=R_MAX,OR(CORONA_REQ=0,O251&gt;=G251),OR(CORE_MODE&lt;&gt;3,E_CORE&lt;=E_NULL_MAX)),1,0)</f>
        <v>0</v>
      </c>
      <c r="AL251" s="31" t="n">
        <f aca="false">IF(AK251=1,IF(OBJECTIVE=1,AI251,AJ251),1000000000000)+ROW()*0.000000001</f>
        <v>1000000000000</v>
      </c>
      <c r="AM251" s="31" t="n">
        <v>5.804522</v>
      </c>
      <c r="AN251" s="41" t="n">
        <v>1.20106</v>
      </c>
      <c r="AO251" s="31" t="n">
        <v>0.943954</v>
      </c>
      <c r="AP251" s="31" t="n">
        <f aca="false">IF(CORE_MODE=1,G251,IF(OR(CORE_MODE=3,CORE_MODE=4),G251+(CHOOSE(N_CW+1,0,1,CW_N2,CW_N3,CW_N4,CW_N5,CW_N6)+CHOOSE(N_CW_A+1,0,CW_A1,CW_A2))*CW_PER_SWING*AM251,AM251))</f>
        <v>23.530327273286</v>
      </c>
      <c r="AQ251" s="41" t="n">
        <f aca="false">IF(CORE_MODE=2,AN251,K251)</f>
        <v>1.284455</v>
      </c>
      <c r="AR251" s="31" t="n">
        <f aca="false">IF(CORE_MODE=2,AO251,L251)</f>
        <v>1.290016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31" t="n">
        <v>11.211605</v>
      </c>
      <c r="H252" s="8" t="n">
        <v>79.436585</v>
      </c>
      <c r="I252" s="8" t="n">
        <v>567.136263</v>
      </c>
      <c r="J252" s="31" t="n">
        <v>7.139484</v>
      </c>
      <c r="K252" s="41" t="n">
        <v>1.325542</v>
      </c>
      <c r="L252" s="31" t="n">
        <v>2.240837</v>
      </c>
      <c r="M252" s="8" t="n">
        <v>147</v>
      </c>
      <c r="N252" s="8" t="n">
        <v>894</v>
      </c>
      <c r="O252" s="31" t="n">
        <v>12.737934</v>
      </c>
      <c r="P252" s="31" t="n">
        <v>7.071312</v>
      </c>
      <c r="Q252" s="31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31" t="n">
        <v>3.004358</v>
      </c>
      <c r="W252" s="41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2*ROUNDUP(G252*1000/V_ZENER,0)*PRICE_Z+(4+IF(CORE_MODE=1,1,0)+IF(OR(CORE_MODE=3,CORE_MODE=4),1+2*N_CW+2*N_CW_A,0))*ROUNDUP(G252*DIODE_SAFETY/V_STICK,0)*PRICE_STICK</f>
        <v>90.9</v>
      </c>
      <c r="AG252" s="24" t="n">
        <f aca="false">SUM(X252:AF252)</f>
        <v>1926.35694318</v>
      </c>
      <c r="AH252" s="20" t="n">
        <f aca="false">FIXED_BOM</f>
        <v>3666</v>
      </c>
      <c r="AI252" s="24" t="n">
        <f aca="false">(AG252+AH252)*(1+CONT)</f>
        <v>6431.210484657</v>
      </c>
      <c r="AJ252" s="24" t="n">
        <f aca="false">IF(AR252&gt;0,AI252/AR252,1000000000000)</f>
        <v>2870.00370158874</v>
      </c>
      <c r="AK252" s="8" t="n">
        <f aca="false">IF(AND(AP252&gt;=V_NEED,AR252&gt;=P_MIN,AQ252&gt;=Z_MIN,F252&lt;=N_CAP,D252&lt;=R_MAX,OR(CORONA_REQ=0,O252&gt;=G252),OR(CORE_MODE&lt;&gt;3,E_CORE&lt;=E_NULL_MAX)),1,0)</f>
        <v>0</v>
      </c>
      <c r="AL252" s="31" t="n">
        <f aca="false">IF(AK252=1,IF(OBJECTIVE=1,AI252,AJ252),1000000000000)+ROW()*0.000000001</f>
        <v>1000000000000</v>
      </c>
      <c r="AM252" s="31" t="n">
        <v>6.032018</v>
      </c>
      <c r="AN252" s="41" t="n">
        <v>1.264205</v>
      </c>
      <c r="AO252" s="31" t="n">
        <v>1.951452</v>
      </c>
      <c r="AP252" s="31" t="n">
        <f aca="false">IF(CORE_MODE=1,G252,IF(OR(CORE_MODE=3,CORE_MODE=4),G252+(CHOOSE(N_CW+1,0,1,CW_N2,CW_N3,CW_N4,CW_N5,CW_N6)+CHOOSE(N_CW_A+1,0,CW_A1,CW_A2))*CW_PER_SWING*AM252,AM252))</f>
        <v>24.013133616734</v>
      </c>
      <c r="AQ252" s="41" t="n">
        <f aca="false">IF(CORE_MODE=2,AN252,K252)</f>
        <v>1.325542</v>
      </c>
      <c r="AR252" s="31" t="n">
        <f aca="false">IF(CORE_MODE=2,AO252,L252)</f>
        <v>2.240837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31" t="n">
        <v>11.211605</v>
      </c>
      <c r="H253" s="8" t="n">
        <v>107.595344</v>
      </c>
      <c r="I253" s="8" t="n">
        <v>773.367631</v>
      </c>
      <c r="J253" s="31" t="n">
        <v>7.187743</v>
      </c>
      <c r="K253" s="41" t="n">
        <v>1.346263</v>
      </c>
      <c r="L253" s="31" t="n">
        <v>3.197292</v>
      </c>
      <c r="M253" s="8" t="n">
        <v>195</v>
      </c>
      <c r="N253" s="8" t="n">
        <v>990</v>
      </c>
      <c r="O253" s="31" t="n">
        <v>12.737934</v>
      </c>
      <c r="P253" s="31" t="n">
        <v>9.428416</v>
      </c>
      <c r="Q253" s="31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31" t="n">
        <v>3.736384</v>
      </c>
      <c r="W253" s="41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2*ROUNDUP(G253*1000/V_ZENER,0)*PRICE_Z+(4+IF(CORE_MODE=1,1,0)+IF(OR(CORE_MODE=3,CORE_MODE=4),1+2*N_CW+2*N_CW_A,0))*ROUNDUP(G253*DIODE_SAFETY/V_STICK,0)*PRICE_STICK</f>
        <v>90.9</v>
      </c>
      <c r="AG253" s="24" t="n">
        <f aca="false">SUM(X253:AF253)</f>
        <v>2444.8440825</v>
      </c>
      <c r="AH253" s="20" t="n">
        <f aca="false">FIXED_BOM</f>
        <v>3666</v>
      </c>
      <c r="AI253" s="24" t="n">
        <f aca="false">(AG253+AH253)*(1+CONT)</f>
        <v>7027.470694875</v>
      </c>
      <c r="AJ253" s="24" t="n">
        <f aca="false">IF(AR253&gt;0,AI253/AR253,1000000000000)</f>
        <v>2197.94460276853</v>
      </c>
      <c r="AK253" s="8" t="n">
        <f aca="false">IF(AND(AP253&gt;=V_NEED,AR253&gt;=P_MIN,AQ253&gt;=Z_MIN,F253&lt;=N_CAP,D253&lt;=R_MAX,OR(CORONA_REQ=0,O253&gt;=G253),OR(CORE_MODE&lt;&gt;3,E_CORE&lt;=E_NULL_MAX)),1,0)</f>
        <v>0</v>
      </c>
      <c r="AL253" s="31" t="n">
        <f aca="false">IF(AK253=1,IF(OBJECTIVE=1,AI253,AJ253),1000000000000)+ROW()*0.000000001</f>
        <v>1000000000000</v>
      </c>
      <c r="AM253" s="31" t="n">
        <v>6.066098</v>
      </c>
      <c r="AN253" s="41" t="n">
        <v>1.298831</v>
      </c>
      <c r="AO253" s="31" t="n">
        <v>2.916442</v>
      </c>
      <c r="AP253" s="31" t="n">
        <f aca="false">IF(CORE_MODE=1,G253,IF(OR(CORE_MODE=3,CORE_MODE=4),G253+(CHOOSE(N_CW+1,0,1,CW_N2,CW_N3,CW_N4,CW_N5,CW_N6)+CHOOSE(N_CW_A+1,0,CW_A1,CW_A2))*CW_PER_SWING*AM253,AM253))</f>
        <v>24.085460339774</v>
      </c>
      <c r="AQ253" s="41" t="n">
        <f aca="false">IF(CORE_MODE=2,AN253,K253)</f>
        <v>1.346263</v>
      </c>
      <c r="AR253" s="31" t="n">
        <f aca="false">IF(CORE_MODE=2,AO253,L253)</f>
        <v>3.197292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31" t="n">
        <v>11.211605</v>
      </c>
      <c r="H254" s="8" t="n">
        <v>135.754102</v>
      </c>
      <c r="I254" s="8" t="n">
        <v>979.599</v>
      </c>
      <c r="J254" s="31" t="n">
        <v>7.215981</v>
      </c>
      <c r="K254" s="41" t="n">
        <v>1.358821</v>
      </c>
      <c r="L254" s="31" t="n">
        <v>4.156694</v>
      </c>
      <c r="M254" s="8" t="n">
        <v>243</v>
      </c>
      <c r="N254" s="8" t="n">
        <v>1086</v>
      </c>
      <c r="O254" s="31" t="n">
        <v>12.737934</v>
      </c>
      <c r="P254" s="31" t="n">
        <v>11.78552</v>
      </c>
      <c r="Q254" s="31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31" t="n">
        <v>4.46841</v>
      </c>
      <c r="W254" s="41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2*ROUNDUP(G254*1000/V_ZENER,0)*PRICE_Z+(4+IF(CORE_MODE=1,1,0)+IF(OR(CORE_MODE=3,CORE_MODE=4),1+2*N_CW+2*N_CW_A,0))*ROUNDUP(G254*DIODE_SAFETY/V_STICK,0)*PRICE_STICK</f>
        <v>90.9</v>
      </c>
      <c r="AG254" s="24" t="n">
        <f aca="false">SUM(X254:AF254)</f>
        <v>2963.33122682</v>
      </c>
      <c r="AH254" s="20" t="n">
        <f aca="false">FIXED_BOM</f>
        <v>3666</v>
      </c>
      <c r="AI254" s="24" t="n">
        <f aca="false">(AG254+AH254)*(1+CONT)</f>
        <v>7623.730910843</v>
      </c>
      <c r="AJ254" s="24" t="n">
        <f aca="false">IF(AR254&gt;0,AI254/AR254,1000000000000)</f>
        <v>1834.08519146298</v>
      </c>
      <c r="AK254" s="8" t="n">
        <f aca="false">IF(AND(AP254&gt;=V_NEED,AR254&gt;=P_MIN,AQ254&gt;=Z_MIN,F254&lt;=N_CAP,D254&lt;=R_MAX,OR(CORONA_REQ=0,O254&gt;=G254),OR(CORE_MODE&lt;&gt;3,E_CORE&lt;=E_NULL_MAX)),1,0)</f>
        <v>0</v>
      </c>
      <c r="AL254" s="31" t="n">
        <f aca="false">IF(AK254=1,IF(OBJECTIVE=1,AI254,AJ254),1000000000000)+ROW()*0.000000001</f>
        <v>1000000000000</v>
      </c>
      <c r="AM254" s="31" t="n">
        <v>6.093052</v>
      </c>
      <c r="AN254" s="41" t="n">
        <v>1.318969</v>
      </c>
      <c r="AO254" s="31" t="n">
        <v>3.865433</v>
      </c>
      <c r="AP254" s="31" t="n">
        <f aca="false">IF(CORE_MODE=1,G254,IF(OR(CORE_MODE=3,CORE_MODE=4),G254+(CHOOSE(N_CW+1,0,1,CW_N2,CW_N3,CW_N4,CW_N5,CW_N6)+CHOOSE(N_CW_A+1,0,CW_A1,CW_A2))*CW_PER_SWING*AM254,AM254))</f>
        <v>24.142663816676</v>
      </c>
      <c r="AQ254" s="41" t="n">
        <f aca="false">IF(CORE_MODE=2,AN254,K254)</f>
        <v>1.358821</v>
      </c>
      <c r="AR254" s="31" t="n">
        <f aca="false">IF(CORE_MODE=2,AO254,L254)</f>
        <v>4.156694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31" t="n">
        <v>11.211605</v>
      </c>
      <c r="H255" s="8" t="n">
        <v>163.91286</v>
      </c>
      <c r="I255" s="8" t="n">
        <v>1185.830368</v>
      </c>
      <c r="J255" s="31" t="n">
        <v>7.234517</v>
      </c>
      <c r="K255" s="41" t="n">
        <v>1.36734</v>
      </c>
      <c r="L255" s="31" t="n">
        <v>5.115503</v>
      </c>
      <c r="M255" s="8" t="n">
        <v>291</v>
      </c>
      <c r="N255" s="8" t="n">
        <v>1182</v>
      </c>
      <c r="O255" s="31" t="n">
        <v>12.737934</v>
      </c>
      <c r="P255" s="31" t="n">
        <v>14.142624</v>
      </c>
      <c r="Q255" s="31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31" t="n">
        <v>5.200437</v>
      </c>
      <c r="W255" s="41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2*ROUNDUP(G255*1000/V_ZENER,0)*PRICE_Z+(4+IF(CORE_MODE=1,1,0)+IF(OR(CORE_MODE=3,CORE_MODE=4),1+2*N_CW+2*N_CW_A,0))*ROUNDUP(G255*DIODE_SAFETY/V_STICK,0)*PRICE_STICK</f>
        <v>90.9</v>
      </c>
      <c r="AG255" s="24" t="n">
        <f aca="false">SUM(X255:AF255)</f>
        <v>3481.81842614</v>
      </c>
      <c r="AH255" s="20" t="n">
        <f aca="false">FIXED_BOM</f>
        <v>3666</v>
      </c>
      <c r="AI255" s="24" t="n">
        <f aca="false">(AG255+AH255)*(1+CONT)</f>
        <v>8219.991190061</v>
      </c>
      <c r="AJ255" s="24" t="n">
        <f aca="false">IF(AR255&gt;0,AI255/AR255,1000000000000)</f>
        <v>1606.8783832325</v>
      </c>
      <c r="AK255" s="8" t="n">
        <f aca="false">IF(AND(AP255&gt;=V_NEED,AR255&gt;=P_MIN,AQ255&gt;=Z_MIN,F255&lt;=N_CAP,D255&lt;=R_MAX,OR(CORONA_REQ=0,O255&gt;=G255),OR(CORE_MODE&lt;&gt;3,E_CORE&lt;=E_NULL_MAX)),1,0)</f>
        <v>0</v>
      </c>
      <c r="AL255" s="31" t="n">
        <f aca="false">IF(AK255=1,IF(OBJECTIVE=1,AI255,AJ255),1000000000000)+ROW()*0.000000001</f>
        <v>1000000000000</v>
      </c>
      <c r="AM255" s="31" t="n">
        <v>6.114834</v>
      </c>
      <c r="AN255" s="41" t="n">
        <v>1.333316</v>
      </c>
      <c r="AO255" s="31" t="n">
        <v>4.820876</v>
      </c>
      <c r="AP255" s="31" t="n">
        <f aca="false">IF(CORE_MODE=1,G255,IF(OR(CORE_MODE=3,CORE_MODE=4),G255+(CHOOSE(N_CW+1,0,1,CW_N2,CW_N3,CW_N4,CW_N5,CW_N6)+CHOOSE(N_CW_A+1,0,CW_A1,CW_A2))*CW_PER_SWING*AM255,AM255))</f>
        <v>24.188890949342</v>
      </c>
      <c r="AQ255" s="41" t="n">
        <f aca="false">IF(CORE_MODE=2,AN255,K255)</f>
        <v>1.36734</v>
      </c>
      <c r="AR255" s="31" t="n">
        <f aca="false">IF(CORE_MODE=2,AO255,L255)</f>
        <v>5.115503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31" t="n">
        <v>11.211605</v>
      </c>
      <c r="H256" s="8" t="n">
        <v>220.230377</v>
      </c>
      <c r="I256" s="8" t="n">
        <v>1598.293105</v>
      </c>
      <c r="J256" s="31" t="n">
        <v>7.257369</v>
      </c>
      <c r="K256" s="41" t="n">
        <v>1.377569</v>
      </c>
      <c r="L256" s="31" t="n">
        <v>7.038062</v>
      </c>
      <c r="M256" s="8" t="n">
        <v>387</v>
      </c>
      <c r="N256" s="8" t="n">
        <v>1374</v>
      </c>
      <c r="O256" s="31" t="n">
        <v>12.737934</v>
      </c>
      <c r="P256" s="31" t="n">
        <v>18.856832</v>
      </c>
      <c r="Q256" s="31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31" t="n">
        <v>6.664489</v>
      </c>
      <c r="W256" s="41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2*ROUNDUP(G256*1000/V_ZENER,0)*PRICE_Z+(4+IF(CORE_MODE=1,1,0)+IF(OR(CORE_MODE=3,CORE_MODE=4),1+2*N_CW+2*N_CW_A,0))*ROUNDUP(G256*DIODE_SAFETY/V_STICK,0)*PRICE_STICK</f>
        <v>90.9</v>
      </c>
      <c r="AG256" s="24" t="n">
        <f aca="false">SUM(X256:AF256)</f>
        <v>4518.79270828</v>
      </c>
      <c r="AH256" s="20" t="n">
        <f aca="false">FIXED_BOM</f>
        <v>3666</v>
      </c>
      <c r="AI256" s="24" t="n">
        <f aca="false">(AG256+AH256)*(1+CONT)</f>
        <v>9412.511614522</v>
      </c>
      <c r="AJ256" s="24" t="n">
        <f aca="false">IF(AR256&gt;0,AI256/AR256,1000000000000)</f>
        <v>1337.37264811279</v>
      </c>
      <c r="AK256" s="8" t="n">
        <f aca="false">IF(AND(AP256&gt;=V_NEED,AR256&gt;=P_MIN,AQ256&gt;=Z_MIN,F256&lt;=N_CAP,D256&lt;=R_MAX,OR(CORONA_REQ=0,O256&gt;=G256),OR(CORE_MODE&lt;&gt;3,E_CORE&lt;=E_NULL_MAX)),1,0)</f>
        <v>0</v>
      </c>
      <c r="AL256" s="31" t="n">
        <f aca="false">IF(AK256=1,IF(OBJECTIVE=1,AI256,AJ256),1000000000000)+ROW()*0.000000001</f>
        <v>1000000000000</v>
      </c>
      <c r="AM256" s="31" t="n">
        <v>6.153621</v>
      </c>
      <c r="AN256" s="41" t="n">
        <v>1.352014</v>
      </c>
      <c r="AO256" s="31" t="n">
        <v>6.754472</v>
      </c>
      <c r="AP256" s="31" t="n">
        <f aca="false">IF(CORE_MODE=1,G256,IF(OR(CORE_MODE=3,CORE_MODE=4),G256+(CHOOSE(N_CW+1,0,1,CW_N2,CW_N3,CW_N4,CW_N5,CW_N6)+CHOOSE(N_CW_A+1,0,CW_A1,CW_A2))*CW_PER_SWING*AM256,AM256))</f>
        <v>24.271207164323</v>
      </c>
      <c r="AQ256" s="41" t="n">
        <f aca="false">IF(CORE_MODE=2,AN256,K256)</f>
        <v>1.377569</v>
      </c>
      <c r="AR256" s="31" t="n">
        <f aca="false">IF(CORE_MODE=2,AO256,L256)</f>
        <v>7.038062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31" t="n">
        <v>11.211605</v>
      </c>
      <c r="H257" s="8" t="n">
        <v>28.185217</v>
      </c>
      <c r="I257" s="8" t="n">
        <v>257.507215</v>
      </c>
      <c r="J257" s="31" t="n">
        <v>9.136251</v>
      </c>
      <c r="K257" s="41" t="n">
        <v>1.292969</v>
      </c>
      <c r="L257" s="31" t="n">
        <v>0.935699</v>
      </c>
      <c r="M257" s="8" t="n">
        <v>103</v>
      </c>
      <c r="N257" s="8" t="n">
        <v>806</v>
      </c>
      <c r="O257" s="31" t="n">
        <v>13.599858</v>
      </c>
      <c r="P257" s="31" t="n">
        <v>4.837965</v>
      </c>
      <c r="Q257" s="31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31" t="n">
        <v>2.333334</v>
      </c>
      <c r="W257" s="41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2*ROUNDUP(G257*1000/V_ZENER,0)*PRICE_Z+(4+IF(CORE_MODE=1,1,0)+IF(OR(CORE_MODE=3,CORE_MODE=4),1+2*N_CW+2*N_CW_A,0))*ROUNDUP(G257*DIODE_SAFETY/V_STICK,0)*PRICE_STICK</f>
        <v>90.9</v>
      </c>
      <c r="AG257" s="24" t="n">
        <f aca="false">SUM(X257:AF257)</f>
        <v>1361.93283589</v>
      </c>
      <c r="AH257" s="20" t="n">
        <f aca="false">FIXED_BOM</f>
        <v>3666</v>
      </c>
      <c r="AI257" s="24" t="n">
        <f aca="false">(AG257+AH257)*(1+CONT)</f>
        <v>5782.1227612735</v>
      </c>
      <c r="AJ257" s="24" t="n">
        <f aca="false">IF(AR257&gt;0,AI257/AR257,1000000000000)</f>
        <v>6179.4687835228</v>
      </c>
      <c r="AK257" s="8" t="n">
        <f aca="false">IF(AND(AP257&gt;=V_NEED,AR257&gt;=P_MIN,AQ257&gt;=Z_MIN,F257&lt;=N_CAP,D257&lt;=R_MAX,OR(CORONA_REQ=0,O257&gt;=G257),OR(CORE_MODE&lt;&gt;3,E_CORE&lt;=E_NULL_MAX)),1,0)</f>
        <v>0</v>
      </c>
      <c r="AL257" s="31" t="n">
        <f aca="false">IF(AK257=1,IF(OBJECTIVE=1,AI257,AJ257),1000000000000)+ROW()*0.000000001</f>
        <v>1000000000000</v>
      </c>
      <c r="AM257" s="31" t="n">
        <v>5.987335</v>
      </c>
      <c r="AN257" s="41" t="n">
        <v>1.17971</v>
      </c>
      <c r="AO257" s="31" t="n">
        <v>0.66746</v>
      </c>
      <c r="AP257" s="31" t="n">
        <f aca="false">IF(CORE_MODE=1,G257,IF(OR(CORE_MODE=3,CORE_MODE=4),G257+(CHOOSE(N_CW+1,0,1,CW_N2,CW_N3,CW_N4,CW_N5,CW_N6)+CHOOSE(N_CW_A+1,0,CW_A1,CW_A2))*CW_PER_SWING*AM257,AM257))</f>
        <v>23.918304539105</v>
      </c>
      <c r="AQ257" s="41" t="n">
        <f aca="false">IF(CORE_MODE=2,AN257,K257)</f>
        <v>1.292969</v>
      </c>
      <c r="AR257" s="31" t="n">
        <f aca="false">IF(CORE_MODE=2,AO257,L257)</f>
        <v>0.935699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31" t="n">
        <v>11.211605</v>
      </c>
      <c r="H258" s="8" t="n">
        <v>43.148199</v>
      </c>
      <c r="I258" s="8" t="n">
        <v>404.654194</v>
      </c>
      <c r="J258" s="31" t="n">
        <v>9.378241</v>
      </c>
      <c r="K258" s="41" t="n">
        <v>1.351943</v>
      </c>
      <c r="L258" s="31" t="n">
        <v>1.684419</v>
      </c>
      <c r="M258" s="8" t="n">
        <v>148</v>
      </c>
      <c r="N258" s="8" t="n">
        <v>896</v>
      </c>
      <c r="O258" s="31" t="n">
        <v>13.599858</v>
      </c>
      <c r="P258" s="31" t="n">
        <v>7.256947</v>
      </c>
      <c r="Q258" s="31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31" t="n">
        <v>3.019608</v>
      </c>
      <c r="W258" s="41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2*ROUNDUP(G258*1000/V_ZENER,0)*PRICE_Z+(4+IF(CORE_MODE=1,1,0)+IF(OR(CORE_MODE=3,CORE_MODE=4),1+2*N_CW+2*N_CW_A,0))*ROUNDUP(G258*DIODE_SAFETY/V_STICK,0)*PRICE_STICK</f>
        <v>90.9</v>
      </c>
      <c r="AG258" s="24" t="n">
        <f aca="false">SUM(X258:AF258)</f>
        <v>1812.18424189</v>
      </c>
      <c r="AH258" s="20" t="n">
        <f aca="false">FIXED_BOM</f>
        <v>3666</v>
      </c>
      <c r="AI258" s="24" t="n">
        <f aca="false">(AG258+AH258)*(1+CONT)</f>
        <v>6299.9118781735</v>
      </c>
      <c r="AJ258" s="24" t="n">
        <f aca="false">IF(AR258&gt;0,AI258/AR258,1000000000000)</f>
        <v>3740.10972220896</v>
      </c>
      <c r="AK258" s="8" t="n">
        <f aca="false">IF(AND(AP258&gt;=V_NEED,AR258&gt;=P_MIN,AQ258&gt;=Z_MIN,F258&lt;=N_CAP,D258&lt;=R_MAX,OR(CORONA_REQ=0,O258&gt;=G258),OR(CORE_MODE&lt;&gt;3,E_CORE&lt;=E_NULL_MAX)),1,0)</f>
        <v>0</v>
      </c>
      <c r="AL258" s="31" t="n">
        <f aca="false">IF(AK258=1,IF(OBJECTIVE=1,AI258,AJ258),1000000000000)+ROW()*0.000000001</f>
        <v>1000000000000</v>
      </c>
      <c r="AM258" s="31" t="n">
        <v>6.057482</v>
      </c>
      <c r="AN258" s="41" t="n">
        <v>1.264455</v>
      </c>
      <c r="AO258" s="31" t="n">
        <v>1.396551</v>
      </c>
      <c r="AP258" s="31" t="n">
        <f aca="false">IF(CORE_MODE=1,G258,IF(OR(CORE_MODE=3,CORE_MODE=4),G258+(CHOOSE(N_CW+1,0,1,CW_N2,CW_N3,CW_N4,CW_N5,CW_N6)+CHOOSE(N_CW_A+1,0,CW_A1,CW_A2))*CW_PER_SWING*AM258,AM258))</f>
        <v>24.067174921766</v>
      </c>
      <c r="AQ258" s="41" t="n">
        <f aca="false">IF(CORE_MODE=2,AN258,K258)</f>
        <v>1.351943</v>
      </c>
      <c r="AR258" s="31" t="n">
        <f aca="false">IF(CORE_MODE=2,AO258,L258)</f>
        <v>1.684419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31" t="n">
        <v>11.211605</v>
      </c>
      <c r="H259" s="8" t="n">
        <v>58.11118</v>
      </c>
      <c r="I259" s="8" t="n">
        <v>551.801174</v>
      </c>
      <c r="J259" s="31" t="n">
        <v>9.495611</v>
      </c>
      <c r="K259" s="41" t="n">
        <v>1.382953</v>
      </c>
      <c r="L259" s="31" t="n">
        <v>2.443706</v>
      </c>
      <c r="M259" s="8" t="n">
        <v>202</v>
      </c>
      <c r="N259" s="8" t="n">
        <v>1004</v>
      </c>
      <c r="O259" s="31" t="n">
        <v>13.599858</v>
      </c>
      <c r="P259" s="31" t="n">
        <v>9.675929</v>
      </c>
      <c r="Q259" s="31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31" t="n">
        <v>3.843138</v>
      </c>
      <c r="W259" s="41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2*ROUNDUP(G259*1000/V_ZENER,0)*PRICE_Z+(4+IF(CORE_MODE=1,1,0)+IF(OR(CORE_MODE=3,CORE_MODE=4),1+2*N_CW+2*N_CW_A,0))*ROUNDUP(G259*DIODE_SAFETY/V_STICK,0)*PRICE_STICK</f>
        <v>90.9</v>
      </c>
      <c r="AG259" s="24" t="n">
        <f aca="false">SUM(X259:AF259)</f>
        <v>2347.56967635</v>
      </c>
      <c r="AH259" s="20" t="n">
        <f aca="false">FIXED_BOM</f>
        <v>3666</v>
      </c>
      <c r="AI259" s="24" t="n">
        <f aca="false">(AG259+AH259)*(1+CONT)</f>
        <v>6915.6051278025</v>
      </c>
      <c r="AJ259" s="24" t="n">
        <f aca="false">IF(AR259&gt;0,AI259/AR259,1000000000000)</f>
        <v>2829.96609567702</v>
      </c>
      <c r="AK259" s="8" t="n">
        <f aca="false">IF(AND(AP259&gt;=V_NEED,AR259&gt;=P_MIN,AQ259&gt;=Z_MIN,F259&lt;=N_CAP,D259&lt;=R_MAX,OR(CORONA_REQ=0,O259&gt;=G259),OR(CORE_MODE&lt;&gt;3,E_CORE&lt;=E_NULL_MAX)),1,0)</f>
        <v>0</v>
      </c>
      <c r="AL259" s="31" t="n">
        <f aca="false">IF(AK259=1,IF(OBJECTIVE=1,AI259,AJ259),1000000000000)+ROW()*0.000000001</f>
        <v>1000000000000</v>
      </c>
      <c r="AM259" s="31" t="n">
        <v>6.096966</v>
      </c>
      <c r="AN259" s="41" t="n">
        <v>1.31176</v>
      </c>
      <c r="AO259" s="31" t="n">
        <v>2.151219</v>
      </c>
      <c r="AP259" s="31" t="n">
        <f aca="false">IF(CORE_MODE=1,G259,IF(OR(CORE_MODE=3,CORE_MODE=4),G259+(CHOOSE(N_CW+1,0,1,CW_N2,CW_N3,CW_N4,CW_N5,CW_N6)+CHOOSE(N_CW_A+1,0,CW_A1,CW_A2))*CW_PER_SWING*AM259,AM259))</f>
        <v>24.150970354058</v>
      </c>
      <c r="AQ259" s="41" t="n">
        <f aca="false">IF(CORE_MODE=2,AN259,K259)</f>
        <v>1.382953</v>
      </c>
      <c r="AR259" s="31" t="n">
        <f aca="false">IF(CORE_MODE=2,AO259,L259)</f>
        <v>2.443706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31" t="n">
        <v>11.211605</v>
      </c>
      <c r="H260" s="8" t="n">
        <v>73.074161</v>
      </c>
      <c r="I260" s="8" t="n">
        <v>698.948154</v>
      </c>
      <c r="J260" s="31" t="n">
        <v>9.564915</v>
      </c>
      <c r="K260" s="41" t="n">
        <v>1.402024</v>
      </c>
      <c r="L260" s="31" t="n">
        <v>3.204121</v>
      </c>
      <c r="M260" s="8" t="n">
        <v>247</v>
      </c>
      <c r="N260" s="8" t="n">
        <v>1094</v>
      </c>
      <c r="O260" s="31" t="n">
        <v>13.599858</v>
      </c>
      <c r="P260" s="31" t="n">
        <v>12.094912</v>
      </c>
      <c r="Q260" s="31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31" t="n">
        <v>4.529413</v>
      </c>
      <c r="W260" s="41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2*ROUNDUP(G260*1000/V_ZENER,0)*PRICE_Z+(4+IF(CORE_MODE=1,1,0)+IF(OR(CORE_MODE=3,CORE_MODE=4),1+2*N_CW+2*N_CW_A,0))*ROUNDUP(G260*DIODE_SAFETY/V_STICK,0)*PRICE_STICK</f>
        <v>90.9</v>
      </c>
      <c r="AG260" s="24" t="n">
        <f aca="false">SUM(X260:AF260)</f>
        <v>2797.82115582</v>
      </c>
      <c r="AH260" s="20" t="n">
        <f aca="false">FIXED_BOM</f>
        <v>3666</v>
      </c>
      <c r="AI260" s="24" t="n">
        <f aca="false">(AG260+AH260)*(1+CONT)</f>
        <v>7433.394329193</v>
      </c>
      <c r="AJ260" s="24" t="n">
        <f aca="false">IF(AR260&gt;0,AI260/AR260,1000000000000)</f>
        <v>2319.94806974924</v>
      </c>
      <c r="AK260" s="8" t="n">
        <f aca="false">IF(AND(AP260&gt;=V_NEED,AR260&gt;=P_MIN,AQ260&gt;=Z_MIN,F260&lt;=N_CAP,D260&lt;=R_MAX,OR(CORONA_REQ=0,O260&gt;=G260),OR(CORE_MODE&lt;&gt;3,E_CORE&lt;=E_NULL_MAX)),1,0)</f>
        <v>0</v>
      </c>
      <c r="AL260" s="31" t="n">
        <f aca="false">IF(AK260=1,IF(OBJECTIVE=1,AI260,AJ260),1000000000000)+ROW()*0.000000001</f>
        <v>1000000000000</v>
      </c>
      <c r="AM260" s="31" t="n">
        <v>6.12358</v>
      </c>
      <c r="AN260" s="41" t="n">
        <v>1.342601</v>
      </c>
      <c r="AO260" s="31" t="n">
        <v>2.910372</v>
      </c>
      <c r="AP260" s="31" t="n">
        <f aca="false">IF(CORE_MODE=1,G260,IF(OR(CORE_MODE=3,CORE_MODE=4),G260+(CHOOSE(N_CW+1,0,1,CW_N2,CW_N3,CW_N4,CW_N5,CW_N6)+CHOOSE(N_CW_A+1,0,CW_A1,CW_A2))*CW_PER_SWING*AM260,AM260))</f>
        <v>24.20745226154</v>
      </c>
      <c r="AQ260" s="41" t="n">
        <f aca="false">IF(CORE_MODE=2,AN260,K260)</f>
        <v>1.402024</v>
      </c>
      <c r="AR260" s="31" t="n">
        <f aca="false">IF(CORE_MODE=2,AO260,L260)</f>
        <v>3.204121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31" t="n">
        <v>11.211605</v>
      </c>
      <c r="H261" s="8" t="n">
        <v>88.037142</v>
      </c>
      <c r="I261" s="8" t="n">
        <v>846.095134</v>
      </c>
      <c r="J261" s="31" t="n">
        <v>9.610661</v>
      </c>
      <c r="K261" s="41" t="n">
        <v>1.414471</v>
      </c>
      <c r="L261" s="31" t="n">
        <v>3.964769</v>
      </c>
      <c r="M261" s="8" t="n">
        <v>301</v>
      </c>
      <c r="N261" s="8" t="n">
        <v>1202</v>
      </c>
      <c r="O261" s="31" t="n">
        <v>13.599858</v>
      </c>
      <c r="P261" s="31" t="n">
        <v>14.513894</v>
      </c>
      <c r="Q261" s="31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31" t="n">
        <v>5.352942</v>
      </c>
      <c r="W261" s="41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2*ROUNDUP(G261*1000/V_ZENER,0)*PRICE_Z+(4+IF(CORE_MODE=1,1,0)+IF(OR(CORE_MODE=3,CORE_MODE=4),1+2*N_CW+2*N_CW_A,0))*ROUNDUP(G261*DIODE_SAFETY/V_STICK,0)*PRICE_STICK</f>
        <v>90.9</v>
      </c>
      <c r="AG261" s="24" t="n">
        <f aca="false">SUM(X261:AF261)</f>
        <v>3333.20652878</v>
      </c>
      <c r="AH261" s="20" t="n">
        <f aca="false">FIXED_BOM</f>
        <v>3666</v>
      </c>
      <c r="AI261" s="24" t="n">
        <f aca="false">(AG261+AH261)*(1+CONT)</f>
        <v>8049.087508097</v>
      </c>
      <c r="AJ261" s="24" t="n">
        <f aca="false">IF(AR261&gt;0,AI261/AR261,1000000000000)</f>
        <v>2030.15295672888</v>
      </c>
      <c r="AK261" s="8" t="n">
        <f aca="false">IF(AND(AP261&gt;=V_NEED,AR261&gt;=P_MIN,AQ261&gt;=Z_MIN,F261&lt;=N_CAP,D261&lt;=R_MAX,OR(CORONA_REQ=0,O261&gt;=G261),OR(CORE_MODE&lt;&gt;3,E_CORE&lt;=E_NULL_MAX)),1,0)</f>
        <v>0</v>
      </c>
      <c r="AL261" s="31" t="n">
        <f aca="false">IF(AK261=1,IF(OBJECTIVE=1,AI261,AJ261),1000000000000)+ROW()*0.000000001</f>
        <v>1000000000000</v>
      </c>
      <c r="AM261" s="31" t="n">
        <v>6.14509</v>
      </c>
      <c r="AN261" s="41" t="n">
        <v>1.363896</v>
      </c>
      <c r="AO261" s="31" t="n">
        <v>3.677627</v>
      </c>
      <c r="AP261" s="31" t="n">
        <f aca="false">IF(CORE_MODE=1,G261,IF(OR(CORE_MODE=3,CORE_MODE=4),G261+(CHOOSE(N_CW+1,0,1,CW_N2,CW_N3,CW_N4,CW_N5,CW_N6)+CHOOSE(N_CW_A+1,0,CW_A1,CW_A2))*CW_PER_SWING*AM261,AM261))</f>
        <v>24.25310213867</v>
      </c>
      <c r="AQ261" s="41" t="n">
        <f aca="false">IF(CORE_MODE=2,AN261,K261)</f>
        <v>1.414471</v>
      </c>
      <c r="AR261" s="31" t="n">
        <f aca="false">IF(CORE_MODE=2,AO261,L261)</f>
        <v>3.964769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31" t="n">
        <v>11.211605</v>
      </c>
      <c r="H262" s="8" t="n">
        <v>117.963105</v>
      </c>
      <c r="I262" s="8" t="n">
        <v>1140.389093</v>
      </c>
      <c r="J262" s="31" t="n">
        <v>9.667337</v>
      </c>
      <c r="K262" s="41" t="n">
        <v>1.430729</v>
      </c>
      <c r="L262" s="31" t="n">
        <v>5.49724</v>
      </c>
      <c r="M262" s="8" t="n">
        <v>400</v>
      </c>
      <c r="N262" s="8" t="n">
        <v>1400</v>
      </c>
      <c r="O262" s="31" t="n">
        <v>13.599858</v>
      </c>
      <c r="P262" s="31" t="n">
        <v>19.351859</v>
      </c>
      <c r="Q262" s="31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31" t="n">
        <v>6.862746</v>
      </c>
      <c r="W262" s="41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2*ROUNDUP(G262*1000/V_ZENER,0)*PRICE_Z+(4+IF(CORE_MODE=1,1,0)+IF(OR(CORE_MODE=3,CORE_MODE=4),1+2*N_CW+2*N_CW_A,0))*ROUNDUP(G262*DIODE_SAFETY/V_STICK,0)*PRICE_STICK</f>
        <v>90.9</v>
      </c>
      <c r="AG262" s="24" t="n">
        <f aca="false">SUM(X262:AF262)</f>
        <v>4318.84338271</v>
      </c>
      <c r="AH262" s="20" t="n">
        <f aca="false">FIXED_BOM</f>
        <v>3666</v>
      </c>
      <c r="AI262" s="24" t="n">
        <f aca="false">(AG262+AH262)*(1+CONT)</f>
        <v>9182.5698901165</v>
      </c>
      <c r="AJ262" s="24" t="n">
        <f aca="false">IF(AR262&gt;0,AI262/AR262,1000000000000)</f>
        <v>1670.39639712228</v>
      </c>
      <c r="AK262" s="8" t="n">
        <f aca="false">IF(AND(AP262&gt;=V_NEED,AR262&gt;=P_MIN,AQ262&gt;=Z_MIN,F262&lt;=N_CAP,D262&lt;=R_MAX,OR(CORONA_REQ=0,O262&gt;=G262),OR(CORE_MODE&lt;&gt;3,E_CORE&lt;=E_NULL_MAX)),1,0)</f>
        <v>0</v>
      </c>
      <c r="AL262" s="31" t="n">
        <f aca="false">IF(AK262=1,IF(OBJECTIVE=1,AI262,AJ262),1000000000000)+ROW()*0.000000001</f>
        <v>1000000000000</v>
      </c>
      <c r="AM262" s="31" t="n">
        <v>6.179162</v>
      </c>
      <c r="AN262" s="41" t="n">
        <v>1.390373</v>
      </c>
      <c r="AO262" s="31" t="n">
        <v>5.19595</v>
      </c>
      <c r="AP262" s="31" t="n">
        <f aca="false">IF(CORE_MODE=1,G262,IF(OR(CORE_MODE=3,CORE_MODE=4),G262+(CHOOSE(N_CW+1,0,1,CW_N2,CW_N3,CW_N4,CW_N5,CW_N6)+CHOOSE(N_CW_A+1,0,CW_A1,CW_A2))*CW_PER_SWING*AM262,AM262))</f>
        <v>24.325411883606</v>
      </c>
      <c r="AQ262" s="41" t="n">
        <f aca="false">IF(CORE_MODE=2,AN262,K262)</f>
        <v>1.430729</v>
      </c>
      <c r="AR262" s="31" t="n">
        <f aca="false">IF(CORE_MODE=2,AO262,L262)</f>
        <v>5.49724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31" t="n">
        <v>11.211605</v>
      </c>
      <c r="H263" s="8" t="n">
        <v>37.303458</v>
      </c>
      <c r="I263" s="8" t="n">
        <v>309.358734</v>
      </c>
      <c r="J263" s="31" t="n">
        <v>8.293031</v>
      </c>
      <c r="K263" s="41" t="n">
        <v>1.299742</v>
      </c>
      <c r="L263" s="31" t="n">
        <v>1.146258</v>
      </c>
      <c r="M263" s="8" t="n">
        <v>112</v>
      </c>
      <c r="N263" s="8" t="n">
        <v>824</v>
      </c>
      <c r="O263" s="31" t="n">
        <v>13.599858</v>
      </c>
      <c r="P263" s="31" t="n">
        <v>5.561788</v>
      </c>
      <c r="Q263" s="31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31" t="n">
        <v>2.470589</v>
      </c>
      <c r="W263" s="41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2*ROUNDUP(G263*1000/V_ZENER,0)*PRICE_Z+(4+IF(CORE_MODE=1,1,0)+IF(OR(CORE_MODE=3,CORE_MODE=4),1+2*N_CW+2*N_CW_A,0))*ROUNDUP(G263*DIODE_SAFETY/V_STICK,0)*PRICE_STICK</f>
        <v>90.9</v>
      </c>
      <c r="AG263" s="24" t="n">
        <f aca="false">SUM(X263:AF263)</f>
        <v>1455.73101916</v>
      </c>
      <c r="AH263" s="20" t="n">
        <f aca="false">FIXED_BOM</f>
        <v>3666</v>
      </c>
      <c r="AI263" s="24" t="n">
        <f aca="false">(AG263+AH263)*(1+CONT)</f>
        <v>5889.990672034</v>
      </c>
      <c r="AJ263" s="24" t="n">
        <f aca="false">IF(AR263&gt;0,AI263/AR263,1000000000000)</f>
        <v>5138.45109219216</v>
      </c>
      <c r="AK263" s="8" t="n">
        <f aca="false">IF(AND(AP263&gt;=V_NEED,AR263&gt;=P_MIN,AQ263&gt;=Z_MIN,F263&lt;=N_CAP,D263&lt;=R_MAX,OR(CORONA_REQ=0,O263&gt;=G263),OR(CORE_MODE&lt;&gt;3,E_CORE&lt;=E_NULL_MAX)),1,0)</f>
        <v>0</v>
      </c>
      <c r="AL263" s="31" t="n">
        <f aca="false">IF(AK263=1,IF(OBJECTIVE=1,AI263,AJ263),1000000000000)+ROW()*0.000000001</f>
        <v>1000000000000</v>
      </c>
      <c r="AM263" s="31" t="n">
        <v>5.99561</v>
      </c>
      <c r="AN263" s="41" t="n">
        <v>1.200532</v>
      </c>
      <c r="AO263" s="31" t="n">
        <v>0.86396</v>
      </c>
      <c r="AP263" s="31" t="n">
        <f aca="false">IF(CORE_MODE=1,G263,IF(OR(CORE_MODE=3,CORE_MODE=4),G263+(CHOOSE(N_CW+1,0,1,CW_N2,CW_N3,CW_N4,CW_N5,CW_N6)+CHOOSE(N_CW_A+1,0,CW_A1,CW_A2))*CW_PER_SWING*AM263,AM263))</f>
        <v>23.93586626543</v>
      </c>
      <c r="AQ263" s="41" t="n">
        <f aca="false">IF(CORE_MODE=2,AN263,K263)</f>
        <v>1.299742</v>
      </c>
      <c r="AR263" s="31" t="n">
        <f aca="false">IF(CORE_MODE=2,AO263,L263)</f>
        <v>1.146258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31" t="n">
        <v>11.211605</v>
      </c>
      <c r="H264" s="8" t="n">
        <v>57.476863</v>
      </c>
      <c r="I264" s="8" t="n">
        <v>486.135153</v>
      </c>
      <c r="J264" s="31" t="n">
        <v>8.457928</v>
      </c>
      <c r="K264" s="41" t="n">
        <v>1.349902</v>
      </c>
      <c r="L264" s="31" t="n">
        <v>2.018733</v>
      </c>
      <c r="M264" s="8" t="n">
        <v>157</v>
      </c>
      <c r="N264" s="8" t="n">
        <v>914</v>
      </c>
      <c r="O264" s="31" t="n">
        <v>13.599858</v>
      </c>
      <c r="P264" s="31" t="n">
        <v>8.342682</v>
      </c>
      <c r="Q264" s="31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31" t="n">
        <v>3.156863</v>
      </c>
      <c r="W264" s="41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2*ROUNDUP(G264*1000/V_ZENER,0)*PRICE_Z+(4+IF(CORE_MODE=1,1,0)+IF(OR(CORE_MODE=3,CORE_MODE=4),1+2*N_CW+2*N_CW_A,0))*ROUNDUP(G264*DIODE_SAFETY/V_STICK,0)*PRICE_STICK</f>
        <v>90.9</v>
      </c>
      <c r="AG264" s="24" t="n">
        <f aca="false">SUM(X264:AF264)</f>
        <v>1910.3144518</v>
      </c>
      <c r="AH264" s="20" t="n">
        <f aca="false">FIXED_BOM</f>
        <v>3666</v>
      </c>
      <c r="AI264" s="24" t="n">
        <f aca="false">(AG264+AH264)*(1+CONT)</f>
        <v>6412.76161957</v>
      </c>
      <c r="AJ264" s="24" t="n">
        <f aca="false">IF(AR264&gt;0,AI264/AR264,1000000000000)</f>
        <v>3176.62693361133</v>
      </c>
      <c r="AK264" s="8" t="n">
        <f aca="false">IF(AND(AP264&gt;=V_NEED,AR264&gt;=P_MIN,AQ264&gt;=Z_MIN,F264&lt;=N_CAP,D264&lt;=R_MAX,OR(CORONA_REQ=0,O264&gt;=G264),OR(CORE_MODE&lt;&gt;3,E_CORE&lt;=E_NULL_MAX)),1,0)</f>
        <v>0</v>
      </c>
      <c r="AL264" s="31" t="n">
        <f aca="false">IF(AK264=1,IF(OBJECTIVE=1,AI264,AJ264),1000000000000)+ROW()*0.000000001</f>
        <v>1000000000000</v>
      </c>
      <c r="AM264" s="31" t="n">
        <v>6.061157</v>
      </c>
      <c r="AN264" s="41" t="n">
        <v>1.275978</v>
      </c>
      <c r="AO264" s="31" t="n">
        <v>1.739149</v>
      </c>
      <c r="AP264" s="31" t="n">
        <f aca="false">IF(CORE_MODE=1,G264,IF(OR(CORE_MODE=3,CORE_MODE=4),G264+(CHOOSE(N_CW+1,0,1,CW_N2,CW_N3,CW_N4,CW_N5,CW_N6)+CHOOSE(N_CW_A+1,0,CW_A1,CW_A2))*CW_PER_SWING*AM264,AM264))</f>
        <v>24.074974238291</v>
      </c>
      <c r="AQ264" s="41" t="n">
        <f aca="false">IF(CORE_MODE=2,AN264,K264)</f>
        <v>1.349902</v>
      </c>
      <c r="AR264" s="31" t="n">
        <f aca="false">IF(CORE_MODE=2,AO264,L264)</f>
        <v>2.018733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31" t="n">
        <v>11.211605</v>
      </c>
      <c r="H265" s="8" t="n">
        <v>77.650267</v>
      </c>
      <c r="I265" s="8" t="n">
        <v>662.911573</v>
      </c>
      <c r="J265" s="31" t="n">
        <v>8.537145</v>
      </c>
      <c r="K265" s="41" t="n">
        <v>1.375533</v>
      </c>
      <c r="L265" s="31" t="n">
        <v>2.898157</v>
      </c>
      <c r="M265" s="8" t="n">
        <v>211</v>
      </c>
      <c r="N265" s="8" t="n">
        <v>1022</v>
      </c>
      <c r="O265" s="31" t="n">
        <v>13.599858</v>
      </c>
      <c r="P265" s="31" t="n">
        <v>11.123575</v>
      </c>
      <c r="Q265" s="31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31" t="n">
        <v>3.980393</v>
      </c>
      <c r="W265" s="41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2*ROUNDUP(G265*1000/V_ZENER,0)*PRICE_Z+(4+IF(CORE_MODE=1,1,0)+IF(OR(CORE_MODE=3,CORE_MODE=4),1+2*N_CW+2*N_CW_A,0))*ROUNDUP(G265*DIODE_SAFETY/V_STICK,0)*PRICE_STICK</f>
        <v>90.9</v>
      </c>
      <c r="AG265" s="24" t="n">
        <f aca="false">SUM(X265:AF265)</f>
        <v>2450.03202093</v>
      </c>
      <c r="AH265" s="20" t="n">
        <f aca="false">FIXED_BOM</f>
        <v>3666</v>
      </c>
      <c r="AI265" s="24" t="n">
        <f aca="false">(AG265+AH265)*(1+CONT)</f>
        <v>7033.4368240695</v>
      </c>
      <c r="AJ265" s="24" t="n">
        <f aca="false">IF(AR265&gt;0,AI265/AR265,1000000000000)</f>
        <v>2426.86535755982</v>
      </c>
      <c r="AK265" s="8" t="n">
        <f aca="false">IF(AND(AP265&gt;=V_NEED,AR265&gt;=P_MIN,AQ265&gt;=Z_MIN,F265&lt;=N_CAP,D265&lt;=R_MAX,OR(CORONA_REQ=0,O265&gt;=G265),OR(CORE_MODE&lt;&gt;3,E_CORE&lt;=E_NULL_MAX)),1,0)</f>
        <v>0</v>
      </c>
      <c r="AL265" s="31" t="n">
        <f aca="false">IF(AK265=1,IF(OBJECTIVE=1,AI265,AJ265),1000000000000)+ROW()*0.000000001</f>
        <v>1000000000000</v>
      </c>
      <c r="AM265" s="31" t="n">
        <v>6.095905</v>
      </c>
      <c r="AN265" s="41" t="n">
        <v>1.31618</v>
      </c>
      <c r="AO265" s="31" t="n">
        <v>2.606639</v>
      </c>
      <c r="AP265" s="31" t="n">
        <f aca="false">IF(CORE_MODE=1,G265,IF(OR(CORE_MODE=3,CORE_MODE=4),G265+(CHOOSE(N_CW+1,0,1,CW_N2,CW_N3,CW_N4,CW_N5,CW_N6)+CHOOSE(N_CW_A+1,0,CW_A1,CW_A2))*CW_PER_SWING*AM265,AM265))</f>
        <v>24.148718633015</v>
      </c>
      <c r="AQ265" s="41" t="n">
        <f aca="false">IF(CORE_MODE=2,AN265,K265)</f>
        <v>1.375533</v>
      </c>
      <c r="AR265" s="31" t="n">
        <f aca="false">IF(CORE_MODE=2,AO265,L265)</f>
        <v>2.898157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31" t="n">
        <v>11.211605</v>
      </c>
      <c r="H266" s="8" t="n">
        <v>97.823672</v>
      </c>
      <c r="I266" s="8" t="n">
        <v>839.687992</v>
      </c>
      <c r="J266" s="31" t="n">
        <v>8.583689</v>
      </c>
      <c r="K266" s="41" t="n">
        <v>1.390733</v>
      </c>
      <c r="L266" s="31" t="n">
        <v>3.77798</v>
      </c>
      <c r="M266" s="8" t="n">
        <v>265</v>
      </c>
      <c r="N266" s="8" t="n">
        <v>1130</v>
      </c>
      <c r="O266" s="31" t="n">
        <v>13.599858</v>
      </c>
      <c r="P266" s="31" t="n">
        <v>13.904469</v>
      </c>
      <c r="Q266" s="31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31" t="n">
        <v>4.803922</v>
      </c>
      <c r="W266" s="41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2*ROUNDUP(G266*1000/V_ZENER,0)*PRICE_Z+(4+IF(CORE_MODE=1,1,0)+IF(OR(CORE_MODE=3,CORE_MODE=4),1+2*N_CW+2*N_CW_A,0))*ROUNDUP(G266*DIODE_SAFETY/V_STICK,0)*PRICE_STICK</f>
        <v>90.9</v>
      </c>
      <c r="AG266" s="24" t="n">
        <f aca="false">SUM(X266:AF266)</f>
        <v>2989.74947703</v>
      </c>
      <c r="AH266" s="20" t="n">
        <f aca="false">FIXED_BOM</f>
        <v>3666</v>
      </c>
      <c r="AI266" s="24" t="n">
        <f aca="false">(AG266+AH266)*(1+CONT)</f>
        <v>7654.1118985845</v>
      </c>
      <c r="AJ266" s="24" t="n">
        <f aca="false">IF(AR266&gt;0,AI266/AR266,1000000000000)</f>
        <v>2025.97999422562</v>
      </c>
      <c r="AK266" s="8" t="n">
        <f aca="false">IF(AND(AP266&gt;=V_NEED,AR266&gt;=P_MIN,AQ266&gt;=Z_MIN,F266&lt;=N_CAP,D266&lt;=R_MAX,OR(CORONA_REQ=0,O266&gt;=G266),OR(CORE_MODE&lt;&gt;3,E_CORE&lt;=E_NULL_MAX)),1,0)</f>
        <v>0</v>
      </c>
      <c r="AL266" s="31" t="n">
        <f aca="false">IF(AK266=1,IF(OBJECTIVE=1,AI266,AJ266),1000000000000)+ROW()*0.000000001</f>
        <v>1000000000000</v>
      </c>
      <c r="AM266" s="31" t="n">
        <v>6.122287</v>
      </c>
      <c r="AN266" s="41" t="n">
        <v>1.342215</v>
      </c>
      <c r="AO266" s="31" t="n">
        <v>3.49545</v>
      </c>
      <c r="AP266" s="31" t="n">
        <f aca="false">IF(CORE_MODE=1,G266,IF(OR(CORE_MODE=3,CORE_MODE=4),G266+(CHOOSE(N_CW+1,0,1,CW_N2,CW_N3,CW_N4,CW_N5,CW_N6)+CHOOSE(N_CW_A+1,0,CW_A1,CW_A2))*CW_PER_SWING*AM266,AM266))</f>
        <v>24.204708175481</v>
      </c>
      <c r="AQ266" s="41" t="n">
        <f aca="false">IF(CORE_MODE=2,AN266,K266)</f>
        <v>1.390733</v>
      </c>
      <c r="AR266" s="31" t="n">
        <f aca="false">IF(CORE_MODE=2,AO266,L266)</f>
        <v>3.77798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31" t="n">
        <v>11.211605</v>
      </c>
      <c r="H267" s="8" t="n">
        <v>117.997076</v>
      </c>
      <c r="I267" s="8" t="n">
        <v>1016.464412</v>
      </c>
      <c r="J267" s="31" t="n">
        <v>8.614319</v>
      </c>
      <c r="K267" s="41" t="n">
        <v>1.401248</v>
      </c>
      <c r="L267" s="31" t="n">
        <v>4.662013</v>
      </c>
      <c r="M267" s="8" t="n">
        <v>319</v>
      </c>
      <c r="N267" s="8" t="n">
        <v>1238</v>
      </c>
      <c r="O267" s="31" t="n">
        <v>13.599858</v>
      </c>
      <c r="P267" s="31" t="n">
        <v>16.685363</v>
      </c>
      <c r="Q267" s="31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31" t="n">
        <v>5.627452</v>
      </c>
      <c r="W267" s="41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2*ROUNDUP(G267*1000/V_ZENER,0)*PRICE_Z+(4+IF(CORE_MODE=1,1,0)+IF(OR(CORE_MODE=3,CORE_MODE=4),1+2*N_CW+2*N_CW_A,0))*ROUNDUP(G267*DIODE_SAFETY/V_STICK,0)*PRICE_STICK</f>
        <v>90.9</v>
      </c>
      <c r="AG267" s="24" t="n">
        <f aca="false">SUM(X267:AF267)</f>
        <v>3529.46699813</v>
      </c>
      <c r="AH267" s="20" t="n">
        <f aca="false">FIXED_BOM</f>
        <v>3666</v>
      </c>
      <c r="AI267" s="24" t="n">
        <f aca="false">(AG267+AH267)*(1+CONT)</f>
        <v>8274.7870478495</v>
      </c>
      <c r="AJ267" s="24" t="n">
        <f aca="false">IF(AR267&gt;0,AI267/AR267,1000000000000)</f>
        <v>1774.93864728595</v>
      </c>
      <c r="AK267" s="8" t="n">
        <f aca="false">IF(AND(AP267&gt;=V_NEED,AR267&gt;=P_MIN,AQ267&gt;=Z_MIN,F267&lt;=N_CAP,D267&lt;=R_MAX,OR(CORONA_REQ=0,O267&gt;=G267),OR(CORE_MODE&lt;&gt;3,E_CORE&lt;=E_NULL_MAX)),1,0)</f>
        <v>0</v>
      </c>
      <c r="AL267" s="31" t="n">
        <f aca="false">IF(AK267=1,IF(OBJECTIVE=1,AI267,AJ267),1000000000000)+ROW()*0.000000001</f>
        <v>1000000000000</v>
      </c>
      <c r="AM267" s="31" t="n">
        <v>6.144105</v>
      </c>
      <c r="AN267" s="41" t="n">
        <v>1.358941</v>
      </c>
      <c r="AO267" s="31" t="n">
        <v>4.367389</v>
      </c>
      <c r="AP267" s="31" t="n">
        <f aca="false">IF(CORE_MODE=1,G267,IF(OR(CORE_MODE=3,CORE_MODE=4),G267+(CHOOSE(N_CW+1,0,1,CW_N2,CW_N3,CW_N4,CW_N5,CW_N6)+CHOOSE(N_CW_A+1,0,CW_A1,CW_A2))*CW_PER_SWING*AM267,AM267))</f>
        <v>24.251011709615</v>
      </c>
      <c r="AQ267" s="41" t="n">
        <f aca="false">IF(CORE_MODE=2,AN267,K267)</f>
        <v>1.401248</v>
      </c>
      <c r="AR267" s="31" t="n">
        <f aca="false">IF(CORE_MODE=2,AO267,L267)</f>
        <v>4.662013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31" t="n">
        <v>11.211605</v>
      </c>
      <c r="H268" s="8" t="n">
        <v>158.343886</v>
      </c>
      <c r="I268" s="8" t="n">
        <v>1370.017251</v>
      </c>
      <c r="J268" s="31" t="n">
        <v>8.652164</v>
      </c>
      <c r="K268" s="41" t="n">
        <v>1.414137</v>
      </c>
      <c r="L268" s="31" t="n">
        <v>6.428548</v>
      </c>
      <c r="M268" s="8" t="n">
        <v>418</v>
      </c>
      <c r="N268" s="8" t="n">
        <v>1436</v>
      </c>
      <c r="O268" s="31" t="n">
        <v>13.599858</v>
      </c>
      <c r="P268" s="31" t="n">
        <v>22.247151</v>
      </c>
      <c r="Q268" s="31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31" t="n">
        <v>7.137256</v>
      </c>
      <c r="W268" s="41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2*ROUNDUP(G268*1000/V_ZENER,0)*PRICE_Z+(4+IF(CORE_MODE=1,1,0)+IF(OR(CORE_MODE=3,CORE_MODE=4),1+2*N_CW+2*N_CW_A,0))*ROUNDUP(G268*DIODE_SAFETY/V_STICK,0)*PRICE_STICK</f>
        <v>90.9</v>
      </c>
      <c r="AG268" s="24" t="n">
        <f aca="false">SUM(X268:AF268)</f>
        <v>4523.76801187</v>
      </c>
      <c r="AH268" s="20" t="n">
        <f aca="false">FIXED_BOM</f>
        <v>3666</v>
      </c>
      <c r="AI268" s="24" t="n">
        <f aca="false">(AG268+AH268)*(1+CONT)</f>
        <v>9418.2332136505</v>
      </c>
      <c r="AJ268" s="24" t="n">
        <f aca="false">IF(AR268&gt;0,AI268/AR268,1000000000000)</f>
        <v>1465.06383924496</v>
      </c>
      <c r="AK268" s="8" t="n">
        <f aca="false">IF(AND(AP268&gt;=V_NEED,AR268&gt;=P_MIN,AQ268&gt;=Z_MIN,F268&lt;=N_CAP,D268&lt;=R_MAX,OR(CORONA_REQ=0,O268&gt;=G268),OR(CORE_MODE&lt;&gt;3,E_CORE&lt;=E_NULL_MAX)),1,0)</f>
        <v>0</v>
      </c>
      <c r="AL268" s="31" t="n">
        <f aca="false">IF(AK268=1,IF(OBJECTIVE=1,AI268,AJ268),1000000000000)+ROW()*0.000000001</f>
        <v>1000000000000</v>
      </c>
      <c r="AM268" s="31" t="n">
        <v>6.177958</v>
      </c>
      <c r="AN268" s="41" t="n">
        <v>1.381847</v>
      </c>
      <c r="AO268" s="31" t="n">
        <v>6.13833</v>
      </c>
      <c r="AP268" s="31" t="n">
        <f aca="false">IF(CORE_MODE=1,G268,IF(OR(CORE_MODE=3,CORE_MODE=4),G268+(CHOOSE(N_CW+1,0,1,CW_N2,CW_N3,CW_N4,CW_N5,CW_N6)+CHOOSE(N_CW_A+1,0,CW_A1,CW_A2))*CW_PER_SWING*AM268,AM268))</f>
        <v>24.322856678954</v>
      </c>
      <c r="AQ268" s="41" t="n">
        <f aca="false">IF(CORE_MODE=2,AN268,K268)</f>
        <v>1.414137</v>
      </c>
      <c r="AR268" s="31" t="n">
        <f aca="false">IF(CORE_MODE=2,AO268,L268)</f>
        <v>6.428548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31" t="n">
        <v>11.211605</v>
      </c>
      <c r="H269" s="8" t="n">
        <v>55.884108</v>
      </c>
      <c r="I269" s="8" t="n">
        <v>361.389035</v>
      </c>
      <c r="J269" s="31" t="n">
        <v>6.466759</v>
      </c>
      <c r="K269" s="41" t="n">
        <v>1.266927</v>
      </c>
      <c r="L269" s="31" t="n">
        <v>1.232811</v>
      </c>
      <c r="M269" s="8" t="n">
        <v>112</v>
      </c>
      <c r="N269" s="8" t="n">
        <v>824</v>
      </c>
      <c r="O269" s="31" t="n">
        <v>13.599858</v>
      </c>
      <c r="P269" s="31" t="n">
        <v>6.285611</v>
      </c>
      <c r="Q269" s="31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31" t="n">
        <v>2.470589</v>
      </c>
      <c r="W269" s="41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2*ROUNDUP(G269*1000/V_ZENER,0)*PRICE_Z+(4+IF(CORE_MODE=1,1,0)+IF(OR(CORE_MODE=3,CORE_MODE=4),1+2*N_CW+2*N_CW_A,0))*ROUNDUP(G269*DIODE_SAFETY/V_STICK,0)*PRICE_STICK</f>
        <v>90.9</v>
      </c>
      <c r="AG269" s="24" t="n">
        <f aca="false">SUM(X269:AF269)</f>
        <v>1464.39518047</v>
      </c>
      <c r="AH269" s="20" t="n">
        <f aca="false">FIXED_BOM</f>
        <v>3666</v>
      </c>
      <c r="AI269" s="24" t="n">
        <f aca="false">(AG269+AH269)*(1+CONT)</f>
        <v>5899.9544575405</v>
      </c>
      <c r="AJ269" s="24" t="n">
        <f aca="false">IF(AR269&gt;0,AI269/AR269,1000000000000)</f>
        <v>4785.77369729869</v>
      </c>
      <c r="AK269" s="8" t="n">
        <f aca="false">IF(AND(AP269&gt;=V_NEED,AR269&gt;=P_MIN,AQ269&gt;=Z_MIN,F269&lt;=N_CAP,D269&lt;=R_MAX,OR(CORONA_REQ=0,O269&gt;=G269),OR(CORE_MODE&lt;&gt;3,E_CORE&lt;=E_NULL_MAX)),1,0)</f>
        <v>0</v>
      </c>
      <c r="AL269" s="31" t="n">
        <f aca="false">IF(AK269=1,IF(OBJECTIVE=1,AI269,AJ269),1000000000000)+ROW()*0.000000001</f>
        <v>1000000000000</v>
      </c>
      <c r="AM269" s="31" t="n">
        <v>5.670022</v>
      </c>
      <c r="AN269" s="41" t="n">
        <v>1.187263</v>
      </c>
      <c r="AO269" s="31" t="n">
        <v>0.854007</v>
      </c>
      <c r="AP269" s="31" t="n">
        <f aca="false">IF(CORE_MODE=1,G269,IF(OR(CORE_MODE=3,CORE_MODE=4),G269+(CHOOSE(N_CW+1,0,1,CW_N2,CW_N3,CW_N4,CW_N5,CW_N6)+CHOOSE(N_CW_A+1,0,CW_A1,CW_A2))*CW_PER_SWING*AM269,AM269))</f>
        <v>23.244882899786</v>
      </c>
      <c r="AQ269" s="41" t="n">
        <f aca="false">IF(CORE_MODE=2,AN269,K269)</f>
        <v>1.266927</v>
      </c>
      <c r="AR269" s="31" t="n">
        <f aca="false">IF(CORE_MODE=2,AO269,L269)</f>
        <v>1.232811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31" t="n">
        <v>11.211605</v>
      </c>
      <c r="H270" s="8" t="n">
        <v>86.675027</v>
      </c>
      <c r="I270" s="8" t="n">
        <v>567.897056</v>
      </c>
      <c r="J270" s="31" t="n">
        <v>6.552026</v>
      </c>
      <c r="K270" s="41" t="n">
        <v>1.305938</v>
      </c>
      <c r="L270" s="31" t="n">
        <v>2.146881</v>
      </c>
      <c r="M270" s="8" t="n">
        <v>166</v>
      </c>
      <c r="N270" s="8" t="n">
        <v>932</v>
      </c>
      <c r="O270" s="31" t="n">
        <v>13.599858</v>
      </c>
      <c r="P270" s="31" t="n">
        <v>9.428416</v>
      </c>
      <c r="Q270" s="31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31" t="n">
        <v>3.294118</v>
      </c>
      <c r="W270" s="41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2*ROUNDUP(G270*1000/V_ZENER,0)*PRICE_Z+(4+IF(CORE_MODE=1,1,0)+IF(OR(CORE_MODE=3,CORE_MODE=4),1+2*N_CW+2*N_CW_A,0))*ROUNDUP(G270*DIODE_SAFETY/V_STICK,0)*PRICE_STICK</f>
        <v>90.9</v>
      </c>
      <c r="AG270" s="24" t="n">
        <f aca="false">SUM(X270:AF270)</f>
        <v>2008.44471474</v>
      </c>
      <c r="AH270" s="20" t="n">
        <f aca="false">FIXED_BOM</f>
        <v>3666</v>
      </c>
      <c r="AI270" s="24" t="n">
        <f aca="false">(AG270+AH270)*(1+CONT)</f>
        <v>6525.611421951</v>
      </c>
      <c r="AJ270" s="24" t="n">
        <f aca="false">IF(AR270&gt;0,AI270/AR270,1000000000000)</f>
        <v>3039.5776114051</v>
      </c>
      <c r="AK270" s="8" t="n">
        <f aca="false">IF(AND(AP270&gt;=V_NEED,AR270&gt;=P_MIN,AQ270&gt;=Z_MIN,F270&lt;=N_CAP,D270&lt;=R_MAX,OR(CORONA_REQ=0,O270&gt;=G270),OR(CORE_MODE&lt;&gt;3,E_CORE&lt;=E_NULL_MAX)),1,0)</f>
        <v>0</v>
      </c>
      <c r="AL270" s="31" t="n">
        <f aca="false">IF(AK270=1,IF(OBJECTIVE=1,AI270,AJ270),1000000000000)+ROW()*0.000000001</f>
        <v>1000000000000</v>
      </c>
      <c r="AM270" s="31" t="n">
        <v>6.005932</v>
      </c>
      <c r="AN270" s="41" t="n">
        <v>1.247498</v>
      </c>
      <c r="AO270" s="31" t="n">
        <v>1.857423</v>
      </c>
      <c r="AP270" s="31" t="n">
        <f aca="false">IF(CORE_MODE=1,G270,IF(OR(CORE_MODE=3,CORE_MODE=4),G270+(CHOOSE(N_CW+1,0,1,CW_N2,CW_N3,CW_N4,CW_N5,CW_N6)+CHOOSE(N_CW_A+1,0,CW_A1,CW_A2))*CW_PER_SWING*AM270,AM270))</f>
        <v>23.957772264116</v>
      </c>
      <c r="AQ270" s="41" t="n">
        <f aca="false">IF(CORE_MODE=2,AN270,K270)</f>
        <v>1.305938</v>
      </c>
      <c r="AR270" s="31" t="n">
        <f aca="false">IF(CORE_MODE=2,AO270,L270)</f>
        <v>2.146881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31" t="n">
        <v>11.211605</v>
      </c>
      <c r="H271" s="8" t="n">
        <v>117.465946</v>
      </c>
      <c r="I271" s="8" t="n">
        <v>774.405076</v>
      </c>
      <c r="J271" s="31" t="n">
        <v>6.592592</v>
      </c>
      <c r="K271" s="41" t="n">
        <v>1.325763</v>
      </c>
      <c r="L271" s="31" t="n">
        <v>3.066719</v>
      </c>
      <c r="M271" s="8" t="n">
        <v>220</v>
      </c>
      <c r="N271" s="8" t="n">
        <v>1040</v>
      </c>
      <c r="O271" s="31" t="n">
        <v>13.599858</v>
      </c>
      <c r="P271" s="31" t="n">
        <v>12.571221</v>
      </c>
      <c r="Q271" s="31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31" t="n">
        <v>4.117648</v>
      </c>
      <c r="W271" s="41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2*ROUNDUP(G271*1000/V_ZENER,0)*PRICE_Z+(4+IF(CORE_MODE=1,1,0)+IF(OR(CORE_MODE=3,CORE_MODE=4),1+2*N_CW+2*N_CW_A,0))*ROUNDUP(G271*DIODE_SAFETY/V_STICK,0)*PRICE_STICK</f>
        <v>90.9</v>
      </c>
      <c r="AG271" s="24" t="n">
        <f aca="false">SUM(X271:AF271)</f>
        <v>2552.49430551</v>
      </c>
      <c r="AH271" s="20" t="n">
        <f aca="false">FIXED_BOM</f>
        <v>3666</v>
      </c>
      <c r="AI271" s="24" t="n">
        <f aca="false">(AG271+AH271)*(1+CONT)</f>
        <v>7151.2684513365</v>
      </c>
      <c r="AJ271" s="24" t="n">
        <f aca="false">IF(AR271&gt;0,AI271/AR271,1000000000000)</f>
        <v>2331.89557026141</v>
      </c>
      <c r="AK271" s="8" t="n">
        <f aca="false">IF(AND(AP271&gt;=V_NEED,AR271&gt;=P_MIN,AQ271&gt;=Z_MIN,F271&lt;=N_CAP,D271&lt;=R_MAX,OR(CORONA_REQ=0,O271&gt;=G271),OR(CORE_MODE&lt;&gt;3,E_CORE&lt;=E_NULL_MAX)),1,0)</f>
        <v>0</v>
      </c>
      <c r="AL271" s="31" t="n">
        <f aca="false">IF(AK271=1,IF(OBJECTIVE=1,AI271,AJ271),1000000000000)+ROW()*0.000000001</f>
        <v>1000000000000</v>
      </c>
      <c r="AM271" s="31" t="n">
        <v>6.039149</v>
      </c>
      <c r="AN271" s="41" t="n">
        <v>1.280646</v>
      </c>
      <c r="AO271" s="31" t="n">
        <v>2.786228</v>
      </c>
      <c r="AP271" s="31" t="n">
        <f aca="false">IF(CORE_MODE=1,G271,IF(OR(CORE_MODE=3,CORE_MODE=4),G271+(CHOOSE(N_CW+1,0,1,CW_N2,CW_N3,CW_N4,CW_N5,CW_N6)+CHOOSE(N_CW_A+1,0,CW_A1,CW_A2))*CW_PER_SWING*AM271,AM271))</f>
        <v>24.028267474187</v>
      </c>
      <c r="AQ271" s="41" t="n">
        <f aca="false">IF(CORE_MODE=2,AN271,K271)</f>
        <v>1.325763</v>
      </c>
      <c r="AR271" s="31" t="n">
        <f aca="false">IF(CORE_MODE=2,AO271,L271)</f>
        <v>3.066719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31" t="n">
        <v>11.211605</v>
      </c>
      <c r="H272" s="8" t="n">
        <v>148.256865</v>
      </c>
      <c r="I272" s="8" t="n">
        <v>980.913096</v>
      </c>
      <c r="J272" s="31" t="n">
        <v>6.616308</v>
      </c>
      <c r="K272" s="41" t="n">
        <v>1.337762</v>
      </c>
      <c r="L272" s="31" t="n">
        <v>3.989241</v>
      </c>
      <c r="M272" s="8" t="n">
        <v>274</v>
      </c>
      <c r="N272" s="8" t="n">
        <v>1148</v>
      </c>
      <c r="O272" s="31" t="n">
        <v>13.599858</v>
      </c>
      <c r="P272" s="31" t="n">
        <v>15.714027</v>
      </c>
      <c r="Q272" s="31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31" t="n">
        <v>4.941177</v>
      </c>
      <c r="W272" s="41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2*ROUNDUP(G272*1000/V_ZENER,0)*PRICE_Z+(4+IF(CORE_MODE=1,1,0)+IF(OR(CORE_MODE=3,CORE_MODE=4),1+2*N_CW+2*N_CW_A,0))*ROUNDUP(G272*DIODE_SAFETY/V_STICK,0)*PRICE_STICK</f>
        <v>90.9</v>
      </c>
      <c r="AG272" s="24" t="n">
        <f aca="false">SUM(X272:AF272)</f>
        <v>3096.54385325</v>
      </c>
      <c r="AH272" s="20" t="n">
        <f aca="false">FIXED_BOM</f>
        <v>3666</v>
      </c>
      <c r="AI272" s="24" t="n">
        <f aca="false">(AG272+AH272)*(1+CONT)</f>
        <v>7776.9254312375</v>
      </c>
      <c r="AJ272" s="24" t="n">
        <f aca="false">IF(AR272&gt;0,AI272/AR272,1000000000000)</f>
        <v>1949.47495807787</v>
      </c>
      <c r="AK272" s="8" t="n">
        <f aca="false">IF(AND(AP272&gt;=V_NEED,AR272&gt;=P_MIN,AQ272&gt;=Z_MIN,F272&lt;=N_CAP,D272&lt;=R_MAX,OR(CORONA_REQ=0,O272&gt;=G272),OR(CORE_MODE&lt;&gt;3,E_CORE&lt;=E_NULL_MAX)),1,0)</f>
        <v>0</v>
      </c>
      <c r="AL272" s="31" t="n">
        <f aca="false">IF(AK272=1,IF(OBJECTIVE=1,AI272,AJ272),1000000000000)+ROW()*0.000000001</f>
        <v>1000000000000</v>
      </c>
      <c r="AM272" s="31" t="n">
        <v>6.065764</v>
      </c>
      <c r="AN272" s="41" t="n">
        <v>1.299869</v>
      </c>
      <c r="AO272" s="31" t="n">
        <v>3.698148</v>
      </c>
      <c r="AP272" s="31" t="n">
        <f aca="false">IF(CORE_MODE=1,G272,IF(OR(CORE_MODE=3,CORE_MODE=4),G272+(CHOOSE(N_CW+1,0,1,CW_N2,CW_N3,CW_N4,CW_N5,CW_N6)+CHOOSE(N_CW_A+1,0,CW_A1,CW_A2))*CW_PER_SWING*AM272,AM272))</f>
        <v>24.084751503932</v>
      </c>
      <c r="AQ272" s="41" t="n">
        <f aca="false">IF(CORE_MODE=2,AN272,K272)</f>
        <v>1.337762</v>
      </c>
      <c r="AR272" s="31" t="n">
        <f aca="false">IF(CORE_MODE=2,AO272,L272)</f>
        <v>3.989241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31" t="n">
        <v>11.211605</v>
      </c>
      <c r="H273" s="8" t="n">
        <v>179.047784</v>
      </c>
      <c r="I273" s="8" t="n">
        <v>1187.421117</v>
      </c>
      <c r="J273" s="31" t="n">
        <v>6.631867</v>
      </c>
      <c r="K273" s="41" t="n">
        <v>1.345399</v>
      </c>
      <c r="L273" s="31" t="n">
        <v>4.908855</v>
      </c>
      <c r="M273" s="8" t="n">
        <v>328</v>
      </c>
      <c r="N273" s="8" t="n">
        <v>1256</v>
      </c>
      <c r="O273" s="31" t="n">
        <v>13.599858</v>
      </c>
      <c r="P273" s="31" t="n">
        <v>18.856832</v>
      </c>
      <c r="Q273" s="31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31" t="n">
        <v>5.764707</v>
      </c>
      <c r="W273" s="41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2*ROUNDUP(G273*1000/V_ZENER,0)*PRICE_Z+(4+IF(CORE_MODE=1,1,0)+IF(OR(CORE_MODE=3,CORE_MODE=4),1+2*N_CW+2*N_CW_A,0))*ROUNDUP(G273*DIODE_SAFETY/V_STICK,0)*PRICE_STICK</f>
        <v>90.9</v>
      </c>
      <c r="AG273" s="24" t="n">
        <f aca="false">SUM(X273:AF273)</f>
        <v>3640.59350402</v>
      </c>
      <c r="AH273" s="20" t="n">
        <f aca="false">FIXED_BOM</f>
        <v>3666</v>
      </c>
      <c r="AI273" s="24" t="n">
        <f aca="false">(AG273+AH273)*(1+CONT)</f>
        <v>8402.582529623</v>
      </c>
      <c r="AJ273" s="24" t="n">
        <f aca="false">IF(AR273&gt;0,AI273/AR273,1000000000000)</f>
        <v>1711.71943958887</v>
      </c>
      <c r="AK273" s="8" t="n">
        <f aca="false">IF(AND(AP273&gt;=V_NEED,AR273&gt;=P_MIN,AQ273&gt;=Z_MIN,F273&lt;=N_CAP,D273&lt;=R_MAX,OR(CORONA_REQ=0,O273&gt;=G273),OR(CORE_MODE&lt;&gt;3,E_CORE&lt;=E_NULL_MAX)),1,0)</f>
        <v>0</v>
      </c>
      <c r="AL273" s="31" t="n">
        <f aca="false">IF(AK273=1,IF(OBJECTIVE=1,AI273,AJ273),1000000000000)+ROW()*0.000000001</f>
        <v>1000000000000</v>
      </c>
      <c r="AM273" s="31" t="n">
        <v>6.087317</v>
      </c>
      <c r="AN273" s="41" t="n">
        <v>1.313081</v>
      </c>
      <c r="AO273" s="31" t="n">
        <v>4.614659</v>
      </c>
      <c r="AP273" s="31" t="n">
        <f aca="false">IF(CORE_MODE=1,G273,IF(OR(CORE_MODE=3,CORE_MODE=4),G273+(CHOOSE(N_CW+1,0,1,CW_N2,CW_N3,CW_N4,CW_N5,CW_N6)+CHOOSE(N_CW_A+1,0,CW_A1,CW_A2))*CW_PER_SWING*AM273,AM273))</f>
        <v>24.130492638371</v>
      </c>
      <c r="AQ273" s="41" t="n">
        <f aca="false">IF(CORE_MODE=2,AN273,K273)</f>
        <v>1.345399</v>
      </c>
      <c r="AR273" s="31" t="n">
        <f aca="false">IF(CORE_MODE=2,AO273,L273)</f>
        <v>4.908855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31" t="n">
        <v>11.211605</v>
      </c>
      <c r="H274" s="8" t="n">
        <v>240.629622</v>
      </c>
      <c r="I274" s="8" t="n">
        <v>1600.437157</v>
      </c>
      <c r="J274" s="31" t="n">
        <v>6.65104</v>
      </c>
      <c r="K274" s="41" t="n">
        <v>1.355655</v>
      </c>
      <c r="L274" s="31" t="n">
        <v>6.759454</v>
      </c>
      <c r="M274" s="8" t="n">
        <v>436</v>
      </c>
      <c r="N274" s="8" t="n">
        <v>1472</v>
      </c>
      <c r="O274" s="31" t="n">
        <v>13.599858</v>
      </c>
      <c r="P274" s="31" t="n">
        <v>25.142442</v>
      </c>
      <c r="Q274" s="31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31" t="n">
        <v>7.411766</v>
      </c>
      <c r="W274" s="41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2*ROUNDUP(G274*1000/V_ZENER,0)*PRICE_Z+(4+IF(CORE_MODE=1,1,0)+IF(OR(CORE_MODE=3,CORE_MODE=4),1+2*N_CW+2*N_CW_A,0))*ROUNDUP(G274*DIODE_SAFETY/V_STICK,0)*PRICE_STICK</f>
        <v>90.9</v>
      </c>
      <c r="AG274" s="24" t="n">
        <f aca="false">SUM(X274:AF274)</f>
        <v>4728.69262906</v>
      </c>
      <c r="AH274" s="20" t="n">
        <f aca="false">FIXED_BOM</f>
        <v>3666</v>
      </c>
      <c r="AI274" s="24" t="n">
        <f aca="false">(AG274+AH274)*(1+CONT)</f>
        <v>9653.896523419</v>
      </c>
      <c r="AJ274" s="24" t="n">
        <f aca="false">IF(AR274&gt;0,AI274/AR274,1000000000000)</f>
        <v>1428.20655683418</v>
      </c>
      <c r="AK274" s="8" t="n">
        <f aca="false">IF(AND(AP274&gt;=V_NEED,AR274&gt;=P_MIN,AQ274&gt;=Z_MIN,F274&lt;=N_CAP,D274&lt;=R_MAX,OR(CORONA_REQ=0,O274&gt;=G274),OR(CORE_MODE&lt;&gt;3,E_CORE&lt;=E_NULL_MAX)),1,0)</f>
        <v>0</v>
      </c>
      <c r="AL274" s="31" t="n">
        <f aca="false">IF(AK274=1,IF(OBJECTIVE=1,AI274,AJ274),1000000000000)+ROW()*0.000000001</f>
        <v>1000000000000</v>
      </c>
      <c r="AM274" s="31" t="n">
        <v>6.125724</v>
      </c>
      <c r="AN274" s="41" t="n">
        <v>1.331385</v>
      </c>
      <c r="AO274" s="31" t="n">
        <v>6.476239</v>
      </c>
      <c r="AP274" s="31" t="n">
        <f aca="false">IF(CORE_MODE=1,G274,IF(OR(CORE_MODE=3,CORE_MODE=4),G274+(CHOOSE(N_CW+1,0,1,CW_N2,CW_N3,CW_N4,CW_N5,CW_N6)+CHOOSE(N_CW_A+1,0,CW_A1,CW_A2))*CW_PER_SWING*AM274,AM274))</f>
        <v>24.212002393412</v>
      </c>
      <c r="AQ274" s="41" t="n">
        <f aca="false">IF(CORE_MODE=2,AN274,K274)</f>
        <v>1.355655</v>
      </c>
      <c r="AR274" s="31" t="n">
        <f aca="false">IF(CORE_MODE=2,AO274,L274)</f>
        <v>6.759454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31" t="n">
        <v>13.132078</v>
      </c>
      <c r="H275" s="8" t="n">
        <v>22.995789</v>
      </c>
      <c r="I275" s="8" t="n">
        <v>214.466076</v>
      </c>
      <c r="J275" s="31" t="n">
        <v>9.32632</v>
      </c>
      <c r="K275" s="41" t="n">
        <v>1.268226</v>
      </c>
      <c r="L275" s="31" t="n">
        <v>1.000815</v>
      </c>
      <c r="M275" s="8" t="n">
        <v>84</v>
      </c>
      <c r="N275" s="8" t="n">
        <v>772</v>
      </c>
      <c r="O275" s="31" t="n">
        <v>11.510417</v>
      </c>
      <c r="P275" s="31" t="n">
        <v>1.814237</v>
      </c>
      <c r="Q275" s="31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31" t="n">
        <v>2.043573</v>
      </c>
      <c r="W275" s="41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2*ROUNDUP(G275*1000/V_ZENER,0)*PRICE_Z+(4+IF(CORE_MODE=1,1,0)+IF(OR(CORE_MODE=3,CORE_MODE=4),1+2*N_CW+2*N_CW_A,0))*ROUNDUP(G275*DIODE_SAFETY/V_STICK,0)*PRICE_STICK</f>
        <v>101.7</v>
      </c>
      <c r="AG275" s="24" t="n">
        <f aca="false">SUM(X275:AF275)</f>
        <v>1270.96159933</v>
      </c>
      <c r="AH275" s="20" t="n">
        <f aca="false">FIXED_BOM</f>
        <v>3666</v>
      </c>
      <c r="AI275" s="24" t="n">
        <f aca="false">(AG275+AH275)*(1+CONT)</f>
        <v>5677.5058392295</v>
      </c>
      <c r="AJ275" s="24" t="n">
        <f aca="false">IF(AR275&gt;0,AI275/AR275,1000000000000)</f>
        <v>5672.88244004087</v>
      </c>
      <c r="AK275" s="8" t="n">
        <f aca="false">IF(AND(AP275&gt;=V_NEED,AR275&gt;=P_MIN,AQ275&gt;=Z_MIN,F275&lt;=N_CAP,D275&lt;=R_MAX,OR(CORONA_REQ=0,O275&gt;=G275),OR(CORE_MODE&lt;&gt;3,E_CORE&lt;=E_NULL_MAX)),1,0)</f>
        <v>0</v>
      </c>
      <c r="AL275" s="31" t="n">
        <f aca="false">IF(AK275=1,IF(OBJECTIVE=1,AI275,AJ275),1000000000000)+ROW()*0.000000001</f>
        <v>1000000000000</v>
      </c>
      <c r="AM275" s="31" t="n">
        <v>5.711351</v>
      </c>
      <c r="AN275" s="41" t="n">
        <v>1.143868</v>
      </c>
      <c r="AO275" s="31" t="n">
        <v>0.544509</v>
      </c>
      <c r="AP275" s="31" t="n">
        <f aca="false">IF(CORE_MODE=1,G275,IF(OR(CORE_MODE=3,CORE_MODE=4),G275+(CHOOSE(N_CW+1,0,1,CW_N2,CW_N3,CW_N4,CW_N5,CW_N6)+CHOOSE(N_CW_A+1,0,CW_A1,CW_A2))*CW_PER_SWING*AM275,AM275))</f>
        <v>25.253066907313</v>
      </c>
      <c r="AQ275" s="41" t="n">
        <f aca="false">IF(CORE_MODE=2,AN275,K275)</f>
        <v>1.268226</v>
      </c>
      <c r="AR275" s="31" t="n">
        <f aca="false">IF(CORE_MODE=2,AO275,L275)</f>
        <v>1.000815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31" t="n">
        <v>13.132078</v>
      </c>
      <c r="H276" s="8" t="n">
        <v>34.993382</v>
      </c>
      <c r="I276" s="8" t="n">
        <v>337.01812</v>
      </c>
      <c r="J276" s="31" t="n">
        <v>9.63091</v>
      </c>
      <c r="K276" s="41" t="n">
        <v>1.336502</v>
      </c>
      <c r="L276" s="31" t="n">
        <v>1.861566</v>
      </c>
      <c r="M276" s="8" t="n">
        <v>121.5</v>
      </c>
      <c r="N276" s="8" t="n">
        <v>847</v>
      </c>
      <c r="O276" s="31" t="n">
        <v>11.510417</v>
      </c>
      <c r="P276" s="31" t="n">
        <v>2.721355</v>
      </c>
      <c r="Q276" s="31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31" t="n">
        <v>2.615469</v>
      </c>
      <c r="W276" s="41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2*ROUNDUP(G276*1000/V_ZENER,0)*PRICE_Z+(4+IF(CORE_MODE=1,1,0)+IF(OR(CORE_MODE=3,CORE_MODE=4),1+2*N_CW+2*N_CW_A,0))*ROUNDUP(G276*DIODE_SAFETY/V_STICK,0)*PRICE_STICK</f>
        <v>101.7</v>
      </c>
      <c r="AG276" s="24" t="n">
        <f aca="false">SUM(X276:AF276)</f>
        <v>1682.91904015</v>
      </c>
      <c r="AH276" s="20" t="n">
        <f aca="false">FIXED_BOM</f>
        <v>3666</v>
      </c>
      <c r="AI276" s="24" t="n">
        <f aca="false">(AG276+AH276)*(1+CONT)</f>
        <v>6151.2568961725</v>
      </c>
      <c r="AJ276" s="24" t="n">
        <f aca="false">IF(AR276&gt;0,AI276/AR276,1000000000000)</f>
        <v>3304.34531795945</v>
      </c>
      <c r="AK276" s="8" t="n">
        <f aca="false">IF(AND(AP276&gt;=V_NEED,AR276&gt;=P_MIN,AQ276&gt;=Z_MIN,F276&lt;=N_CAP,D276&lt;=R_MAX,OR(CORONA_REQ=0,O276&gt;=G276),OR(CORE_MODE&lt;&gt;3,E_CORE&lt;=E_NULL_MAX)),1,0)</f>
        <v>0</v>
      </c>
      <c r="AL276" s="31" t="n">
        <f aca="false">IF(AK276=1,IF(OBJECTIVE=1,AI276,AJ276),1000000000000)+ROW()*0.000000001</f>
        <v>1000000000000</v>
      </c>
      <c r="AM276" s="31" t="n">
        <v>7.070014</v>
      </c>
      <c r="AN276" s="41" t="n">
        <v>1.236714</v>
      </c>
      <c r="AO276" s="31" t="n">
        <v>1.46055</v>
      </c>
      <c r="AP276" s="31" t="n">
        <f aca="false">IF(CORE_MODE=1,G276,IF(OR(CORE_MODE=3,CORE_MODE=4),G276+(CHOOSE(N_CW+1,0,1,CW_N2,CW_N3,CW_N4,CW_N5,CW_N6)+CHOOSE(N_CW_A+1,0,CW_A1,CW_A2))*CW_PER_SWING*AM276,AM276))</f>
        <v>28.136507121682</v>
      </c>
      <c r="AQ276" s="41" t="n">
        <f aca="false">IF(CORE_MODE=2,AN276,K276)</f>
        <v>1.336502</v>
      </c>
      <c r="AR276" s="31" t="n">
        <f aca="false">IF(CORE_MODE=2,AO276,L276)</f>
        <v>1.861566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31" t="n">
        <v>13.132078</v>
      </c>
      <c r="H277" s="8" t="n">
        <v>46.990975</v>
      </c>
      <c r="I277" s="8" t="n">
        <v>459.570164</v>
      </c>
      <c r="J277" s="31" t="n">
        <v>9.779966</v>
      </c>
      <c r="K277" s="41" t="n">
        <v>1.372412</v>
      </c>
      <c r="L277" s="31" t="n">
        <v>2.731668</v>
      </c>
      <c r="M277" s="8" t="n">
        <v>166.5</v>
      </c>
      <c r="N277" s="8" t="n">
        <v>937</v>
      </c>
      <c r="O277" s="31" t="n">
        <v>11.510417</v>
      </c>
      <c r="P277" s="31" t="n">
        <v>3.628474</v>
      </c>
      <c r="Q277" s="31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31" t="n">
        <v>3.301744</v>
      </c>
      <c r="W277" s="41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2*ROUNDUP(G277*1000/V_ZENER,0)*PRICE_Z+(4+IF(CORE_MODE=1,1,0)+IF(OR(CORE_MODE=3,CORE_MODE=4),1+2*N_CW+2*N_CW_A,0))*ROUNDUP(G277*DIODE_SAFETY/V_STICK,0)*PRICE_STICK</f>
        <v>101.7</v>
      </c>
      <c r="AG277" s="24" t="n">
        <f aca="false">SUM(X277:AF277)</f>
        <v>2167.8484683</v>
      </c>
      <c r="AH277" s="20" t="n">
        <f aca="false">FIXED_BOM</f>
        <v>3666</v>
      </c>
      <c r="AI277" s="24" t="n">
        <f aca="false">(AG277+AH277)*(1+CONT)</f>
        <v>6708.925738545</v>
      </c>
      <c r="AJ277" s="24" t="n">
        <f aca="false">IF(AR277&gt;0,AI277/AR277,1000000000000)</f>
        <v>2455.98137787791</v>
      </c>
      <c r="AK277" s="8" t="n">
        <f aca="false">IF(AND(AP277&gt;=V_NEED,AR277&gt;=P_MIN,AQ277&gt;=Z_MIN,F277&lt;=N_CAP,D277&lt;=R_MAX,OR(CORONA_REQ=0,O277&gt;=G277),OR(CORE_MODE&lt;&gt;3,E_CORE&lt;=E_NULL_MAX)),1,0)</f>
        <v>0</v>
      </c>
      <c r="AL277" s="31" t="n">
        <f aca="false">IF(AK277=1,IF(OBJECTIVE=1,AI277,AJ277),1000000000000)+ROW()*0.000000001</f>
        <v>1000000000000</v>
      </c>
      <c r="AM277" s="31" t="n">
        <v>7.125147</v>
      </c>
      <c r="AN277" s="41" t="n">
        <v>1.291429</v>
      </c>
      <c r="AO277" s="31" t="n">
        <v>2.348694</v>
      </c>
      <c r="AP277" s="31" t="n">
        <f aca="false">IF(CORE_MODE=1,G277,IF(OR(CORE_MODE=3,CORE_MODE=4),G277+(CHOOSE(N_CW+1,0,1,CW_N2,CW_N3,CW_N4,CW_N5,CW_N6)+CHOOSE(N_CW_A+1,0,CW_A1,CW_A2))*CW_PER_SWING*AM277,AM277))</f>
        <v>28.253513847661</v>
      </c>
      <c r="AQ277" s="41" t="n">
        <f aca="false">IF(CORE_MODE=2,AN277,K277)</f>
        <v>1.372412</v>
      </c>
      <c r="AR277" s="31" t="n">
        <f aca="false">IF(CORE_MODE=2,AO277,L277)</f>
        <v>2.731668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31" t="n">
        <v>13.132078</v>
      </c>
      <c r="H278" s="8" t="n">
        <v>58.988569</v>
      </c>
      <c r="I278" s="8" t="n">
        <v>582.122207</v>
      </c>
      <c r="J278" s="31" t="n">
        <v>9.86839</v>
      </c>
      <c r="K278" s="41" t="n">
        <v>1.394885</v>
      </c>
      <c r="L278" s="31" t="n">
        <v>3.612013</v>
      </c>
      <c r="M278" s="8" t="n">
        <v>204</v>
      </c>
      <c r="N278" s="8" t="n">
        <v>1012</v>
      </c>
      <c r="O278" s="31" t="n">
        <v>11.510417</v>
      </c>
      <c r="P278" s="31" t="n">
        <v>4.535592</v>
      </c>
      <c r="Q278" s="31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31" t="n">
        <v>3.873639</v>
      </c>
      <c r="W278" s="41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2*ROUNDUP(G278*1000/V_ZENER,0)*PRICE_Z+(4+IF(CORE_MODE=1,1,0)+IF(OR(CORE_MODE=3,CORE_MODE=4),1+2*N_CW+2*N_CW_A,0))*ROUNDUP(G278*DIODE_SAFETY/V_STICK,0)*PRICE_STICK</f>
        <v>101.7</v>
      </c>
      <c r="AG278" s="24" t="n">
        <f aca="false">SUM(X278:AF278)</f>
        <v>2579.80591062</v>
      </c>
      <c r="AH278" s="20" t="n">
        <f aca="false">FIXED_BOM</f>
        <v>3666</v>
      </c>
      <c r="AI278" s="24" t="n">
        <f aca="false">(AG278+AH278)*(1+CONT)</f>
        <v>7182.676797213</v>
      </c>
      <c r="AJ278" s="24" t="n">
        <f aca="false">IF(AR278&gt;0,AI278/AR278,1000000000000)</f>
        <v>1988.55231064035</v>
      </c>
      <c r="AK278" s="8" t="n">
        <f aca="false">IF(AND(AP278&gt;=V_NEED,AR278&gt;=P_MIN,AQ278&gt;=Z_MIN,F278&lt;=N_CAP,D278&lt;=R_MAX,OR(CORONA_REQ=0,O278&gt;=G278),OR(CORE_MODE&lt;&gt;3,E_CORE&lt;=E_NULL_MAX)),1,0)</f>
        <v>0</v>
      </c>
      <c r="AL278" s="31" t="n">
        <f aca="false">IF(AK278=1,IF(OBJECTIVE=1,AI278,AJ278),1000000000000)+ROW()*0.000000001</f>
        <v>1000000000000</v>
      </c>
      <c r="AM278" s="31" t="n">
        <v>7.156735</v>
      </c>
      <c r="AN278" s="41" t="n">
        <v>1.325301</v>
      </c>
      <c r="AO278" s="31" t="n">
        <v>3.206316</v>
      </c>
      <c r="AP278" s="31" t="n">
        <f aca="false">IF(CORE_MODE=1,G278,IF(OR(CORE_MODE=3,CORE_MODE=4),G278+(CHOOSE(N_CW+1,0,1,CW_N2,CW_N3,CW_N4,CW_N5,CW_N6)+CHOOSE(N_CW_A+1,0,CW_A1,CW_A2))*CW_PER_SWING*AM278,AM278))</f>
        <v>28.320551891305</v>
      </c>
      <c r="AQ278" s="41" t="n">
        <f aca="false">IF(CORE_MODE=2,AN278,K278)</f>
        <v>1.394885</v>
      </c>
      <c r="AR278" s="31" t="n">
        <f aca="false">IF(CORE_MODE=2,AO278,L278)</f>
        <v>3.612013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31" t="n">
        <v>13.132078</v>
      </c>
      <c r="H279" s="8" t="n">
        <v>70.986162</v>
      </c>
      <c r="I279" s="8" t="n">
        <v>704.674251</v>
      </c>
      <c r="J279" s="31" t="n">
        <v>9.926924</v>
      </c>
      <c r="K279" s="41" t="n">
        <v>1.409357</v>
      </c>
      <c r="L279" s="31" t="n">
        <v>4.490545</v>
      </c>
      <c r="M279" s="8" t="n">
        <v>249</v>
      </c>
      <c r="N279" s="8" t="n">
        <v>1102</v>
      </c>
      <c r="O279" s="31" t="n">
        <v>11.510417</v>
      </c>
      <c r="P279" s="31" t="n">
        <v>5.44271</v>
      </c>
      <c r="Q279" s="31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31" t="n">
        <v>4.559914</v>
      </c>
      <c r="W279" s="41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2*ROUNDUP(G279*1000/V_ZENER,0)*PRICE_Z+(4+IF(CORE_MODE=1,1,0)+IF(OR(CORE_MODE=3,CORE_MODE=4),1+2*N_CW+2*N_CW_A,0))*ROUNDUP(G279*DIODE_SAFETY/V_STICK,0)*PRICE_STICK</f>
        <v>101.7</v>
      </c>
      <c r="AG279" s="24" t="n">
        <f aca="false">SUM(X279:AF279)</f>
        <v>3064.7353253</v>
      </c>
      <c r="AH279" s="20" t="n">
        <f aca="false">FIXED_BOM</f>
        <v>3666</v>
      </c>
      <c r="AI279" s="24" t="n">
        <f aca="false">(AG279+AH279)*(1+CONT)</f>
        <v>7740.345624095</v>
      </c>
      <c r="AJ279" s="24" t="n">
        <f aca="false">IF(AR279&gt;0,AI279/AR279,1000000000000)</f>
        <v>1723.69848739852</v>
      </c>
      <c r="AK279" s="8" t="n">
        <f aca="false">IF(AND(AP279&gt;=V_NEED,AR279&gt;=P_MIN,AQ279&gt;=Z_MIN,F279&lt;=N_CAP,D279&lt;=R_MAX,OR(CORONA_REQ=0,O279&gt;=G279),OR(CORE_MODE&lt;&gt;3,E_CORE&lt;=E_NULL_MAX)),1,0)</f>
        <v>0</v>
      </c>
      <c r="AL279" s="31" t="n">
        <f aca="false">IF(AK279=1,IF(OBJECTIVE=1,AI279,AJ279),1000000000000)+ROW()*0.000000001</f>
        <v>1000000000000</v>
      </c>
      <c r="AM279" s="31" t="n">
        <v>7.18197</v>
      </c>
      <c r="AN279" s="41" t="n">
        <v>1.349503</v>
      </c>
      <c r="AO279" s="31" t="n">
        <v>4.08678</v>
      </c>
      <c r="AP279" s="31" t="n">
        <f aca="false">IF(CORE_MODE=1,G279,IF(OR(CORE_MODE=3,CORE_MODE=4),G279+(CHOOSE(N_CW+1,0,1,CW_N2,CW_N3,CW_N4,CW_N5,CW_N6)+CHOOSE(N_CW_A+1,0,CW_A1,CW_A2))*CW_PER_SWING*AM279,AM279))</f>
        <v>28.37410719811</v>
      </c>
      <c r="AQ279" s="41" t="n">
        <f aca="false">IF(CORE_MODE=2,AN279,K279)</f>
        <v>1.409357</v>
      </c>
      <c r="AR279" s="31" t="n">
        <f aca="false">IF(CORE_MODE=2,AO279,L279)</f>
        <v>4.490545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31" t="n">
        <v>13.132078</v>
      </c>
      <c r="H280" s="8" t="n">
        <v>94.981349</v>
      </c>
      <c r="I280" s="8" t="n">
        <v>949.778338</v>
      </c>
      <c r="J280" s="31" t="n">
        <v>9.99963</v>
      </c>
      <c r="K280" s="41" t="n">
        <v>1.429139</v>
      </c>
      <c r="L280" s="31" t="n">
        <v>6.257167</v>
      </c>
      <c r="M280" s="8" t="n">
        <v>331.5</v>
      </c>
      <c r="N280" s="8" t="n">
        <v>1267</v>
      </c>
      <c r="O280" s="31" t="n">
        <v>11.510417</v>
      </c>
      <c r="P280" s="31" t="n">
        <v>7.256947</v>
      </c>
      <c r="Q280" s="31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31" t="n">
        <v>5.818084</v>
      </c>
      <c r="W280" s="41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2*ROUNDUP(G280*1000/V_ZENER,0)*PRICE_Z+(4+IF(CORE_MODE=1,1,0)+IF(OR(CORE_MODE=3,CORE_MODE=4),1+2*N_CW+2*N_CW_A,0))*ROUNDUP(G280*DIODE_SAFETY/V_STICK,0)*PRICE_STICK</f>
        <v>101.7</v>
      </c>
      <c r="AG280" s="24" t="n">
        <f aca="false">SUM(X280:AF280)</f>
        <v>3961.62213577</v>
      </c>
      <c r="AH280" s="20" t="n">
        <f aca="false">FIXED_BOM</f>
        <v>3666</v>
      </c>
      <c r="AI280" s="24" t="n">
        <f aca="false">(AG280+AH280)*(1+CONT)</f>
        <v>8771.7654561355</v>
      </c>
      <c r="AJ280" s="24" t="n">
        <f aca="false">IF(AR280&gt;0,AI280/AR280,1000000000000)</f>
        <v>1401.87491497918</v>
      </c>
      <c r="AK280" s="8" t="n">
        <f aca="false">IF(AND(AP280&gt;=V_NEED,AR280&gt;=P_MIN,AQ280&gt;=Z_MIN,F280&lt;=N_CAP,D280&lt;=R_MAX,OR(CORONA_REQ=0,O280&gt;=G280),OR(CORE_MODE&lt;&gt;3,E_CORE&lt;=E_NULL_MAX)),1,0)</f>
        <v>0</v>
      </c>
      <c r="AL280" s="31" t="n">
        <f aca="false">IF(AK280=1,IF(OBJECTIVE=1,AI280,AJ280),1000000000000)+ROW()*0.000000001</f>
        <v>1000000000000</v>
      </c>
      <c r="AM280" s="31" t="n">
        <v>7.221661</v>
      </c>
      <c r="AN280" s="41" t="n">
        <v>1.381753</v>
      </c>
      <c r="AO280" s="31" t="n">
        <v>5.850276</v>
      </c>
      <c r="AP280" s="31" t="n">
        <f aca="false">IF(CORE_MODE=1,G280,IF(OR(CORE_MODE=3,CORE_MODE=4),G280+(CHOOSE(N_CW+1,0,1,CW_N2,CW_N3,CW_N4,CW_N5,CW_N6)+CHOOSE(N_CW_A+1,0,CW_A1,CW_A2))*CW_PER_SWING*AM280,AM280))</f>
        <v>28.458341938843</v>
      </c>
      <c r="AQ280" s="41" t="n">
        <f aca="false">IF(CORE_MODE=2,AN280,K280)</f>
        <v>1.429139</v>
      </c>
      <c r="AR280" s="31" t="n">
        <f aca="false">IF(CORE_MODE=2,AO280,L280)</f>
        <v>6.257167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31" t="n">
        <v>13.132078</v>
      </c>
      <c r="H281" s="8" t="n">
        <v>30.287733</v>
      </c>
      <c r="I281" s="8" t="n">
        <v>257.87989</v>
      </c>
      <c r="J281" s="31" t="n">
        <v>8.514335</v>
      </c>
      <c r="K281" s="41" t="n">
        <v>1.28135</v>
      </c>
      <c r="L281" s="31" t="n">
        <v>1.249605</v>
      </c>
      <c r="M281" s="8" t="n">
        <v>91.5</v>
      </c>
      <c r="N281" s="8" t="n">
        <v>787</v>
      </c>
      <c r="O281" s="31" t="n">
        <v>11.510417</v>
      </c>
      <c r="P281" s="31" t="n">
        <v>2.08567</v>
      </c>
      <c r="Q281" s="31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31" t="n">
        <v>2.157952</v>
      </c>
      <c r="W281" s="41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2*ROUNDUP(G281*1000/V_ZENER,0)*PRICE_Z+(4+IF(CORE_MODE=1,1,0)+IF(OR(CORE_MODE=3,CORE_MODE=4),1+2*N_CW+2*N_CW_A,0))*ROUNDUP(G281*DIODE_SAFETY/V_STICK,0)*PRICE_STICK</f>
        <v>101.7</v>
      </c>
      <c r="AG281" s="24" t="n">
        <f aca="false">SUM(X281:AF281)</f>
        <v>1347.1825612</v>
      </c>
      <c r="AH281" s="20" t="n">
        <f aca="false">FIXED_BOM</f>
        <v>3666</v>
      </c>
      <c r="AI281" s="24" t="n">
        <f aca="false">(AG281+AH281)*(1+CONT)</f>
        <v>5765.15994538</v>
      </c>
      <c r="AJ281" s="24" t="n">
        <f aca="false">IF(AR281&gt;0,AI281/AR281,1000000000000)</f>
        <v>4613.58584943242</v>
      </c>
      <c r="AK281" s="8" t="n">
        <f aca="false">IF(AND(AP281&gt;=V_NEED,AR281&gt;=P_MIN,AQ281&gt;=Z_MIN,F281&lt;=N_CAP,D281&lt;=R_MAX,OR(CORONA_REQ=0,O281&gt;=G281),OR(CORE_MODE&lt;&gt;3,E_CORE&lt;=E_NULL_MAX)),1,0)</f>
        <v>0</v>
      </c>
      <c r="AL281" s="31" t="n">
        <f aca="false">IF(AK281=1,IF(OBJECTIVE=1,AI281,AJ281),1000000000000)+ROW()*0.000000001</f>
        <v>1000000000000</v>
      </c>
      <c r="AM281" s="31" t="n">
        <v>6.997868</v>
      </c>
      <c r="AN281" s="41" t="n">
        <v>1.171063</v>
      </c>
      <c r="AO281" s="31" t="n">
        <v>0.885087</v>
      </c>
      <c r="AP281" s="31" t="n">
        <f aca="false">IF(CORE_MODE=1,G281,IF(OR(CORE_MODE=3,CORE_MODE=4),G281+(CHOOSE(N_CW+1,0,1,CW_N2,CW_N3,CW_N4,CW_N5,CW_N6)+CHOOSE(N_CW_A+1,0,CW_A1,CW_A2))*CW_PER_SWING*AM281,AM281))</f>
        <v>27.983394335284</v>
      </c>
      <c r="AQ281" s="41" t="n">
        <f aca="false">IF(CORE_MODE=2,AN281,K281)</f>
        <v>1.28135</v>
      </c>
      <c r="AR281" s="31" t="n">
        <f aca="false">IF(CORE_MODE=2,AO281,L281)</f>
        <v>1.249605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31" t="n">
        <v>13.132078</v>
      </c>
      <c r="H282" s="8" t="n">
        <v>46.452152</v>
      </c>
      <c r="I282" s="8" t="n">
        <v>405.239827</v>
      </c>
      <c r="J282" s="31" t="n">
        <v>8.723812</v>
      </c>
      <c r="K282" s="41" t="n">
        <v>1.338697</v>
      </c>
      <c r="L282" s="31" t="n">
        <v>2.252884</v>
      </c>
      <c r="M282" s="8" t="n">
        <v>129</v>
      </c>
      <c r="N282" s="8" t="n">
        <v>862</v>
      </c>
      <c r="O282" s="31" t="n">
        <v>11.510417</v>
      </c>
      <c r="P282" s="31" t="n">
        <v>3.128506</v>
      </c>
      <c r="Q282" s="31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31" t="n">
        <v>2.729848</v>
      </c>
      <c r="W282" s="41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2*ROUNDUP(G282*1000/V_ZENER,0)*PRICE_Z+(4+IF(CORE_MODE=1,1,0)+IF(OR(CORE_MODE=3,CORE_MODE=4),1+2*N_CW+2*N_CW_A,0))*ROUNDUP(G282*DIODE_SAFETY/V_STICK,0)*PRICE_STICK</f>
        <v>101.7</v>
      </c>
      <c r="AG282" s="24" t="n">
        <f aca="false">SUM(X282:AF282)</f>
        <v>1760.76460648</v>
      </c>
      <c r="AH282" s="20" t="n">
        <f aca="false">FIXED_BOM</f>
        <v>3666</v>
      </c>
      <c r="AI282" s="24" t="n">
        <f aca="false">(AG282+AH282)*(1+CONT)</f>
        <v>6240.779297452</v>
      </c>
      <c r="AJ282" s="24" t="n">
        <f aca="false">IF(AR282&gt;0,AI282/AR282,1000000000000)</f>
        <v>2770.12899796527</v>
      </c>
      <c r="AK282" s="8" t="n">
        <f aca="false">IF(AND(AP282&gt;=V_NEED,AR282&gt;=P_MIN,AQ282&gt;=Z_MIN,F282&lt;=N_CAP,D282&lt;=R_MAX,OR(CORONA_REQ=0,O282&gt;=G282),OR(CORE_MODE&lt;&gt;3,E_CORE&lt;=E_NULL_MAX)),1,0)</f>
        <v>0</v>
      </c>
      <c r="AL282" s="31" t="n">
        <f aca="false">IF(AK282=1,IF(OBJECTIVE=1,AI282,AJ282),1000000000000)+ROW()*0.000000001</f>
        <v>1000000000000</v>
      </c>
      <c r="AM282" s="31" t="n">
        <v>7.079143</v>
      </c>
      <c r="AN282" s="41" t="n">
        <v>1.253703</v>
      </c>
      <c r="AO282" s="31" t="n">
        <v>1.861579</v>
      </c>
      <c r="AP282" s="31" t="n">
        <f aca="false">IF(CORE_MODE=1,G282,IF(OR(CORE_MODE=3,CORE_MODE=4),G282+(CHOOSE(N_CW+1,0,1,CW_N2,CW_N3,CW_N4,CW_N5,CW_N6)+CHOOSE(N_CW_A+1,0,CW_A1,CW_A2))*CW_PER_SWING*AM282,AM282))</f>
        <v>28.155881260609</v>
      </c>
      <c r="AQ282" s="41" t="n">
        <f aca="false">IF(CORE_MODE=2,AN282,K282)</f>
        <v>1.338697</v>
      </c>
      <c r="AR282" s="31" t="n">
        <f aca="false">IF(CORE_MODE=2,AO282,L282)</f>
        <v>2.252884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31" t="n">
        <v>13.132078</v>
      </c>
      <c r="H283" s="8" t="n">
        <v>62.61657</v>
      </c>
      <c r="I283" s="8" t="n">
        <v>552.599764</v>
      </c>
      <c r="J283" s="31" t="n">
        <v>8.825136</v>
      </c>
      <c r="K283" s="41" t="n">
        <v>1.368785</v>
      </c>
      <c r="L283" s="31" t="n">
        <v>3.270814</v>
      </c>
      <c r="M283" s="8" t="n">
        <v>174</v>
      </c>
      <c r="N283" s="8" t="n">
        <v>952</v>
      </c>
      <c r="O283" s="31" t="n">
        <v>11.510417</v>
      </c>
      <c r="P283" s="31" t="n">
        <v>4.171341</v>
      </c>
      <c r="Q283" s="31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31" t="n">
        <v>3.416123</v>
      </c>
      <c r="W283" s="41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2*ROUNDUP(G283*1000/V_ZENER,0)*PRICE_Z+(4+IF(CORE_MODE=1,1,0)+IF(OR(CORE_MODE=3,CORE_MODE=4),1+2*N_CW+2*N_CW_A,0))*ROUNDUP(G283*DIODE_SAFETY/V_STICK,0)*PRICE_STICK</f>
        <v>101.7</v>
      </c>
      <c r="AG283" s="24" t="n">
        <f aca="false">SUM(X283:AF283)</f>
        <v>2247.31855515</v>
      </c>
      <c r="AH283" s="20" t="n">
        <f aca="false">FIXED_BOM</f>
        <v>3666</v>
      </c>
      <c r="AI283" s="24" t="n">
        <f aca="false">(AG283+AH283)*(1+CONT)</f>
        <v>6800.3163384225</v>
      </c>
      <c r="AJ283" s="24" t="n">
        <f aca="false">IF(AR283&gt;0,AI283/AR283,1000000000000)</f>
        <v>2079.08989579429</v>
      </c>
      <c r="AK283" s="8" t="n">
        <f aca="false">IF(AND(AP283&gt;=V_NEED,AR283&gt;=P_MIN,AQ283&gt;=Z_MIN,F283&lt;=N_CAP,D283&lt;=R_MAX,OR(CORONA_REQ=0,O283&gt;=G283),OR(CORE_MODE&lt;&gt;3,E_CORE&lt;=E_NULL_MAX)),1,0)</f>
        <v>0</v>
      </c>
      <c r="AL283" s="31" t="n">
        <f aca="false">IF(AK283=1,IF(OBJECTIVE=1,AI283,AJ283),1000000000000)+ROW()*0.000000001</f>
        <v>1000000000000</v>
      </c>
      <c r="AM283" s="31" t="n">
        <v>7.12495</v>
      </c>
      <c r="AN283" s="41" t="n">
        <v>1.2997</v>
      </c>
      <c r="AO283" s="31" t="n">
        <v>2.872844</v>
      </c>
      <c r="AP283" s="31" t="n">
        <f aca="false">IF(CORE_MODE=1,G283,IF(OR(CORE_MODE=3,CORE_MODE=4),G283+(CHOOSE(N_CW+1,0,1,CW_N2,CW_N3,CW_N4,CW_N5,CW_N6)+CHOOSE(N_CW_A+1,0,CW_A1,CW_A2))*CW_PER_SWING*AM283,AM283))</f>
        <v>28.25309576185</v>
      </c>
      <c r="AQ283" s="41" t="n">
        <f aca="false">IF(CORE_MODE=2,AN283,K283)</f>
        <v>1.368785</v>
      </c>
      <c r="AR283" s="31" t="n">
        <f aca="false">IF(CORE_MODE=2,AO283,L283)</f>
        <v>3.270814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31" t="n">
        <v>13.132078</v>
      </c>
      <c r="H284" s="8" t="n">
        <v>78.780989</v>
      </c>
      <c r="I284" s="8" t="n">
        <v>699.959702</v>
      </c>
      <c r="J284" s="31" t="n">
        <v>8.884881</v>
      </c>
      <c r="K284" s="41" t="n">
        <v>1.387267</v>
      </c>
      <c r="L284" s="31" t="n">
        <v>4.290045</v>
      </c>
      <c r="M284" s="8" t="n">
        <v>219</v>
      </c>
      <c r="N284" s="8" t="n">
        <v>1042</v>
      </c>
      <c r="O284" s="31" t="n">
        <v>11.510417</v>
      </c>
      <c r="P284" s="31" t="n">
        <v>5.214176</v>
      </c>
      <c r="Q284" s="31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31" t="n">
        <v>4.102397</v>
      </c>
      <c r="W284" s="41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2*ROUNDUP(G284*1000/V_ZENER,0)*PRICE_Z+(4+IF(CORE_MODE=1,1,0)+IF(OR(CORE_MODE=3,CORE_MODE=4),1+2*N_CW+2*N_CW_A,0))*ROUNDUP(G284*DIODE_SAFETY/V_STICK,0)*PRICE_STICK</f>
        <v>101.7</v>
      </c>
      <c r="AG284" s="24" t="n">
        <f aca="false">SUM(X284:AF284)</f>
        <v>2733.87237882</v>
      </c>
      <c r="AH284" s="20" t="n">
        <f aca="false">FIXED_BOM</f>
        <v>3666</v>
      </c>
      <c r="AI284" s="24" t="n">
        <f aca="false">(AG284+AH284)*(1+CONT)</f>
        <v>7359.853235643</v>
      </c>
      <c r="AJ284" s="24" t="n">
        <f aca="false">IF(AR284&gt;0,AI284/AR284,1000000000000)</f>
        <v>1715.56550936948</v>
      </c>
      <c r="AK284" s="8" t="n">
        <f aca="false">IF(AND(AP284&gt;=V_NEED,AR284&gt;=P_MIN,AQ284&gt;=Z_MIN,F284&lt;=N_CAP,D284&lt;=R_MAX,OR(CORONA_REQ=0,O284&gt;=G284),OR(CORE_MODE&lt;&gt;3,E_CORE&lt;=E_NULL_MAX)),1,0)</f>
        <v>0</v>
      </c>
      <c r="AL284" s="31" t="n">
        <f aca="false">IF(AK284=1,IF(OBJECTIVE=1,AI284,AJ284),1000000000000)+ROW()*0.000000001</f>
        <v>1000000000000</v>
      </c>
      <c r="AM284" s="31" t="n">
        <v>7.155932</v>
      </c>
      <c r="AN284" s="41" t="n">
        <v>1.329662</v>
      </c>
      <c r="AO284" s="31" t="n">
        <v>3.890547</v>
      </c>
      <c r="AP284" s="31" t="n">
        <f aca="false">IF(CORE_MODE=1,G284,IF(OR(CORE_MODE=3,CORE_MODE=4),G284+(CHOOSE(N_CW+1,0,1,CW_N2,CW_N3,CW_N4,CW_N5,CW_N6)+CHOOSE(N_CW_A+1,0,CW_A1,CW_A2))*CW_PER_SWING*AM284,AM284))</f>
        <v>28.318847714116</v>
      </c>
      <c r="AQ284" s="41" t="n">
        <f aca="false">IF(CORE_MODE=2,AN284,K284)</f>
        <v>1.387267</v>
      </c>
      <c r="AR284" s="31" t="n">
        <f aca="false">IF(CORE_MODE=2,AO284,L284)</f>
        <v>4.290045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31" t="n">
        <v>13.132078</v>
      </c>
      <c r="H285" s="8" t="n">
        <v>94.945408</v>
      </c>
      <c r="I285" s="8" t="n">
        <v>847.319639</v>
      </c>
      <c r="J285" s="31" t="n">
        <v>8.924282</v>
      </c>
      <c r="K285" s="41" t="n">
        <v>1.399321</v>
      </c>
      <c r="L285" s="31" t="n">
        <v>5.309438</v>
      </c>
      <c r="M285" s="8" t="n">
        <v>264</v>
      </c>
      <c r="N285" s="8" t="n">
        <v>1132</v>
      </c>
      <c r="O285" s="31" t="n">
        <v>11.510417</v>
      </c>
      <c r="P285" s="31" t="n">
        <v>6.257011</v>
      </c>
      <c r="Q285" s="31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31" t="n">
        <v>4.788672</v>
      </c>
      <c r="W285" s="41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2*ROUNDUP(G285*1000/V_ZENER,0)*PRICE_Z+(4+IF(CORE_MODE=1,1,0)+IF(OR(CORE_MODE=3,CORE_MODE=4),1+2*N_CW+2*N_CW_A,0))*ROUNDUP(G285*DIODE_SAFETY/V_STICK,0)*PRICE_STICK</f>
        <v>101.7</v>
      </c>
      <c r="AG285" s="24" t="n">
        <f aca="false">SUM(X285:AF285)</f>
        <v>3220.42632749</v>
      </c>
      <c r="AH285" s="20" t="n">
        <f aca="false">FIXED_BOM</f>
        <v>3666</v>
      </c>
      <c r="AI285" s="24" t="n">
        <f aca="false">(AG285+AH285)*(1+CONT)</f>
        <v>7919.3902766135</v>
      </c>
      <c r="AJ285" s="24" t="n">
        <f aca="false">IF(AR285&gt;0,AI285/AR285,1000000000000)</f>
        <v>1491.56846291707</v>
      </c>
      <c r="AK285" s="8" t="n">
        <f aca="false">IF(AND(AP285&gt;=V_NEED,AR285&gt;=P_MIN,AQ285&gt;=Z_MIN,F285&lt;=N_CAP,D285&lt;=R_MAX,OR(CORONA_REQ=0,O285&gt;=G285),OR(CORE_MODE&lt;&gt;3,E_CORE&lt;=E_NULL_MAX)),1,0)</f>
        <v>0</v>
      </c>
      <c r="AL285" s="31" t="n">
        <f aca="false">IF(AK285=1,IF(OBJECTIVE=1,AI285,AJ285),1000000000000)+ROW()*0.000000001</f>
        <v>1000000000000</v>
      </c>
      <c r="AM285" s="31" t="n">
        <v>7.181023</v>
      </c>
      <c r="AN285" s="41" t="n">
        <v>1.350307</v>
      </c>
      <c r="AO285" s="31" t="n">
        <v>4.918752</v>
      </c>
      <c r="AP285" s="31" t="n">
        <f aca="false">IF(CORE_MODE=1,G285,IF(OR(CORE_MODE=3,CORE_MODE=4),G285+(CHOOSE(N_CW+1,0,1,CW_N2,CW_N3,CW_N4,CW_N5,CW_N6)+CHOOSE(N_CW_A+1,0,CW_A1,CW_A2))*CW_PER_SWING*AM285,AM285))</f>
        <v>28.372097415049</v>
      </c>
      <c r="AQ285" s="41" t="n">
        <f aca="false">IF(CORE_MODE=2,AN285,K285)</f>
        <v>1.399321</v>
      </c>
      <c r="AR285" s="31" t="n">
        <f aca="false">IF(CORE_MODE=2,AO285,L285)</f>
        <v>5.309438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31" t="n">
        <v>13.132078</v>
      </c>
      <c r="H286" s="8" t="n">
        <v>127.274245</v>
      </c>
      <c r="I286" s="8" t="n">
        <v>1142.039513</v>
      </c>
      <c r="J286" s="31" t="n">
        <v>8.973061</v>
      </c>
      <c r="K286" s="41" t="n">
        <v>1.415053</v>
      </c>
      <c r="L286" s="31" t="n">
        <v>7.359586</v>
      </c>
      <c r="M286" s="8" t="n">
        <v>346.5</v>
      </c>
      <c r="N286" s="8" t="n">
        <v>1297</v>
      </c>
      <c r="O286" s="31" t="n">
        <v>11.510417</v>
      </c>
      <c r="P286" s="31" t="n">
        <v>8.342682</v>
      </c>
      <c r="Q286" s="31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31" t="n">
        <v>6.046842</v>
      </c>
      <c r="W286" s="41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2*ROUNDUP(G286*1000/V_ZENER,0)*PRICE_Z+(4+IF(CORE_MODE=1,1,0)+IF(OR(CORE_MODE=3,CORE_MODE=4),1+2*N_CW+2*N_CW_A,0))*ROUNDUP(G286*DIODE_SAFETY/V_STICK,0)*PRICE_STICK</f>
        <v>101.7</v>
      </c>
      <c r="AG286" s="24" t="n">
        <f aca="false">SUM(X286:AF286)</f>
        <v>4120.56226144</v>
      </c>
      <c r="AH286" s="20" t="n">
        <f aca="false">FIXED_BOM</f>
        <v>3666</v>
      </c>
      <c r="AI286" s="24" t="n">
        <f aca="false">(AG286+AH286)*(1+CONT)</f>
        <v>8954.546600656</v>
      </c>
      <c r="AJ286" s="24" t="n">
        <f aca="false">IF(AR286&gt;0,AI286/AR286,1000000000000)</f>
        <v>1216.71879378215</v>
      </c>
      <c r="AK286" s="8" t="n">
        <f aca="false">IF(AND(AP286&gt;=V_NEED,AR286&gt;=P_MIN,AQ286&gt;=Z_MIN,F286&lt;=N_CAP,D286&lt;=R_MAX,OR(CORONA_REQ=0,O286&gt;=G286),OR(CORE_MODE&lt;&gt;3,E_CORE&lt;=E_NULL_MAX)),1,0)</f>
        <v>0</v>
      </c>
      <c r="AL286" s="31" t="n">
        <f aca="false">IF(AK286=1,IF(OBJECTIVE=1,AI286,AJ286),1000000000000)+ROW()*0.000000001</f>
        <v>1000000000000</v>
      </c>
      <c r="AM286" s="31" t="n">
        <v>7.220891</v>
      </c>
      <c r="AN286" s="41" t="n">
        <v>1.375977</v>
      </c>
      <c r="AO286" s="31" t="n">
        <v>6.94997</v>
      </c>
      <c r="AP286" s="31" t="n">
        <f aca="false">IF(CORE_MODE=1,G286,IF(OR(CORE_MODE=3,CORE_MODE=4),G286+(CHOOSE(N_CW+1,0,1,CW_N2,CW_N3,CW_N4,CW_N5,CW_N6)+CHOOSE(N_CW_A+1,0,CW_A1,CW_A2))*CW_PER_SWING*AM286,AM286))</f>
        <v>28.456707796333</v>
      </c>
      <c r="AQ286" s="41" t="n">
        <f aca="false">IF(CORE_MODE=2,AN286,K286)</f>
        <v>1.415053</v>
      </c>
      <c r="AR286" s="31" t="n">
        <f aca="false">IF(CORE_MODE=2,AO286,L286)</f>
        <v>7.359586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31" t="n">
        <v>13.132078</v>
      </c>
      <c r="H287" s="8" t="n">
        <v>45.130074</v>
      </c>
      <c r="I287" s="8" t="n">
        <v>301.293337</v>
      </c>
      <c r="J287" s="31" t="n">
        <v>6.67611</v>
      </c>
      <c r="K287" s="41" t="n">
        <v>1.254729</v>
      </c>
      <c r="L287" s="31" t="n">
        <v>1.36053</v>
      </c>
      <c r="M287" s="8" t="n">
        <v>91.5</v>
      </c>
      <c r="N287" s="8" t="n">
        <v>787</v>
      </c>
      <c r="O287" s="31" t="n">
        <v>11.510417</v>
      </c>
      <c r="P287" s="31" t="n">
        <v>2.357104</v>
      </c>
      <c r="Q287" s="31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31" t="n">
        <v>2.157952</v>
      </c>
      <c r="W287" s="41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2*ROUNDUP(G287*1000/V_ZENER,0)*PRICE_Z+(4+IF(CORE_MODE=1,1,0)+IF(OR(CORE_MODE=3,CORE_MODE=4),1+2*N_CW+2*N_CW_A,0))*ROUNDUP(G287*DIODE_SAFETY/V_STICK,0)*PRICE_STICK</f>
        <v>101.7</v>
      </c>
      <c r="AG287" s="24" t="n">
        <f aca="false">SUM(X287:AF287)</f>
        <v>1350.43162618</v>
      </c>
      <c r="AH287" s="20" t="n">
        <f aca="false">FIXED_BOM</f>
        <v>3666</v>
      </c>
      <c r="AI287" s="24" t="n">
        <f aca="false">(AG287+AH287)*(1+CONT)</f>
        <v>5768.896370107</v>
      </c>
      <c r="AJ287" s="24" t="n">
        <f aca="false">IF(AR287&gt;0,AI287/AR287,1000000000000)</f>
        <v>4240.18314194248</v>
      </c>
      <c r="AK287" s="8" t="n">
        <f aca="false">IF(AND(AP287&gt;=V_NEED,AR287&gt;=P_MIN,AQ287&gt;=Z_MIN,F287&lt;=N_CAP,D287&lt;=R_MAX,OR(CORONA_REQ=0,O287&gt;=G287),OR(CORE_MODE&lt;&gt;3,E_CORE&lt;=E_NULL_MAX)),1,0)</f>
        <v>0</v>
      </c>
      <c r="AL287" s="31" t="n">
        <f aca="false">IF(AK287=1,IF(OBJECTIVE=1,AI287,AJ287),1000000000000)+ROW()*0.000000001</f>
        <v>1000000000000</v>
      </c>
      <c r="AM287" s="31" t="n">
        <v>6.441699</v>
      </c>
      <c r="AN287" s="41" t="n">
        <v>1.164078</v>
      </c>
      <c r="AO287" s="31" t="n">
        <v>0.819693</v>
      </c>
      <c r="AP287" s="31" t="n">
        <f aca="false">IF(CORE_MODE=1,G287,IF(OR(CORE_MODE=3,CORE_MODE=4),G287+(CHOOSE(N_CW+1,0,1,CW_N2,CW_N3,CW_N4,CW_N5,CW_N6)+CHOOSE(N_CW_A+1,0,CW_A1,CW_A2))*CW_PER_SWING*AM287,AM287))</f>
        <v>26.803057444837</v>
      </c>
      <c r="AQ287" s="41" t="n">
        <f aca="false">IF(CORE_MODE=2,AN287,K287)</f>
        <v>1.254729</v>
      </c>
      <c r="AR287" s="31" t="n">
        <f aca="false">IF(CORE_MODE=2,AO287,L287)</f>
        <v>1.36053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31" t="n">
        <v>13.132078</v>
      </c>
      <c r="H288" s="8" t="n">
        <v>69.775831</v>
      </c>
      <c r="I288" s="8" t="n">
        <v>473.460957</v>
      </c>
      <c r="J288" s="31" t="n">
        <v>6.785458</v>
      </c>
      <c r="K288" s="41" t="n">
        <v>1.300825</v>
      </c>
      <c r="L288" s="31" t="n">
        <v>2.423036</v>
      </c>
      <c r="M288" s="8" t="n">
        <v>136.5</v>
      </c>
      <c r="N288" s="8" t="n">
        <v>877</v>
      </c>
      <c r="O288" s="31" t="n">
        <v>11.510417</v>
      </c>
      <c r="P288" s="31" t="n">
        <v>3.535656</v>
      </c>
      <c r="Q288" s="31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31" t="n">
        <v>2.844227</v>
      </c>
      <c r="W288" s="41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2*ROUNDUP(G288*1000/V_ZENER,0)*PRICE_Z+(4+IF(CORE_MODE=1,1,0)+IF(OR(CORE_MODE=3,CORE_MODE=4),1+2*N_CW+2*N_CW_A,0))*ROUNDUP(G288*DIODE_SAFETY/V_STICK,0)*PRICE_STICK</f>
        <v>101.7</v>
      </c>
      <c r="AG288" s="24" t="n">
        <f aca="false">SUM(X288:AF288)</f>
        <v>1838.61010584</v>
      </c>
      <c r="AH288" s="20" t="n">
        <f aca="false">FIXED_BOM</f>
        <v>3666</v>
      </c>
      <c r="AI288" s="24" t="n">
        <f aca="false">(AG288+AH288)*(1+CONT)</f>
        <v>6330.301621716</v>
      </c>
      <c r="AJ288" s="24" t="n">
        <f aca="false">IF(AR288&gt;0,AI288/AR288,1000000000000)</f>
        <v>2612.54955424352</v>
      </c>
      <c r="AK288" s="8" t="n">
        <f aca="false">IF(AND(AP288&gt;=V_NEED,AR288&gt;=P_MIN,AQ288&gt;=Z_MIN,F288&lt;=N_CAP,D288&lt;=R_MAX,OR(CORONA_REQ=0,O288&gt;=G288),OR(CORE_MODE&lt;&gt;3,E_CORE&lt;=E_NULL_MAX)),1,0)</f>
        <v>0</v>
      </c>
      <c r="AL288" s="31" t="n">
        <f aca="false">IF(AK288=1,IF(OBJECTIVE=1,AI288,AJ288),1000000000000)+ROW()*0.000000001</f>
        <v>1000000000000</v>
      </c>
      <c r="AM288" s="31" t="n">
        <v>7.025553</v>
      </c>
      <c r="AN288" s="41" t="n">
        <v>1.23349</v>
      </c>
      <c r="AO288" s="31" t="n">
        <v>2.042117</v>
      </c>
      <c r="AP288" s="31" t="n">
        <f aca="false">IF(CORE_MODE=1,G288,IF(OR(CORE_MODE=3,CORE_MODE=4),G288+(CHOOSE(N_CW+1,0,1,CW_N2,CW_N3,CW_N4,CW_N5,CW_N6)+CHOOSE(N_CW_A+1,0,CW_A1,CW_A2))*CW_PER_SWING*AM288,AM288))</f>
        <v>28.042149186439</v>
      </c>
      <c r="AQ288" s="41" t="n">
        <f aca="false">IF(CORE_MODE=2,AN288,K288)</f>
        <v>1.300825</v>
      </c>
      <c r="AR288" s="31" t="n">
        <f aca="false">IF(CORE_MODE=2,AO288,L288)</f>
        <v>2.423036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31" t="n">
        <v>13.132078</v>
      </c>
      <c r="H289" s="8" t="n">
        <v>94.421587</v>
      </c>
      <c r="I289" s="8" t="n">
        <v>645.628578</v>
      </c>
      <c r="J289" s="31" t="n">
        <v>6.837722</v>
      </c>
      <c r="K289" s="41" t="n">
        <v>1.324227</v>
      </c>
      <c r="L289" s="31" t="n">
        <v>3.493242</v>
      </c>
      <c r="M289" s="8" t="n">
        <v>181.5</v>
      </c>
      <c r="N289" s="8" t="n">
        <v>967</v>
      </c>
      <c r="O289" s="31" t="n">
        <v>11.510417</v>
      </c>
      <c r="P289" s="31" t="n">
        <v>4.714208</v>
      </c>
      <c r="Q289" s="31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31" t="n">
        <v>3.530502</v>
      </c>
      <c r="W289" s="41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2*ROUNDUP(G289*1000/V_ZENER,0)*PRICE_Z+(4+IF(CORE_MODE=1,1,0)+IF(OR(CORE_MODE=3,CORE_MODE=4),1+2*N_CW+2*N_CW_A,0))*ROUNDUP(G289*DIODE_SAFETY/V_STICK,0)*PRICE_STICK</f>
        <v>101.7</v>
      </c>
      <c r="AG289" s="24" t="n">
        <f aca="false">SUM(X289:AF289)</f>
        <v>2326.788582</v>
      </c>
      <c r="AH289" s="20" t="n">
        <f aca="false">FIXED_BOM</f>
        <v>3666</v>
      </c>
      <c r="AI289" s="24" t="n">
        <f aca="false">(AG289+AH289)*(1+CONT)</f>
        <v>6891.7068693</v>
      </c>
      <c r="AJ289" s="24" t="n">
        <f aca="false">IF(AR289&gt;0,AI289/AR289,1000000000000)</f>
        <v>1972.86843261933</v>
      </c>
      <c r="AK289" s="8" t="n">
        <f aca="false">IF(AND(AP289&gt;=V_NEED,AR289&gt;=P_MIN,AQ289&gt;=Z_MIN,F289&lt;=N_CAP,D289&lt;=R_MAX,OR(CORONA_REQ=0,O289&gt;=G289),OR(CORE_MODE&lt;&gt;3,E_CORE&lt;=E_NULL_MAX)),1,0)</f>
        <v>0</v>
      </c>
      <c r="AL289" s="31" t="n">
        <f aca="false">IF(AK289=1,IF(OBJECTIVE=1,AI289,AJ289),1000000000000)+ROW()*0.000000001</f>
        <v>1000000000000</v>
      </c>
      <c r="AM289" s="31" t="n">
        <v>7.065296</v>
      </c>
      <c r="AN289" s="41" t="n">
        <v>1.270003</v>
      </c>
      <c r="AO289" s="31" t="n">
        <v>3.093201</v>
      </c>
      <c r="AP289" s="31" t="n">
        <f aca="false">IF(CORE_MODE=1,G289,IF(OR(CORE_MODE=3,CORE_MODE=4),G289+(CHOOSE(N_CW+1,0,1,CW_N2,CW_N3,CW_N4,CW_N5,CW_N6)+CHOOSE(N_CW_A+1,0,CW_A1,CW_A2))*CW_PER_SWING*AM289,AM289))</f>
        <v>28.126494284848</v>
      </c>
      <c r="AQ289" s="41" t="n">
        <f aca="false">IF(CORE_MODE=2,AN289,K289)</f>
        <v>1.324227</v>
      </c>
      <c r="AR289" s="31" t="n">
        <f aca="false">IF(CORE_MODE=2,AO289,L289)</f>
        <v>3.493242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31" t="n">
        <v>13.132078</v>
      </c>
      <c r="H290" s="8" t="n">
        <v>119.067344</v>
      </c>
      <c r="I290" s="8" t="n">
        <v>817.796199</v>
      </c>
      <c r="J290" s="31" t="n">
        <v>6.86835</v>
      </c>
      <c r="K290" s="41" t="n">
        <v>1.338839</v>
      </c>
      <c r="L290" s="31" t="n">
        <v>4.569741</v>
      </c>
      <c r="M290" s="8" t="n">
        <v>226.5</v>
      </c>
      <c r="N290" s="8" t="n">
        <v>1057</v>
      </c>
      <c r="O290" s="31" t="n">
        <v>11.510417</v>
      </c>
      <c r="P290" s="31" t="n">
        <v>5.89276</v>
      </c>
      <c r="Q290" s="31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31" t="n">
        <v>4.216776</v>
      </c>
      <c r="W290" s="41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2*ROUNDUP(G290*1000/V_ZENER,0)*PRICE_Z+(4+IF(CORE_MODE=1,1,0)+IF(OR(CORE_MODE=3,CORE_MODE=4),1+2*N_CW+2*N_CW_A,0))*ROUNDUP(G290*DIODE_SAFETY/V_STICK,0)*PRICE_STICK</f>
        <v>101.7</v>
      </c>
      <c r="AG290" s="24" t="n">
        <f aca="false">SUM(X290:AF290)</f>
        <v>2814.96700316</v>
      </c>
      <c r="AH290" s="20" t="n">
        <f aca="false">FIXED_BOM</f>
        <v>3666</v>
      </c>
      <c r="AI290" s="24" t="n">
        <f aca="false">(AG290+AH290)*(1+CONT)</f>
        <v>7453.112053634</v>
      </c>
      <c r="AJ290" s="24" t="n">
        <f aca="false">IF(AR290&gt;0,AI290/AR290,1000000000000)</f>
        <v>1630.97034462872</v>
      </c>
      <c r="AK290" s="8" t="n">
        <f aca="false">IF(AND(AP290&gt;=V_NEED,AR290&gt;=P_MIN,AQ290&gt;=Z_MIN,F290&lt;=N_CAP,D290&lt;=R_MAX,OR(CORONA_REQ=0,O290&gt;=G290),OR(CORE_MODE&lt;&gt;3,E_CORE&lt;=E_NULL_MAX)),1,0)</f>
        <v>0</v>
      </c>
      <c r="AL290" s="31" t="n">
        <f aca="false">IF(AK290=1,IF(OBJECTIVE=1,AI290,AJ290),1000000000000)+ROW()*0.000000001</f>
        <v>1000000000000</v>
      </c>
      <c r="AM290" s="31" t="n">
        <v>7.09536</v>
      </c>
      <c r="AN290" s="41" t="n">
        <v>1.294762</v>
      </c>
      <c r="AO290" s="31" t="n">
        <v>4.186806</v>
      </c>
      <c r="AP290" s="31" t="n">
        <f aca="false">IF(CORE_MODE=1,G290,IF(OR(CORE_MODE=3,CORE_MODE=4),G290+(CHOOSE(N_CW+1,0,1,CW_N2,CW_N3,CW_N4,CW_N5,CW_N6)+CHOOSE(N_CW_A+1,0,CW_A1,CW_A2))*CW_PER_SWING*AM290,AM290))</f>
        <v>28.19029799968</v>
      </c>
      <c r="AQ290" s="41" t="n">
        <f aca="false">IF(CORE_MODE=2,AN290,K290)</f>
        <v>1.338839</v>
      </c>
      <c r="AR290" s="31" t="n">
        <f aca="false">IF(CORE_MODE=2,AO290,L290)</f>
        <v>4.569741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31" t="n">
        <v>13.132078</v>
      </c>
      <c r="H291" s="8" t="n">
        <v>143.713101</v>
      </c>
      <c r="I291" s="8" t="n">
        <v>989.96382</v>
      </c>
      <c r="J291" s="31" t="n">
        <v>6.888473</v>
      </c>
      <c r="K291" s="41" t="n">
        <v>1.348104</v>
      </c>
      <c r="L291" s="31" t="n">
        <v>5.638924</v>
      </c>
      <c r="M291" s="8" t="n">
        <v>271.5</v>
      </c>
      <c r="N291" s="8" t="n">
        <v>1147</v>
      </c>
      <c r="O291" s="31" t="n">
        <v>11.510417</v>
      </c>
      <c r="P291" s="31" t="n">
        <v>7.071312</v>
      </c>
      <c r="Q291" s="31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31" t="n">
        <v>4.903051</v>
      </c>
      <c r="W291" s="41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2*ROUNDUP(G291*1000/V_ZENER,0)*PRICE_Z+(4+IF(CORE_MODE=1,1,0)+IF(OR(CORE_MODE=3,CORE_MODE=4),1+2*N_CW+2*N_CW_A,0))*ROUNDUP(G291*DIODE_SAFETY/V_STICK,0)*PRICE_STICK</f>
        <v>101.7</v>
      </c>
      <c r="AG291" s="24" t="n">
        <f aca="false">SUM(X291:AF291)</f>
        <v>3303.14547932</v>
      </c>
      <c r="AH291" s="20" t="n">
        <f aca="false">FIXED_BOM</f>
        <v>3666</v>
      </c>
      <c r="AI291" s="24" t="n">
        <f aca="false">(AG291+AH291)*(1+CONT)</f>
        <v>8014.517301218</v>
      </c>
      <c r="AJ291" s="24" t="n">
        <f aca="false">IF(AR291&gt;0,AI291/AR291,1000000000000)</f>
        <v>1421.28485881668</v>
      </c>
      <c r="AK291" s="8" t="n">
        <f aca="false">IF(AND(AP291&gt;=V_NEED,AR291&gt;=P_MIN,AQ291&gt;=Z_MIN,F291&lt;=N_CAP,D291&lt;=R_MAX,OR(CORONA_REQ=0,O291&gt;=G291),OR(CORE_MODE&lt;&gt;3,E_CORE&lt;=E_NULL_MAX)),1,0)</f>
        <v>0</v>
      </c>
      <c r="AL291" s="31" t="n">
        <f aca="false">IF(AK291=1,IF(OBJECTIVE=1,AI291,AJ291),1000000000000)+ROW()*0.000000001</f>
        <v>1000000000000</v>
      </c>
      <c r="AM291" s="31" t="n">
        <v>7.120895</v>
      </c>
      <c r="AN291" s="41" t="n">
        <v>1.309595</v>
      </c>
      <c r="AO291" s="31" t="n">
        <v>5.238724</v>
      </c>
      <c r="AP291" s="31" t="n">
        <f aca="false">IF(CORE_MODE=1,G291,IF(OR(CORE_MODE=3,CORE_MODE=4),G291+(CHOOSE(N_CW+1,0,1,CW_N2,CW_N3,CW_N4,CW_N5,CW_N6)+CHOOSE(N_CW_A+1,0,CW_A1,CW_A2))*CW_PER_SWING*AM291,AM291))</f>
        <v>28.244489985385</v>
      </c>
      <c r="AQ291" s="41" t="n">
        <f aca="false">IF(CORE_MODE=2,AN291,K291)</f>
        <v>1.348104</v>
      </c>
      <c r="AR291" s="31" t="n">
        <f aca="false">IF(CORE_MODE=2,AO291,L291)</f>
        <v>5.638924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31" t="n">
        <v>13.132078</v>
      </c>
      <c r="H292" s="8" t="n">
        <v>193.004614</v>
      </c>
      <c r="I292" s="8" t="n">
        <v>1334.299062</v>
      </c>
      <c r="J292" s="31" t="n">
        <v>6.913301</v>
      </c>
      <c r="K292" s="41" t="n">
        <v>1.360059</v>
      </c>
      <c r="L292" s="31" t="n">
        <v>7.790057</v>
      </c>
      <c r="M292" s="8" t="n">
        <v>361.5</v>
      </c>
      <c r="N292" s="8" t="n">
        <v>1327</v>
      </c>
      <c r="O292" s="31" t="n">
        <v>11.510417</v>
      </c>
      <c r="P292" s="31" t="n">
        <v>9.428416</v>
      </c>
      <c r="Q292" s="31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31" t="n">
        <v>6.2756</v>
      </c>
      <c r="W292" s="41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2*ROUNDUP(G292*1000/V_ZENER,0)*PRICE_Z+(4+IF(CORE_MODE=1,1,0)+IF(OR(CORE_MODE=3,CORE_MODE=4),1+2*N_CW+2*N_CW_A,0))*ROUNDUP(G292*DIODE_SAFETY/V_STICK,0)*PRICE_STICK</f>
        <v>101.7</v>
      </c>
      <c r="AG292" s="24" t="n">
        <f aca="false">SUM(X292:AF292)</f>
        <v>4279.50231514</v>
      </c>
      <c r="AH292" s="20" t="n">
        <f aca="false">FIXED_BOM</f>
        <v>3666</v>
      </c>
      <c r="AI292" s="24" t="n">
        <f aca="false">(AG292+AH292)*(1+CONT)</f>
        <v>9137.327662411</v>
      </c>
      <c r="AJ292" s="24" t="n">
        <f aca="false">IF(AR292&gt;0,AI292/AR292,1000000000000)</f>
        <v>1172.9474716823</v>
      </c>
      <c r="AK292" s="8" t="n">
        <f aca="false">IF(AND(AP292&gt;=V_NEED,AR292&gt;=P_MIN,AQ292&gt;=Z_MIN,F292&lt;=N_CAP,D292&lt;=R_MAX,OR(CORONA_REQ=0,O292&gt;=G292),OR(CORE_MODE&lt;&gt;3,E_CORE&lt;=E_NULL_MAX)),1,0)</f>
        <v>0</v>
      </c>
      <c r="AL292" s="31" t="n">
        <f aca="false">IF(AK292=1,IF(OBJECTIVE=1,AI292,AJ292),1000000000000)+ROW()*0.000000001</f>
        <v>1000000000000</v>
      </c>
      <c r="AM292" s="31" t="n">
        <v>7.160451</v>
      </c>
      <c r="AN292" s="41" t="n">
        <v>1.330501</v>
      </c>
      <c r="AO292" s="31" t="n">
        <v>7.392524</v>
      </c>
      <c r="AP292" s="31" t="n">
        <f aca="false">IF(CORE_MODE=1,G292,IF(OR(CORE_MODE=3,CORE_MODE=4),G292+(CHOOSE(N_CW+1,0,1,CW_N2,CW_N3,CW_N4,CW_N5,CW_N6)+CHOOSE(N_CW_A+1,0,CW_A1,CW_A2))*CW_PER_SWING*AM292,AM292))</f>
        <v>28.328438220613</v>
      </c>
      <c r="AQ292" s="41" t="n">
        <f aca="false">IF(CORE_MODE=2,AN292,K292)</f>
        <v>1.360059</v>
      </c>
      <c r="AR292" s="31" t="n">
        <f aca="false">IF(CORE_MODE=2,AO292,L292)</f>
        <v>7.790057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31" t="n">
        <v>13.132078</v>
      </c>
      <c r="H293" s="8" t="n">
        <v>24.379987</v>
      </c>
      <c r="I293" s="8" t="n">
        <v>215.697395</v>
      </c>
      <c r="J293" s="31" t="n">
        <v>8.847314</v>
      </c>
      <c r="K293" s="41" t="n">
        <v>1.261054</v>
      </c>
      <c r="L293" s="31" t="n">
        <v>0.986939</v>
      </c>
      <c r="M293" s="8" t="n">
        <v>90</v>
      </c>
      <c r="N293" s="8" t="n">
        <v>784</v>
      </c>
      <c r="O293" s="31" t="n">
        <v>12.486647</v>
      </c>
      <c r="P293" s="31" t="n">
        <v>2.418982</v>
      </c>
      <c r="Q293" s="31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31" t="n">
        <v>2.135077</v>
      </c>
      <c r="W293" s="41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2*ROUNDUP(G293*1000/V_ZENER,0)*PRICE_Z+(4+IF(CORE_MODE=1,1,0)+IF(OR(CORE_MODE=3,CORE_MODE=4),1+2*N_CW+2*N_CW_A,0))*ROUNDUP(G293*DIODE_SAFETY/V_STICK,0)*PRICE_STICK</f>
        <v>101.7</v>
      </c>
      <c r="AG293" s="24" t="n">
        <f aca="false">SUM(X293:AF293)</f>
        <v>1294.35800746</v>
      </c>
      <c r="AH293" s="20" t="n">
        <f aca="false">FIXED_BOM</f>
        <v>3666</v>
      </c>
      <c r="AI293" s="24" t="n">
        <f aca="false">(AG293+AH293)*(1+CONT)</f>
        <v>5704.411708579</v>
      </c>
      <c r="AJ293" s="24" t="n">
        <f aca="false">IF(AR293&gt;0,AI293/AR293,1000000000000)</f>
        <v>5779.90302194867</v>
      </c>
      <c r="AK293" s="8" t="n">
        <f aca="false">IF(AND(AP293&gt;=V_NEED,AR293&gt;=P_MIN,AQ293&gt;=Z_MIN,F293&lt;=N_CAP,D293&lt;=R_MAX,OR(CORONA_REQ=0,O293&gt;=G293),OR(CORE_MODE&lt;&gt;3,E_CORE&lt;=E_NULL_MAX)),1,0)</f>
        <v>0</v>
      </c>
      <c r="AL293" s="31" t="n">
        <f aca="false">IF(AK293=1,IF(OBJECTIVE=1,AI293,AJ293),1000000000000)+ROW()*0.000000001</f>
        <v>1000000000000</v>
      </c>
      <c r="AM293" s="31" t="n">
        <v>5.720519</v>
      </c>
      <c r="AN293" s="41" t="n">
        <v>1.139281</v>
      </c>
      <c r="AO293" s="31" t="n">
        <v>0.539262</v>
      </c>
      <c r="AP293" s="31" t="n">
        <f aca="false">IF(CORE_MODE=1,G293,IF(OR(CORE_MODE=3,CORE_MODE=4),G293+(CHOOSE(N_CW+1,0,1,CW_N2,CW_N3,CW_N4,CW_N5,CW_N6)+CHOOSE(N_CW_A+1,0,CW_A1,CW_A2))*CW_PER_SWING*AM293,AM293))</f>
        <v>25.272523814497</v>
      </c>
      <c r="AQ293" s="41" t="n">
        <f aca="false">IF(CORE_MODE=2,AN293,K293)</f>
        <v>1.261054</v>
      </c>
      <c r="AR293" s="31" t="n">
        <f aca="false">IF(CORE_MODE=2,AO293,L293)</f>
        <v>0.986939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31" t="n">
        <v>13.132078</v>
      </c>
      <c r="H294" s="8" t="n">
        <v>37.168551</v>
      </c>
      <c r="I294" s="8" t="n">
        <v>338.953049</v>
      </c>
      <c r="J294" s="31" t="n">
        <v>9.119351</v>
      </c>
      <c r="K294" s="41" t="n">
        <v>1.327709</v>
      </c>
      <c r="L294" s="31" t="n">
        <v>1.837783</v>
      </c>
      <c r="M294" s="8" t="n">
        <v>138</v>
      </c>
      <c r="N294" s="8" t="n">
        <v>880</v>
      </c>
      <c r="O294" s="31" t="n">
        <v>12.486647</v>
      </c>
      <c r="P294" s="31" t="n">
        <v>3.628474</v>
      </c>
      <c r="Q294" s="31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31" t="n">
        <v>2.867103</v>
      </c>
      <c r="W294" s="41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2*ROUNDUP(G294*1000/V_ZENER,0)*PRICE_Z+(4+IF(CORE_MODE=1,1,0)+IF(OR(CORE_MODE=3,CORE_MODE=4),1+2*N_CW+2*N_CW_A,0))*ROUNDUP(G294*DIODE_SAFETY/V_STICK,0)*PRICE_STICK</f>
        <v>101.7</v>
      </c>
      <c r="AG294" s="24" t="n">
        <f aca="false">SUM(X294:AF294)</f>
        <v>1790.98557916</v>
      </c>
      <c r="AH294" s="20" t="n">
        <f aca="false">FIXED_BOM</f>
        <v>3666</v>
      </c>
      <c r="AI294" s="24" t="n">
        <f aca="false">(AG294+AH294)*(1+CONT)</f>
        <v>6275.533416034</v>
      </c>
      <c r="AJ294" s="24" t="n">
        <f aca="false">IF(AR294&gt;0,AI294/AR294,1000000000000)</f>
        <v>3414.73036589956</v>
      </c>
      <c r="AK294" s="8" t="n">
        <f aca="false">IF(AND(AP294&gt;=V_NEED,AR294&gt;=P_MIN,AQ294&gt;=Z_MIN,F294&lt;=N_CAP,D294&lt;=R_MAX,OR(CORONA_REQ=0,O294&gt;=G294),OR(CORE_MODE&lt;&gt;3,E_CORE&lt;=E_NULL_MAX)),1,0)</f>
        <v>0</v>
      </c>
      <c r="AL294" s="31" t="n">
        <f aca="false">IF(AK294=1,IF(OBJECTIVE=1,AI294,AJ294),1000000000000)+ROW()*0.000000001</f>
        <v>1000000000000</v>
      </c>
      <c r="AM294" s="31" t="n">
        <v>7.058915</v>
      </c>
      <c r="AN294" s="41" t="n">
        <v>1.230259</v>
      </c>
      <c r="AO294" s="31" t="n">
        <v>1.438836</v>
      </c>
      <c r="AP294" s="31" t="n">
        <f aca="false">IF(CORE_MODE=1,G294,IF(OR(CORE_MODE=3,CORE_MODE=4),G294+(CHOOSE(N_CW+1,0,1,CW_N2,CW_N3,CW_N4,CW_N5,CW_N6)+CHOOSE(N_CW_A+1,0,CW_A1,CW_A2))*CW_PER_SWING*AM294,AM294))</f>
        <v>28.112952124645</v>
      </c>
      <c r="AQ294" s="41" t="n">
        <f aca="false">IF(CORE_MODE=2,AN294,K294)</f>
        <v>1.327709</v>
      </c>
      <c r="AR294" s="31" t="n">
        <f aca="false">IF(CORE_MODE=2,AO294,L294)</f>
        <v>1.837783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31" t="n">
        <v>13.132078</v>
      </c>
      <c r="H295" s="8" t="n">
        <v>49.957115</v>
      </c>
      <c r="I295" s="8" t="n">
        <v>462.208703</v>
      </c>
      <c r="J295" s="31" t="n">
        <v>9.25211</v>
      </c>
      <c r="K295" s="41" t="n">
        <v>1.362681</v>
      </c>
      <c r="L295" s="31" t="n">
        <v>2.697362</v>
      </c>
      <c r="M295" s="8" t="n">
        <v>178</v>
      </c>
      <c r="N295" s="8" t="n">
        <v>960</v>
      </c>
      <c r="O295" s="31" t="n">
        <v>12.486647</v>
      </c>
      <c r="P295" s="31" t="n">
        <v>4.837965</v>
      </c>
      <c r="Q295" s="31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31" t="n">
        <v>3.477125</v>
      </c>
      <c r="W295" s="41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2*ROUNDUP(G295*1000/V_ZENER,0)*PRICE_Z+(4+IF(CORE_MODE=1,1,0)+IF(OR(CORE_MODE=3,CORE_MODE=4),1+2*N_CW+2*N_CW_A,0))*ROUNDUP(G295*DIODE_SAFETY/V_STICK,0)*PRICE_STICK</f>
        <v>101.7</v>
      </c>
      <c r="AG295" s="24" t="n">
        <f aca="false">SUM(X295:AF295)</f>
        <v>2211.94097391</v>
      </c>
      <c r="AH295" s="20" t="n">
        <f aca="false">FIXED_BOM</f>
        <v>3666</v>
      </c>
      <c r="AI295" s="24" t="n">
        <f aca="false">(AG295+AH295)*(1+CONT)</f>
        <v>6759.6321199965</v>
      </c>
      <c r="AJ295" s="24" t="n">
        <f aca="false">IF(AR295&gt;0,AI295/AR295,1000000000000)</f>
        <v>2506.01592222197</v>
      </c>
      <c r="AK295" s="8" t="n">
        <f aca="false">IF(AND(AP295&gt;=V_NEED,AR295&gt;=P_MIN,AQ295&gt;=Z_MIN,F295&lt;=N_CAP,D295&lt;=R_MAX,OR(CORONA_REQ=0,O295&gt;=G295),OR(CORE_MODE&lt;&gt;3,E_CORE&lt;=E_NULL_MAX)),1,0)</f>
        <v>0</v>
      </c>
      <c r="AL295" s="31" t="n">
        <f aca="false">IF(AK295=1,IF(OBJECTIVE=1,AI295,AJ295),1000000000000)+ROW()*0.000000001</f>
        <v>1000000000000</v>
      </c>
      <c r="AM295" s="31" t="n">
        <v>7.113351</v>
      </c>
      <c r="AN295" s="41" t="n">
        <v>1.283678</v>
      </c>
      <c r="AO295" s="31" t="n">
        <v>2.315749</v>
      </c>
      <c r="AP295" s="31" t="n">
        <f aca="false">IF(CORE_MODE=1,G295,IF(OR(CORE_MODE=3,CORE_MODE=4),G295+(CHOOSE(N_CW+1,0,1,CW_N2,CW_N3,CW_N4,CW_N5,CW_N6)+CHOOSE(N_CW_A+1,0,CW_A1,CW_A2))*CW_PER_SWING*AM295,AM295))</f>
        <v>28.228479633313</v>
      </c>
      <c r="AQ295" s="41" t="n">
        <f aca="false">IF(CORE_MODE=2,AN295,K295)</f>
        <v>1.362681</v>
      </c>
      <c r="AR295" s="31" t="n">
        <f aca="false">IF(CORE_MODE=2,AO295,L295)</f>
        <v>2.697362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31" t="n">
        <v>13.132078</v>
      </c>
      <c r="H296" s="8" t="n">
        <v>62.745679</v>
      </c>
      <c r="I296" s="8" t="n">
        <v>585.464358</v>
      </c>
      <c r="J296" s="31" t="n">
        <v>9.330752</v>
      </c>
      <c r="K296" s="41" t="n">
        <v>1.384537</v>
      </c>
      <c r="L296" s="31" t="n">
        <v>3.566828</v>
      </c>
      <c r="M296" s="8" t="n">
        <v>218</v>
      </c>
      <c r="N296" s="8" t="n">
        <v>1040</v>
      </c>
      <c r="O296" s="31" t="n">
        <v>12.486647</v>
      </c>
      <c r="P296" s="31" t="n">
        <v>6.047456</v>
      </c>
      <c r="Q296" s="31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31" t="n">
        <v>4.087147</v>
      </c>
      <c r="W296" s="41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2*ROUNDUP(G296*1000/V_ZENER,0)*PRICE_Z+(4+IF(CORE_MODE=1,1,0)+IF(OR(CORE_MODE=3,CORE_MODE=4),1+2*N_CW+2*N_CW_A,0))*ROUNDUP(G296*DIODE_SAFETY/V_STICK,0)*PRICE_STICK</f>
        <v>101.7</v>
      </c>
      <c r="AG296" s="24" t="n">
        <f aca="false">SUM(X296:AF296)</f>
        <v>2632.89642366</v>
      </c>
      <c r="AH296" s="20" t="n">
        <f aca="false">FIXED_BOM</f>
        <v>3666</v>
      </c>
      <c r="AI296" s="24" t="n">
        <f aca="false">(AG296+AH296)*(1+CONT)</f>
        <v>7243.730887209</v>
      </c>
      <c r="AJ296" s="24" t="n">
        <f aca="false">IF(AR296&gt;0,AI296/AR296,1000000000000)</f>
        <v>2030.86072196613</v>
      </c>
      <c r="AK296" s="8" t="n">
        <f aca="false">IF(AND(AP296&gt;=V_NEED,AR296&gt;=P_MIN,AQ296&gt;=Z_MIN,F296&lt;=N_CAP,D296&lt;=R_MAX,OR(CORONA_REQ=0,O296&gt;=G296),OR(CORE_MODE&lt;&gt;3,E_CORE&lt;=E_NULL_MAX)),1,0)</f>
        <v>0</v>
      </c>
      <c r="AL296" s="31" t="n">
        <f aca="false">IF(AK296=1,IF(OBJECTIVE=1,AI296,AJ296),1000000000000)+ROW()*0.000000001</f>
        <v>1000000000000</v>
      </c>
      <c r="AM296" s="31" t="n">
        <v>7.144764</v>
      </c>
      <c r="AN296" s="41" t="n">
        <v>1.316747</v>
      </c>
      <c r="AO296" s="31" t="n">
        <v>3.163079</v>
      </c>
      <c r="AP296" s="31" t="n">
        <f aca="false">IF(CORE_MODE=1,G296,IF(OR(CORE_MODE=3,CORE_MODE=4),G296+(CHOOSE(N_CW+1,0,1,CW_N2,CW_N3,CW_N4,CW_N5,CW_N6)+CHOOSE(N_CW_A+1,0,CW_A1,CW_A2))*CW_PER_SWING*AM296,AM296))</f>
        <v>28.295146280932</v>
      </c>
      <c r="AQ296" s="41" t="n">
        <f aca="false">IF(CORE_MODE=2,AN296,K296)</f>
        <v>1.384537</v>
      </c>
      <c r="AR296" s="31" t="n">
        <f aca="false">IF(CORE_MODE=2,AO296,L296)</f>
        <v>3.566828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31" t="n">
        <v>13.132078</v>
      </c>
      <c r="H297" s="8" t="n">
        <v>75.534243</v>
      </c>
      <c r="I297" s="8" t="n">
        <v>708.720012</v>
      </c>
      <c r="J297" s="31" t="n">
        <v>9.382765</v>
      </c>
      <c r="K297" s="41" t="n">
        <v>1.399147</v>
      </c>
      <c r="L297" s="31" t="n">
        <v>4.43298</v>
      </c>
      <c r="M297" s="8" t="n">
        <v>266</v>
      </c>
      <c r="N297" s="8" t="n">
        <v>1136</v>
      </c>
      <c r="O297" s="31" t="n">
        <v>12.486647</v>
      </c>
      <c r="P297" s="31" t="n">
        <v>7.256947</v>
      </c>
      <c r="Q297" s="31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31" t="n">
        <v>4.819173</v>
      </c>
      <c r="W297" s="41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2*ROUNDUP(G297*1000/V_ZENER,0)*PRICE_Z+(4+IF(CORE_MODE=1,1,0)+IF(OR(CORE_MODE=3,CORE_MODE=4),1+2*N_CW+2*N_CW_A,0))*ROUNDUP(G297*DIODE_SAFETY/V_STICK,0)*PRICE_STICK</f>
        <v>101.7</v>
      </c>
      <c r="AG297" s="24" t="n">
        <f aca="false">SUM(X297:AF297)</f>
        <v>3129.52398839</v>
      </c>
      <c r="AH297" s="20" t="n">
        <f aca="false">FIXED_BOM</f>
        <v>3666</v>
      </c>
      <c r="AI297" s="24" t="n">
        <f aca="false">(AG297+AH297)*(1+CONT)</f>
        <v>7814.8525866485</v>
      </c>
      <c r="AJ297" s="24" t="n">
        <f aca="false">IF(AR297&gt;0,AI297/AR297,1000000000000)</f>
        <v>1762.88920469943</v>
      </c>
      <c r="AK297" s="8" t="n">
        <f aca="false">IF(AND(AP297&gt;=V_NEED,AR297&gt;=P_MIN,AQ297&gt;=Z_MIN,F297&lt;=N_CAP,D297&lt;=R_MAX,OR(CORONA_REQ=0,O297&gt;=G297),OR(CORE_MODE&lt;&gt;3,E_CORE&lt;=E_NULL_MAX)),1,0)</f>
        <v>0</v>
      </c>
      <c r="AL297" s="31" t="n">
        <f aca="false">IF(AK297=1,IF(OBJECTIVE=1,AI297,AJ297),1000000000000)+ROW()*0.000000001</f>
        <v>1000000000000</v>
      </c>
      <c r="AM297" s="31" t="n">
        <v>7.169873</v>
      </c>
      <c r="AN297" s="41" t="n">
        <v>1.340891</v>
      </c>
      <c r="AO297" s="31" t="n">
        <v>4.031977</v>
      </c>
      <c r="AP297" s="31" t="n">
        <f aca="false">IF(CORE_MODE=1,G297,IF(OR(CORE_MODE=3,CORE_MODE=4),G297+(CHOOSE(N_CW+1,0,1,CW_N2,CW_N3,CW_N4,CW_N5,CW_N6)+CHOOSE(N_CW_A+1,0,CW_A1,CW_A2))*CW_PER_SWING*AM297,AM297))</f>
        <v>28.348434182599</v>
      </c>
      <c r="AQ297" s="41" t="n">
        <f aca="false">IF(CORE_MODE=2,AN297,K297)</f>
        <v>1.399147</v>
      </c>
      <c r="AR297" s="31" t="n">
        <f aca="false">IF(CORE_MODE=2,AO297,L297)</f>
        <v>4.43298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31" t="n">
        <v>13.132078</v>
      </c>
      <c r="H298" s="8" t="n">
        <v>101.111371</v>
      </c>
      <c r="I298" s="8" t="n">
        <v>955.23132</v>
      </c>
      <c r="J298" s="31" t="n">
        <v>9.447318</v>
      </c>
      <c r="K298" s="41" t="n">
        <v>1.4178</v>
      </c>
      <c r="L298" s="31" t="n">
        <v>6.178591</v>
      </c>
      <c r="M298" s="8" t="n">
        <v>354</v>
      </c>
      <c r="N298" s="8" t="n">
        <v>1312</v>
      </c>
      <c r="O298" s="31" t="n">
        <v>12.486647</v>
      </c>
      <c r="P298" s="31" t="n">
        <v>9.675929</v>
      </c>
      <c r="Q298" s="31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31" t="n">
        <v>6.161221</v>
      </c>
      <c r="W298" s="41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2*ROUNDUP(G298*1000/V_ZENER,0)*PRICE_Z+(4+IF(CORE_MODE=1,1,0)+IF(OR(CORE_MODE=3,CORE_MODE=4),1+2*N_CW+2*N_CW_A,0))*ROUNDUP(G298*DIODE_SAFETY/V_STICK,0)*PRICE_STICK</f>
        <v>101.7</v>
      </c>
      <c r="AG298" s="24" t="n">
        <f aca="false">SUM(X298:AF298)</f>
        <v>4047.10694437</v>
      </c>
      <c r="AH298" s="20" t="n">
        <f aca="false">FIXED_BOM</f>
        <v>3666</v>
      </c>
      <c r="AI298" s="24" t="n">
        <f aca="false">(AG298+AH298)*(1+CONT)</f>
        <v>8870.0729860255</v>
      </c>
      <c r="AJ298" s="24" t="n">
        <f aca="false">IF(AR298&gt;0,AI298/AR298,1000000000000)</f>
        <v>1435.61420168862</v>
      </c>
      <c r="AK298" s="8" t="n">
        <f aca="false">IF(AND(AP298&gt;=V_NEED,AR298&gt;=P_MIN,AQ298&gt;=Z_MIN,F298&lt;=N_CAP,D298&lt;=R_MAX,OR(CORONA_REQ=0,O298&gt;=G298),OR(CORE_MODE&lt;&gt;3,E_CORE&lt;=E_NULL_MAX)),1,0)</f>
        <v>0</v>
      </c>
      <c r="AL298" s="31" t="n">
        <f aca="false">IF(AK298=1,IF(OBJECTIVE=1,AI298,AJ298),1000000000000)+ROW()*0.000000001</f>
        <v>1000000000000</v>
      </c>
      <c r="AM298" s="31" t="n">
        <v>7.209485</v>
      </c>
      <c r="AN298" s="41" t="n">
        <v>1.37169</v>
      </c>
      <c r="AO298" s="31" t="n">
        <v>5.773571</v>
      </c>
      <c r="AP298" s="31" t="n">
        <f aca="false">IF(CORE_MODE=1,G298,IF(OR(CORE_MODE=3,CORE_MODE=4),G298+(CHOOSE(N_CW+1,0,1,CW_N2,CW_N3,CW_N4,CW_N5,CW_N6)+CHOOSE(N_CW_A+1,0,CW_A1,CW_A2))*CW_PER_SWING*AM298,AM298))</f>
        <v>28.432501264555</v>
      </c>
      <c r="AQ298" s="41" t="n">
        <f aca="false">IF(CORE_MODE=2,AN298,K298)</f>
        <v>1.4178</v>
      </c>
      <c r="AR298" s="31" t="n">
        <f aca="false">IF(CORE_MODE=2,AO298,L298)</f>
        <v>6.178591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31" t="n">
        <v>13.132078</v>
      </c>
      <c r="H299" s="8" t="n">
        <v>32.140606</v>
      </c>
      <c r="I299" s="8" t="n">
        <v>259.111277</v>
      </c>
      <c r="J299" s="31" t="n">
        <v>8.061804</v>
      </c>
      <c r="K299" s="41" t="n">
        <v>1.272229</v>
      </c>
      <c r="L299" s="31" t="n">
        <v>1.225934</v>
      </c>
      <c r="M299" s="8" t="n">
        <v>98</v>
      </c>
      <c r="N299" s="8" t="n">
        <v>800</v>
      </c>
      <c r="O299" s="31" t="n">
        <v>12.486647</v>
      </c>
      <c r="P299" s="31" t="n">
        <v>2.780894</v>
      </c>
      <c r="Q299" s="31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31" t="n">
        <v>2.257081</v>
      </c>
      <c r="W299" s="41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2*ROUNDUP(G299*1000/V_ZENER,0)*PRICE_Z+(4+IF(CORE_MODE=1,1,0)+IF(OR(CORE_MODE=3,CORE_MODE=4),1+2*N_CW+2*N_CW_A,0))*ROUNDUP(G299*DIODE_SAFETY/V_STICK,0)*PRICE_STICK</f>
        <v>101.7</v>
      </c>
      <c r="AG299" s="24" t="n">
        <f aca="false">SUM(X299:AF299)</f>
        <v>1374.36226558</v>
      </c>
      <c r="AH299" s="20" t="n">
        <f aca="false">FIXED_BOM</f>
        <v>3666</v>
      </c>
      <c r="AI299" s="24" t="n">
        <f aca="false">(AG299+AH299)*(1+CONT)</f>
        <v>5796.416605417</v>
      </c>
      <c r="AJ299" s="24" t="n">
        <f aca="false">IF(AR299&gt;0,AI299/AR299,1000000000000)</f>
        <v>4728.16367391475</v>
      </c>
      <c r="AK299" s="8" t="n">
        <f aca="false">IF(AND(AP299&gt;=V_NEED,AR299&gt;=P_MIN,AQ299&gt;=Z_MIN,F299&lt;=N_CAP,D299&lt;=R_MAX,OR(CORONA_REQ=0,O299&gt;=G299),OR(CORE_MODE&lt;&gt;3,E_CORE&lt;=E_NULL_MAX)),1,0)</f>
        <v>0</v>
      </c>
      <c r="AL299" s="31" t="n">
        <f aca="false">IF(AK299=1,IF(OBJECTIVE=1,AI299,AJ299),1000000000000)+ROW()*0.000000001</f>
        <v>1000000000000</v>
      </c>
      <c r="AM299" s="31" t="n">
        <v>6.986809</v>
      </c>
      <c r="AN299" s="41" t="n">
        <v>1.164461</v>
      </c>
      <c r="AO299" s="31" t="n">
        <v>0.864726</v>
      </c>
      <c r="AP299" s="31" t="n">
        <f aca="false">IF(CORE_MODE=1,G299,IF(OR(CORE_MODE=3,CORE_MODE=4),G299+(CHOOSE(N_CW+1,0,1,CW_N2,CW_N3,CW_N4,CW_N5,CW_N6)+CHOOSE(N_CW_A+1,0,CW_A1,CW_A2))*CW_PER_SWING*AM299,AM299))</f>
        <v>27.959924228767</v>
      </c>
      <c r="AQ299" s="41" t="n">
        <f aca="false">IF(CORE_MODE=2,AN299,K299)</f>
        <v>1.272229</v>
      </c>
      <c r="AR299" s="31" t="n">
        <f aca="false">IF(CORE_MODE=2,AO299,L299)</f>
        <v>1.225934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31" t="n">
        <v>13.132078</v>
      </c>
      <c r="H300" s="8" t="n">
        <v>49.36381</v>
      </c>
      <c r="I300" s="8" t="n">
        <v>407.174863</v>
      </c>
      <c r="J300" s="31" t="n">
        <v>8.248449</v>
      </c>
      <c r="K300" s="41" t="n">
        <v>1.328949</v>
      </c>
      <c r="L300" s="31" t="n">
        <v>2.216171</v>
      </c>
      <c r="M300" s="8" t="n">
        <v>138</v>
      </c>
      <c r="N300" s="8" t="n">
        <v>880</v>
      </c>
      <c r="O300" s="31" t="n">
        <v>12.486647</v>
      </c>
      <c r="P300" s="31" t="n">
        <v>4.171341</v>
      </c>
      <c r="Q300" s="31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31" t="n">
        <v>2.867103</v>
      </c>
      <c r="W300" s="41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2*ROUNDUP(G300*1000/V_ZENER,0)*PRICE_Z+(4+IF(CORE_MODE=1,1,0)+IF(OR(CORE_MODE=3,CORE_MODE=4),1+2*N_CW+2*N_CW_A,0))*ROUNDUP(G300*DIODE_SAFETY/V_STICK,0)*PRICE_STICK</f>
        <v>101.7</v>
      </c>
      <c r="AG300" s="24" t="n">
        <f aca="false">SUM(X300:AF300)</f>
        <v>1797.48369715</v>
      </c>
      <c r="AH300" s="20" t="n">
        <f aca="false">FIXED_BOM</f>
        <v>3666</v>
      </c>
      <c r="AI300" s="24" t="n">
        <f aca="false">(AG300+AH300)*(1+CONT)</f>
        <v>6283.0062517225</v>
      </c>
      <c r="AJ300" s="24" t="n">
        <f aca="false">IF(AR300&gt;0,AI300/AR300,1000000000000)</f>
        <v>2835.07285842225</v>
      </c>
      <c r="AK300" s="8" t="n">
        <f aca="false">IF(AND(AP300&gt;=V_NEED,AR300&gt;=P_MIN,AQ300&gt;=Z_MIN,F300&lt;=N_CAP,D300&lt;=R_MAX,OR(CORONA_REQ=0,O300&gt;=G300),OR(CORE_MODE&lt;&gt;3,E_CORE&lt;=E_NULL_MAX)),1,0)</f>
        <v>0</v>
      </c>
      <c r="AL300" s="31" t="n">
        <f aca="false">IF(AK300=1,IF(OBJECTIVE=1,AI300,AJ300),1000000000000)+ROW()*0.000000001</f>
        <v>1000000000000</v>
      </c>
      <c r="AM300" s="31" t="n">
        <v>7.0674</v>
      </c>
      <c r="AN300" s="41" t="n">
        <v>1.246077</v>
      </c>
      <c r="AO300" s="31" t="n">
        <v>1.828583</v>
      </c>
      <c r="AP300" s="31" t="n">
        <f aca="false">IF(CORE_MODE=1,G300,IF(OR(CORE_MODE=3,CORE_MODE=4),G300+(CHOOSE(N_CW+1,0,1,CW_N2,CW_N3,CW_N4,CW_N5,CW_N6)+CHOOSE(N_CW_A+1,0,CW_A1,CW_A2))*CW_PER_SWING*AM300,AM300))</f>
        <v>28.1309595262</v>
      </c>
      <c r="AQ300" s="41" t="n">
        <f aca="false">IF(CORE_MODE=2,AN300,K300)</f>
        <v>1.328949</v>
      </c>
      <c r="AR300" s="31" t="n">
        <f aca="false">IF(CORE_MODE=2,AO300,L300)</f>
        <v>2.216171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31" t="n">
        <v>13.132078</v>
      </c>
      <c r="H301" s="8" t="n">
        <v>66.587013</v>
      </c>
      <c r="I301" s="8" t="n">
        <v>555.23845</v>
      </c>
      <c r="J301" s="31" t="n">
        <v>8.33854</v>
      </c>
      <c r="K301" s="41" t="n">
        <v>1.357746</v>
      </c>
      <c r="L301" s="31" t="n">
        <v>3.215821</v>
      </c>
      <c r="M301" s="8" t="n">
        <v>186</v>
      </c>
      <c r="N301" s="8" t="n">
        <v>976</v>
      </c>
      <c r="O301" s="31" t="n">
        <v>12.486647</v>
      </c>
      <c r="P301" s="31" t="n">
        <v>5.561788</v>
      </c>
      <c r="Q301" s="31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31" t="n">
        <v>3.599129</v>
      </c>
      <c r="W301" s="41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2*ROUNDUP(G301*1000/V_ZENER,0)*PRICE_Z+(4+IF(CORE_MODE=1,1,0)+IF(OR(CORE_MODE=3,CORE_MODE=4),1+2*N_CW+2*N_CW_A,0))*ROUNDUP(G301*DIODE_SAFETY/V_STICK,0)*PRICE_STICK</f>
        <v>101.7</v>
      </c>
      <c r="AG301" s="24" t="n">
        <f aca="false">SUM(X301:AF301)</f>
        <v>2296.2773067</v>
      </c>
      <c r="AH301" s="20" t="n">
        <f aca="false">FIXED_BOM</f>
        <v>3666</v>
      </c>
      <c r="AI301" s="24" t="n">
        <f aca="false">(AG301+AH301)*(1+CONT)</f>
        <v>6856.618902705</v>
      </c>
      <c r="AJ301" s="24" t="n">
        <f aca="false">IF(AR301&gt;0,AI301/AR301,1000000000000)</f>
        <v>2132.1519147692</v>
      </c>
      <c r="AK301" s="8" t="n">
        <f aca="false">IF(AND(AP301&gt;=V_NEED,AR301&gt;=P_MIN,AQ301&gt;=Z_MIN,F301&lt;=N_CAP,D301&lt;=R_MAX,OR(CORONA_REQ=0,O301&gt;=G301),OR(CORE_MODE&lt;&gt;3,E_CORE&lt;=E_NULL_MAX)),1,0)</f>
        <v>0</v>
      </c>
      <c r="AL301" s="31" t="n">
        <f aca="false">IF(AK301=1,IF(OBJECTIVE=1,AI301,AJ301),1000000000000)+ROW()*0.000000001</f>
        <v>1000000000000</v>
      </c>
      <c r="AM301" s="31" t="n">
        <v>7.112711</v>
      </c>
      <c r="AN301" s="41" t="n">
        <v>1.290461</v>
      </c>
      <c r="AO301" s="31" t="n">
        <v>2.821046</v>
      </c>
      <c r="AP301" s="31" t="n">
        <f aca="false">IF(CORE_MODE=1,G301,IF(OR(CORE_MODE=3,CORE_MODE=4),G301+(CHOOSE(N_CW+1,0,1,CW_N2,CW_N3,CW_N4,CW_N5,CW_N6)+CHOOSE(N_CW_A+1,0,CW_A1,CW_A2))*CW_PER_SWING*AM301,AM301))</f>
        <v>28.227121384993</v>
      </c>
      <c r="AQ301" s="41" t="n">
        <f aca="false">IF(CORE_MODE=2,AN301,K301)</f>
        <v>1.357746</v>
      </c>
      <c r="AR301" s="31" t="n">
        <f aca="false">IF(CORE_MODE=2,AO301,L301)</f>
        <v>3.215821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31" t="n">
        <v>13.132078</v>
      </c>
      <c r="H302" s="8" t="n">
        <v>83.810217</v>
      </c>
      <c r="I302" s="8" t="n">
        <v>703.302037</v>
      </c>
      <c r="J302" s="31" t="n">
        <v>8.391603</v>
      </c>
      <c r="K302" s="41" t="n">
        <v>1.375167</v>
      </c>
      <c r="L302" s="31" t="n">
        <v>4.21975</v>
      </c>
      <c r="M302" s="8" t="n">
        <v>234</v>
      </c>
      <c r="N302" s="8" t="n">
        <v>1072</v>
      </c>
      <c r="O302" s="31" t="n">
        <v>12.486647</v>
      </c>
      <c r="P302" s="31" t="n">
        <v>6.952235</v>
      </c>
      <c r="Q302" s="31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31" t="n">
        <v>4.331155</v>
      </c>
      <c r="W302" s="41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2*ROUNDUP(G302*1000/V_ZENER,0)*PRICE_Z+(4+IF(CORE_MODE=1,1,0)+IF(OR(CORE_MODE=3,CORE_MODE=4),1+2*N_CW+2*N_CW_A,0))*ROUNDUP(G302*DIODE_SAFETY/V_STICK,0)*PRICE_STICK</f>
        <v>101.7</v>
      </c>
      <c r="AG302" s="24" t="n">
        <f aca="false">SUM(X302:AF302)</f>
        <v>2795.07091125</v>
      </c>
      <c r="AH302" s="20" t="n">
        <f aca="false">FIXED_BOM</f>
        <v>3666</v>
      </c>
      <c r="AI302" s="24" t="n">
        <f aca="false">(AG302+AH302)*(1+CONT)</f>
        <v>7430.2315479375</v>
      </c>
      <c r="AJ302" s="24" t="n">
        <f aca="false">IF(AR302&gt;0,AI302/AR302,1000000000000)</f>
        <v>1760.82269042894</v>
      </c>
      <c r="AK302" s="8" t="n">
        <f aca="false">IF(AND(AP302&gt;=V_NEED,AR302&gt;=P_MIN,AQ302&gt;=Z_MIN,F302&lt;=N_CAP,D302&lt;=R_MAX,OR(CORONA_REQ=0,O302&gt;=G302),OR(CORE_MODE&lt;&gt;3,E_CORE&lt;=E_NULL_MAX)),1,0)</f>
        <v>0</v>
      </c>
      <c r="AL302" s="31" t="n">
        <f aca="false">IF(AK302=1,IF(OBJECTIVE=1,AI302,AJ302),1000000000000)+ROW()*0.000000001</f>
        <v>1000000000000</v>
      </c>
      <c r="AM302" s="31" t="n">
        <v>7.143546</v>
      </c>
      <c r="AN302" s="41" t="n">
        <v>1.319167</v>
      </c>
      <c r="AO302" s="31" t="n">
        <v>3.823972</v>
      </c>
      <c r="AP302" s="31" t="n">
        <f aca="false">IF(CORE_MODE=1,G302,IF(OR(CORE_MODE=3,CORE_MODE=4),G302+(CHOOSE(N_CW+1,0,1,CW_N2,CW_N3,CW_N4,CW_N5,CW_N6)+CHOOSE(N_CW_A+1,0,CW_A1,CW_A2))*CW_PER_SWING*AM302,AM302))</f>
        <v>28.292561364598</v>
      </c>
      <c r="AQ302" s="41" t="n">
        <f aca="false">IF(CORE_MODE=2,AN302,K302)</f>
        <v>1.375167</v>
      </c>
      <c r="AR302" s="31" t="n">
        <f aca="false">IF(CORE_MODE=2,AO302,L302)</f>
        <v>4.21975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31" t="n">
        <v>13.132078</v>
      </c>
      <c r="H303" s="8" t="n">
        <v>101.033421</v>
      </c>
      <c r="I303" s="8" t="n">
        <v>851.365623</v>
      </c>
      <c r="J303" s="31" t="n">
        <v>8.426574</v>
      </c>
      <c r="K303" s="41" t="n">
        <v>1.387386</v>
      </c>
      <c r="L303" s="31" t="n">
        <v>5.225076</v>
      </c>
      <c r="M303" s="8" t="n">
        <v>282</v>
      </c>
      <c r="N303" s="8" t="n">
        <v>1168</v>
      </c>
      <c r="O303" s="31" t="n">
        <v>12.486647</v>
      </c>
      <c r="P303" s="31" t="n">
        <v>8.342682</v>
      </c>
      <c r="Q303" s="31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31" t="n">
        <v>5.063182</v>
      </c>
      <c r="W303" s="41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2*ROUNDUP(G303*1000/V_ZENER,0)*PRICE_Z+(4+IF(CORE_MODE=1,1,0)+IF(OR(CORE_MODE=3,CORE_MODE=4),1+2*N_CW+2*N_CW_A,0))*ROUNDUP(G303*DIODE_SAFETY/V_STICK,0)*PRICE_STICK</f>
        <v>101.7</v>
      </c>
      <c r="AG303" s="24" t="n">
        <f aca="false">SUM(X303:AF303)</f>
        <v>3293.8645808</v>
      </c>
      <c r="AH303" s="20" t="n">
        <f aca="false">FIXED_BOM</f>
        <v>3666</v>
      </c>
      <c r="AI303" s="24" t="n">
        <f aca="false">(AG303+AH303)*(1+CONT)</f>
        <v>8003.84426792</v>
      </c>
      <c r="AJ303" s="24" t="n">
        <f aca="false">IF(AR303&gt;0,AI303/AR303,1000000000000)</f>
        <v>1531.81394259528</v>
      </c>
      <c r="AK303" s="8" t="n">
        <f aca="false">IF(AND(AP303&gt;=V_NEED,AR303&gt;=P_MIN,AQ303&gt;=Z_MIN,F303&lt;=N_CAP,D303&lt;=R_MAX,OR(CORONA_REQ=0,O303&gt;=G303),OR(CORE_MODE&lt;&gt;3,E_CORE&lt;=E_NULL_MAX)),1,0)</f>
        <v>0</v>
      </c>
      <c r="AL303" s="31" t="n">
        <f aca="false">IF(AK303=1,IF(OBJECTIVE=1,AI303,AJ303),1000000000000)+ROW()*0.000000001</f>
        <v>1000000000000</v>
      </c>
      <c r="AM303" s="31" t="n">
        <v>7.168578</v>
      </c>
      <c r="AN303" s="41" t="n">
        <v>1.339697</v>
      </c>
      <c r="AO303" s="31" t="n">
        <v>4.837069</v>
      </c>
      <c r="AP303" s="31" t="n">
        <f aca="false">IF(CORE_MODE=1,G303,IF(OR(CORE_MODE=3,CORE_MODE=4),G303+(CHOOSE(N_CW+1,0,1,CW_N2,CW_N3,CW_N4,CW_N5,CW_N6)+CHOOSE(N_CW_A+1,0,CW_A1,CW_A2))*CW_PER_SWING*AM303,AM303))</f>
        <v>28.345685852014</v>
      </c>
      <c r="AQ303" s="41" t="n">
        <f aca="false">IF(CORE_MODE=2,AN303,K303)</f>
        <v>1.387386</v>
      </c>
      <c r="AR303" s="31" t="n">
        <f aca="false">IF(CORE_MODE=2,AO303,L303)</f>
        <v>5.225076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31" t="n">
        <v>13.132078</v>
      </c>
      <c r="H304" s="8" t="n">
        <v>135.479828</v>
      </c>
      <c r="I304" s="8" t="n">
        <v>1147.492797</v>
      </c>
      <c r="J304" s="31" t="n">
        <v>8.469842</v>
      </c>
      <c r="K304" s="41" t="n">
        <v>1.402641</v>
      </c>
      <c r="L304" s="31" t="n">
        <v>7.240869</v>
      </c>
      <c r="M304" s="8" t="n">
        <v>370</v>
      </c>
      <c r="N304" s="8" t="n">
        <v>1344</v>
      </c>
      <c r="O304" s="31" t="n">
        <v>12.486647</v>
      </c>
      <c r="P304" s="31" t="n">
        <v>11.123575</v>
      </c>
      <c r="Q304" s="31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31" t="n">
        <v>6.40523</v>
      </c>
      <c r="W304" s="41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2*ROUNDUP(G304*1000/V_ZENER,0)*PRICE_Z+(4+IF(CORE_MODE=1,1,0)+IF(OR(CORE_MODE=3,CORE_MODE=4),1+2*N_CW+2*N_CW_A,0))*ROUNDUP(G304*DIODE_SAFETY/V_STICK,0)*PRICE_STICK</f>
        <v>101.7</v>
      </c>
      <c r="AG304" s="24" t="n">
        <f aca="false">SUM(X304:AF304)</f>
        <v>4215.77960995</v>
      </c>
      <c r="AH304" s="20" t="n">
        <f aca="false">FIXED_BOM</f>
        <v>3666</v>
      </c>
      <c r="AI304" s="24" t="n">
        <f aca="false">(AG304+AH304)*(1+CONT)</f>
        <v>9064.0465514425</v>
      </c>
      <c r="AJ304" s="24" t="n">
        <f aca="false">IF(AR304&gt;0,AI304/AR304,1000000000000)</f>
        <v>1251.78988204903</v>
      </c>
      <c r="AK304" s="8" t="n">
        <f aca="false">IF(AND(AP304&gt;=V_NEED,AR304&gt;=P_MIN,AQ304&gt;=Z_MIN,F304&lt;=N_CAP,D304&lt;=R_MAX,OR(CORONA_REQ=0,O304&gt;=G304),OR(CORE_MODE&lt;&gt;3,E_CORE&lt;=E_NULL_MAX)),1,0)</f>
        <v>0</v>
      </c>
      <c r="AL304" s="31" t="n">
        <f aca="false">IF(AK304=1,IF(OBJECTIVE=1,AI304,AJ304),1000000000000)+ROW()*0.000000001</f>
        <v>1000000000000</v>
      </c>
      <c r="AM304" s="31" t="n">
        <v>7.208416</v>
      </c>
      <c r="AN304" s="41" t="n">
        <v>1.364676</v>
      </c>
      <c r="AO304" s="31" t="n">
        <v>6.834708</v>
      </c>
      <c r="AP304" s="31" t="n">
        <f aca="false">IF(CORE_MODE=1,G304,IF(OR(CORE_MODE=3,CORE_MODE=4),G304+(CHOOSE(N_CW+1,0,1,CW_N2,CW_N3,CW_N4,CW_N5,CW_N6)+CHOOSE(N_CW_A+1,0,CW_A1,CW_A2))*CW_PER_SWING*AM304,AM304))</f>
        <v>28.430232565408</v>
      </c>
      <c r="AQ304" s="41" t="n">
        <f aca="false">IF(CORE_MODE=2,AN304,K304)</f>
        <v>1.402641</v>
      </c>
      <c r="AR304" s="31" t="n">
        <f aca="false">IF(CORE_MODE=2,AO304,L304)</f>
        <v>7.240869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31" t="n">
        <v>13.132078</v>
      </c>
      <c r="H305" s="8" t="n">
        <v>47.770622</v>
      </c>
      <c r="I305" s="8" t="n">
        <v>302.524646</v>
      </c>
      <c r="J305" s="31" t="n">
        <v>6.33286</v>
      </c>
      <c r="K305" s="41" t="n">
        <v>1.244443</v>
      </c>
      <c r="L305" s="31" t="n">
        <v>1.324505</v>
      </c>
      <c r="M305" s="8" t="n">
        <v>98</v>
      </c>
      <c r="N305" s="8" t="n">
        <v>800</v>
      </c>
      <c r="O305" s="31" t="n">
        <v>12.486647</v>
      </c>
      <c r="P305" s="31" t="n">
        <v>3.142805</v>
      </c>
      <c r="Q305" s="31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31" t="n">
        <v>2.257081</v>
      </c>
      <c r="W305" s="41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2*ROUNDUP(G305*1000/V_ZENER,0)*PRICE_Z+(4+IF(CORE_MODE=1,1,0)+IF(OR(CORE_MODE=3,CORE_MODE=4),1+2*N_CW+2*N_CW_A,0))*ROUNDUP(G305*DIODE_SAFETY/V_STICK,0)*PRICE_STICK</f>
        <v>101.7</v>
      </c>
      <c r="AG305" s="24" t="n">
        <f aca="false">SUM(X305:AF305)</f>
        <v>1378.69434025</v>
      </c>
      <c r="AH305" s="20" t="n">
        <f aca="false">FIXED_BOM</f>
        <v>3666</v>
      </c>
      <c r="AI305" s="24" t="n">
        <f aca="false">(AG305+AH305)*(1+CONT)</f>
        <v>5801.3984912875</v>
      </c>
      <c r="AJ305" s="24" t="n">
        <f aca="false">IF(AR305&gt;0,AI305/AR305,1000000000000)</f>
        <v>4380.05027635796</v>
      </c>
      <c r="AK305" s="8" t="n">
        <f aca="false">IF(AND(AP305&gt;=V_NEED,AR305&gt;=P_MIN,AQ305&gt;=Z_MIN,F305&lt;=N_CAP,D305&lt;=R_MAX,OR(CORONA_REQ=0,O305&gt;=G305),OR(CORE_MODE&lt;&gt;3,E_CORE&lt;=E_NULL_MAX)),1,0)</f>
        <v>0</v>
      </c>
      <c r="AL305" s="31" t="n">
        <f aca="false">IF(AK305=1,IF(OBJECTIVE=1,AI305,AJ305),1000000000000)+ROW()*0.000000001</f>
        <v>1000000000000</v>
      </c>
      <c r="AM305" s="31" t="n">
        <v>6.28311</v>
      </c>
      <c r="AN305" s="41" t="n">
        <v>1.156491</v>
      </c>
      <c r="AO305" s="31" t="n">
        <v>0.746729</v>
      </c>
      <c r="AP305" s="31" t="n">
        <f aca="false">IF(CORE_MODE=1,G305,IF(OR(CORE_MODE=3,CORE_MODE=4),G305+(CHOOSE(N_CW+1,0,1,CW_N2,CW_N3,CW_N4,CW_N5,CW_N6)+CHOOSE(N_CW_A+1,0,CW_A1,CW_A2))*CW_PER_SWING*AM305,AM305))</f>
        <v>26.46648987793</v>
      </c>
      <c r="AQ305" s="41" t="n">
        <f aca="false">IF(CORE_MODE=2,AN305,K305)</f>
        <v>1.244443</v>
      </c>
      <c r="AR305" s="31" t="n">
        <f aca="false">IF(CORE_MODE=2,AO305,L305)</f>
        <v>1.324505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31" t="n">
        <v>13.132078</v>
      </c>
      <c r="H306" s="8" t="n">
        <v>73.925263</v>
      </c>
      <c r="I306" s="8" t="n">
        <v>475.395872</v>
      </c>
      <c r="J306" s="31" t="n">
        <v>6.430763</v>
      </c>
      <c r="K306" s="41" t="n">
        <v>1.288824</v>
      </c>
      <c r="L306" s="31" t="n">
        <v>2.36279</v>
      </c>
      <c r="M306" s="8" t="n">
        <v>146</v>
      </c>
      <c r="N306" s="8" t="n">
        <v>896</v>
      </c>
      <c r="O306" s="31" t="n">
        <v>12.486647</v>
      </c>
      <c r="P306" s="31" t="n">
        <v>4.714208</v>
      </c>
      <c r="Q306" s="31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31" t="n">
        <v>2.989107</v>
      </c>
      <c r="W306" s="41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2*ROUNDUP(G306*1000/V_ZENER,0)*PRICE_Z+(4+IF(CORE_MODE=1,1,0)+IF(OR(CORE_MODE=3,CORE_MODE=4),1+2*N_CW+2*N_CW_A,0))*ROUNDUP(G306*DIODE_SAFETY/V_STICK,0)*PRICE_STICK</f>
        <v>101.7</v>
      </c>
      <c r="AG306" s="24" t="n">
        <f aca="false">SUM(X306:AF306)</f>
        <v>1879.65399162</v>
      </c>
      <c r="AH306" s="20" t="n">
        <f aca="false">FIXED_BOM</f>
        <v>3666</v>
      </c>
      <c r="AI306" s="24" t="n">
        <f aca="false">(AG306+AH306)*(1+CONT)</f>
        <v>6377.502090363</v>
      </c>
      <c r="AJ306" s="24" t="n">
        <f aca="false">IF(AR306&gt;0,AI306/AR306,1000000000000)</f>
        <v>2699.14046121873</v>
      </c>
      <c r="AK306" s="8" t="n">
        <f aca="false">IF(AND(AP306&gt;=V_NEED,AR306&gt;=P_MIN,AQ306&gt;=Z_MIN,F306&lt;=N_CAP,D306&lt;=R_MAX,OR(CORONA_REQ=0,O306&gt;=G306),OR(CORE_MODE&lt;&gt;3,E_CORE&lt;=E_NULL_MAX)),1,0)</f>
        <v>0</v>
      </c>
      <c r="AL306" s="31" t="n">
        <f aca="false">IF(AK306=1,IF(OBJECTIVE=1,AI306,AJ306),1000000000000)+ROW()*0.000000001</f>
        <v>1000000000000</v>
      </c>
      <c r="AM306" s="31" t="n">
        <v>7.007123</v>
      </c>
      <c r="AN306" s="41" t="n">
        <v>1.223637</v>
      </c>
      <c r="AO306" s="31" t="n">
        <v>1.982225</v>
      </c>
      <c r="AP306" s="31" t="n">
        <f aca="false">IF(CORE_MODE=1,G306,IF(OR(CORE_MODE=3,CORE_MODE=4),G306+(CHOOSE(N_CW+1,0,1,CW_N2,CW_N3,CW_N4,CW_N5,CW_N6)+CHOOSE(N_CW_A+1,0,CW_A1,CW_A2))*CW_PER_SWING*AM306,AM306))</f>
        <v>28.003035879349</v>
      </c>
      <c r="AQ306" s="41" t="n">
        <f aca="false">IF(CORE_MODE=2,AN306,K306)</f>
        <v>1.288824</v>
      </c>
      <c r="AR306" s="31" t="n">
        <f aca="false">IF(CORE_MODE=2,AO306,L306)</f>
        <v>2.36279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31" t="n">
        <v>13.132078</v>
      </c>
      <c r="H307" s="8" t="n">
        <v>100.079905</v>
      </c>
      <c r="I307" s="8" t="n">
        <v>648.267098</v>
      </c>
      <c r="J307" s="31" t="n">
        <v>6.477495</v>
      </c>
      <c r="K307" s="41" t="n">
        <v>1.311941</v>
      </c>
      <c r="L307" s="31" t="n">
        <v>3.412073</v>
      </c>
      <c r="M307" s="8" t="n">
        <v>194</v>
      </c>
      <c r="N307" s="8" t="n">
        <v>992</v>
      </c>
      <c r="O307" s="31" t="n">
        <v>12.486647</v>
      </c>
      <c r="P307" s="31" t="n">
        <v>6.285611</v>
      </c>
      <c r="Q307" s="31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31" t="n">
        <v>3.721134</v>
      </c>
      <c r="W307" s="41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2*ROUNDUP(G307*1000/V_ZENER,0)*PRICE_Z+(4+IF(CORE_MODE=1,1,0)+IF(OR(CORE_MODE=3,CORE_MODE=4),1+2*N_CW+2*N_CW_A,0))*ROUNDUP(G307*DIODE_SAFETY/V_STICK,0)*PRICE_STICK</f>
        <v>101.7</v>
      </c>
      <c r="AG307" s="24" t="n">
        <f aca="false">SUM(X307:AF307)</f>
        <v>2380.61369949</v>
      </c>
      <c r="AH307" s="20" t="n">
        <f aca="false">FIXED_BOM</f>
        <v>3666</v>
      </c>
      <c r="AI307" s="24" t="n">
        <f aca="false">(AG307+AH307)*(1+CONT)</f>
        <v>6953.6057544135</v>
      </c>
      <c r="AJ307" s="24" t="n">
        <f aca="false">IF(AR307&gt;0,AI307/AR307,1000000000000)</f>
        <v>2037.94167194357</v>
      </c>
      <c r="AK307" s="8" t="n">
        <f aca="false">IF(AND(AP307&gt;=V_NEED,AR307&gt;=P_MIN,AQ307&gt;=Z_MIN,F307&lt;=N_CAP,D307&lt;=R_MAX,OR(CORONA_REQ=0,O307&gt;=G307),OR(CORE_MODE&lt;&gt;3,E_CORE&lt;=E_NULL_MAX)),1,0)</f>
        <v>0</v>
      </c>
      <c r="AL307" s="31" t="n">
        <f aca="false">IF(AK307=1,IF(OBJECTIVE=1,AI307,AJ307),1000000000000)+ROW()*0.000000001</f>
        <v>1000000000000</v>
      </c>
      <c r="AM307" s="31" t="n">
        <v>7.046207</v>
      </c>
      <c r="AN307" s="41" t="n">
        <v>1.259513</v>
      </c>
      <c r="AO307" s="31" t="n">
        <v>3.012522</v>
      </c>
      <c r="AP307" s="31" t="n">
        <f aca="false">IF(CORE_MODE=1,G307,IF(OR(CORE_MODE=3,CORE_MODE=4),G307+(CHOOSE(N_CW+1,0,1,CW_N2,CW_N3,CW_N4,CW_N5,CW_N6)+CHOOSE(N_CW_A+1,0,CW_A1,CW_A2))*CW_PER_SWING*AM307,AM307))</f>
        <v>28.085982406441</v>
      </c>
      <c r="AQ307" s="41" t="n">
        <f aca="false">IF(CORE_MODE=2,AN307,K307)</f>
        <v>1.311941</v>
      </c>
      <c r="AR307" s="31" t="n">
        <f aca="false">IF(CORE_MODE=2,AO307,L307)</f>
        <v>3.412073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31" t="n">
        <v>13.132078</v>
      </c>
      <c r="H308" s="8" t="n">
        <v>126.234546</v>
      </c>
      <c r="I308" s="8" t="n">
        <v>821.138324</v>
      </c>
      <c r="J308" s="31" t="n">
        <v>6.504862</v>
      </c>
      <c r="K308" s="41" t="n">
        <v>1.32563</v>
      </c>
      <c r="L308" s="31" t="n">
        <v>4.461271</v>
      </c>
      <c r="M308" s="8" t="n">
        <v>242</v>
      </c>
      <c r="N308" s="8" t="n">
        <v>1088</v>
      </c>
      <c r="O308" s="31" t="n">
        <v>12.486647</v>
      </c>
      <c r="P308" s="31" t="n">
        <v>7.857013</v>
      </c>
      <c r="Q308" s="31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31" t="n">
        <v>4.45316</v>
      </c>
      <c r="W308" s="41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2*ROUNDUP(G308*1000/V_ZENER,0)*PRICE_Z+(4+IF(CORE_MODE=1,1,0)+IF(OR(CORE_MODE=3,CORE_MODE=4),1+2*N_CW+2*N_CW_A,0))*ROUNDUP(G308*DIODE_SAFETY/V_STICK,0)*PRICE_STICK</f>
        <v>101.7</v>
      </c>
      <c r="AG308" s="24" t="n">
        <f aca="false">SUM(X308:AF308)</f>
        <v>2881.57334039</v>
      </c>
      <c r="AH308" s="20" t="n">
        <f aca="false">FIXED_BOM</f>
        <v>3666</v>
      </c>
      <c r="AI308" s="24" t="n">
        <f aca="false">(AG308+AH308)*(1+CONT)</f>
        <v>7529.7093414485</v>
      </c>
      <c r="AJ308" s="24" t="n">
        <f aca="false">IF(AR308&gt;0,AI308/AR308,1000000000000)</f>
        <v>1687.79465346277</v>
      </c>
      <c r="AK308" s="8" t="n">
        <f aca="false">IF(AND(AP308&gt;=V_NEED,AR308&gt;=P_MIN,AQ308&gt;=Z_MIN,F308&lt;=N_CAP,D308&lt;=R_MAX,OR(CORONA_REQ=0,O308&gt;=G308),OR(CORE_MODE&lt;&gt;3,E_CORE&lt;=E_NULL_MAX)),1,0)</f>
        <v>0</v>
      </c>
      <c r="AL308" s="31" t="n">
        <f aca="false">IF(AK308=1,IF(OBJECTIVE=1,AI308,AJ308),1000000000000)+ROW()*0.000000001</f>
        <v>1000000000000</v>
      </c>
      <c r="AM308" s="31" t="n">
        <v>7.075852</v>
      </c>
      <c r="AN308" s="41" t="n">
        <v>1.28303</v>
      </c>
      <c r="AO308" s="31" t="n">
        <v>4.078809</v>
      </c>
      <c r="AP308" s="31" t="n">
        <f aca="false">IF(CORE_MODE=1,G308,IF(OR(CORE_MODE=3,CORE_MODE=4),G308+(CHOOSE(N_CW+1,0,1,CW_N2,CW_N3,CW_N4,CW_N5,CW_N6)+CHOOSE(N_CW_A+1,0,CW_A1,CW_A2))*CW_PER_SWING*AM308,AM308))</f>
        <v>28.148896893076</v>
      </c>
      <c r="AQ308" s="41" t="n">
        <f aca="false">IF(CORE_MODE=2,AN308,K308)</f>
        <v>1.32563</v>
      </c>
      <c r="AR308" s="31" t="n">
        <f aca="false">IF(CORE_MODE=2,AO308,L308)</f>
        <v>4.461271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31" t="n">
        <v>13.132078</v>
      </c>
      <c r="H309" s="8" t="n">
        <v>152.389187</v>
      </c>
      <c r="I309" s="8" t="n">
        <v>994.00955</v>
      </c>
      <c r="J309" s="31" t="n">
        <v>6.522835</v>
      </c>
      <c r="K309" s="41" t="n">
        <v>1.334588</v>
      </c>
      <c r="L309" s="31" t="n">
        <v>5.510362</v>
      </c>
      <c r="M309" s="8" t="n">
        <v>290</v>
      </c>
      <c r="N309" s="8" t="n">
        <v>1184</v>
      </c>
      <c r="O309" s="31" t="n">
        <v>12.486647</v>
      </c>
      <c r="P309" s="31" t="n">
        <v>9.428416</v>
      </c>
      <c r="Q309" s="31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31" t="n">
        <v>5.185186</v>
      </c>
      <c r="W309" s="41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2*ROUNDUP(G309*1000/V_ZENER,0)*PRICE_Z+(4+IF(CORE_MODE=1,1,0)+IF(OR(CORE_MODE=3,CORE_MODE=4),1+2*N_CW+2*N_CW_A,0))*ROUNDUP(G309*DIODE_SAFETY/V_STICK,0)*PRICE_STICK</f>
        <v>101.7</v>
      </c>
      <c r="AG309" s="24" t="n">
        <f aca="false">SUM(X309:AF309)</f>
        <v>3382.53298826</v>
      </c>
      <c r="AH309" s="20" t="n">
        <f aca="false">FIXED_BOM</f>
        <v>3666</v>
      </c>
      <c r="AI309" s="24" t="n">
        <f aca="false">(AG309+AH309)*(1+CONT)</f>
        <v>8105.812936499</v>
      </c>
      <c r="AJ309" s="24" t="n">
        <f aca="false">IF(AR309&gt;0,AI309/AR309,1000000000000)</f>
        <v>1471.0127821909</v>
      </c>
      <c r="AK309" s="8" t="n">
        <f aca="false">IF(AND(AP309&gt;=V_NEED,AR309&gt;=P_MIN,AQ309&gt;=Z_MIN,F309&lt;=N_CAP,D309&lt;=R_MAX,OR(CORONA_REQ=0,O309&gt;=G309),OR(CORE_MODE&lt;&gt;3,E_CORE&lt;=E_NULL_MAX)),1,0)</f>
        <v>0</v>
      </c>
      <c r="AL309" s="31" t="n">
        <f aca="false">IF(AK309=1,IF(OBJECTIVE=1,AI309,AJ309),1000000000000)+ROW()*0.000000001</f>
        <v>1000000000000</v>
      </c>
      <c r="AM309" s="31" t="n">
        <v>7.101208</v>
      </c>
      <c r="AN309" s="41" t="n">
        <v>1.297396</v>
      </c>
      <c r="AO309" s="31" t="n">
        <v>5.110572</v>
      </c>
      <c r="AP309" s="31" t="n">
        <f aca="false">IF(CORE_MODE=1,G309,IF(OR(CORE_MODE=3,CORE_MODE=4),G309+(CHOOSE(N_CW+1,0,1,CW_N2,CW_N3,CW_N4,CW_N5,CW_N6)+CHOOSE(N_CW_A+1,0,CW_A1,CW_A2))*CW_PER_SWING*AM309,AM309))</f>
        <v>28.202708993704</v>
      </c>
      <c r="AQ309" s="41" t="n">
        <f aca="false">IF(CORE_MODE=2,AN309,K309)</f>
        <v>1.334588</v>
      </c>
      <c r="AR309" s="31" t="n">
        <f aca="false">IF(CORE_MODE=2,AO309,L309)</f>
        <v>5.510362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31" t="n">
        <v>13.132078</v>
      </c>
      <c r="H310" s="8" t="n">
        <v>204.698469</v>
      </c>
      <c r="I310" s="8" t="n">
        <v>1339.752002</v>
      </c>
      <c r="J310" s="31" t="n">
        <v>6.545003</v>
      </c>
      <c r="K310" s="41" t="n">
        <v>1.346637</v>
      </c>
      <c r="L310" s="31" t="n">
        <v>7.61509</v>
      </c>
      <c r="M310" s="8" t="n">
        <v>386</v>
      </c>
      <c r="N310" s="8" t="n">
        <v>1376</v>
      </c>
      <c r="O310" s="31" t="n">
        <v>12.486647</v>
      </c>
      <c r="P310" s="31" t="n">
        <v>12.571221</v>
      </c>
      <c r="Q310" s="31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31" t="n">
        <v>6.649239</v>
      </c>
      <c r="W310" s="41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2*ROUNDUP(G310*1000/V_ZENER,0)*PRICE_Z+(4+IF(CORE_MODE=1,1,0)+IF(OR(CORE_MODE=3,CORE_MODE=4),1+2*N_CW+2*N_CW_A,0))*ROUNDUP(G310*DIODE_SAFETY/V_STICK,0)*PRICE_STICK</f>
        <v>101.7</v>
      </c>
      <c r="AG310" s="24" t="n">
        <f aca="false">SUM(X310:AF310)</f>
        <v>4384.45233553</v>
      </c>
      <c r="AH310" s="20" t="n">
        <f aca="false">FIXED_BOM</f>
        <v>3666</v>
      </c>
      <c r="AI310" s="24" t="n">
        <f aca="false">(AG310+AH310)*(1+CONT)</f>
        <v>9258.0201858595</v>
      </c>
      <c r="AJ310" s="24" t="n">
        <f aca="false">IF(AR310&gt;0,AI310/AR310,1000000000000)</f>
        <v>1215.74665379654</v>
      </c>
      <c r="AK310" s="8" t="n">
        <f aca="false">IF(AND(AP310&gt;=V_NEED,AR310&gt;=P_MIN,AQ310&gt;=Z_MIN,F310&lt;=N_CAP,D310&lt;=R_MAX,OR(CORONA_REQ=0,O310&gt;=G310),OR(CORE_MODE&lt;&gt;3,E_CORE&lt;=E_NULL_MAX)),1,0)</f>
        <v>0</v>
      </c>
      <c r="AL310" s="31" t="n">
        <f aca="false">IF(AK310=1,IF(OBJECTIVE=1,AI310,AJ310),1000000000000)+ROW()*0.000000001</f>
        <v>1000000000000</v>
      </c>
      <c r="AM310" s="31" t="n">
        <v>7.140503</v>
      </c>
      <c r="AN310" s="41" t="n">
        <v>1.318125</v>
      </c>
      <c r="AO310" s="31" t="n">
        <v>7.218656</v>
      </c>
      <c r="AP310" s="31" t="n">
        <f aca="false">IF(CORE_MODE=1,G310,IF(OR(CORE_MODE=3,CORE_MODE=4),G310+(CHOOSE(N_CW+1,0,1,CW_N2,CW_N3,CW_N4,CW_N5,CW_N6)+CHOOSE(N_CW_A+1,0,CW_A1,CW_A2))*CW_PER_SWING*AM310,AM310))</f>
        <v>28.286103318289</v>
      </c>
      <c r="AQ310" s="41" t="n">
        <f aca="false">IF(CORE_MODE=2,AN310,K310)</f>
        <v>1.346637</v>
      </c>
      <c r="AR310" s="31" t="n">
        <f aca="false">IF(CORE_MODE=2,AO310,L310)</f>
        <v>7.61509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31" t="n">
        <v>13.132078</v>
      </c>
      <c r="H311" s="8" t="n">
        <v>25.78173</v>
      </c>
      <c r="I311" s="8" t="n">
        <v>216.911852</v>
      </c>
      <c r="J311" s="31" t="n">
        <v>8.413394</v>
      </c>
      <c r="K311" s="41" t="n">
        <v>1.254276</v>
      </c>
      <c r="L311" s="31" t="n">
        <v>0.973445</v>
      </c>
      <c r="M311" s="8" t="n">
        <v>96</v>
      </c>
      <c r="N311" s="8" t="n">
        <v>796</v>
      </c>
      <c r="O311" s="31" t="n">
        <v>13.305303</v>
      </c>
      <c r="P311" s="31" t="n">
        <v>3.023728</v>
      </c>
      <c r="Q311" s="31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31" t="n">
        <v>2.22658</v>
      </c>
      <c r="W311" s="41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2*ROUNDUP(G311*1000/V_ZENER,0)*PRICE_Z+(4+IF(CORE_MODE=1,1,0)+IF(OR(CORE_MODE=3,CORE_MODE=4),1+2*N_CW+2*N_CW_A,0))*ROUNDUP(G311*DIODE_SAFETY/V_STICK,0)*PRICE_STICK</f>
        <v>101.7</v>
      </c>
      <c r="AG311" s="24" t="n">
        <f aca="false">SUM(X311:AF311)</f>
        <v>1317.75436756</v>
      </c>
      <c r="AH311" s="20" t="n">
        <f aca="false">FIXED_BOM</f>
        <v>3666</v>
      </c>
      <c r="AI311" s="24" t="n">
        <f aca="false">(AG311+AH311)*(1+CONT)</f>
        <v>5731.317522694</v>
      </c>
      <c r="AJ311" s="24" t="n">
        <f aca="false">IF(AR311&gt;0,AI311/AR311,1000000000000)</f>
        <v>5887.66445222278</v>
      </c>
      <c r="AK311" s="8" t="n">
        <f aca="false">IF(AND(AP311&gt;=V_NEED,AR311&gt;=P_MIN,AQ311&gt;=Z_MIN,F311&lt;=N_CAP,D311&lt;=R_MAX,OR(CORONA_REQ=0,O311&gt;=G311),OR(CORE_MODE&lt;&gt;3,E_CORE&lt;=E_NULL_MAX)),1,0)</f>
        <v>0</v>
      </c>
      <c r="AL311" s="31" t="n">
        <f aca="false">IF(AK311=1,IF(OBJECTIVE=1,AI311,AJ311),1000000000000)+ROW()*0.000000001</f>
        <v>1000000000000</v>
      </c>
      <c r="AM311" s="31" t="n">
        <v>5.732654</v>
      </c>
      <c r="AN311" s="41" t="n">
        <v>1.134948</v>
      </c>
      <c r="AO311" s="31" t="n">
        <v>0.534187</v>
      </c>
      <c r="AP311" s="31" t="n">
        <f aca="false">IF(CORE_MODE=1,G311,IF(OR(CORE_MODE=3,CORE_MODE=4),G311+(CHOOSE(N_CW+1,0,1,CW_N2,CW_N3,CW_N4,CW_N5,CW_N6)+CHOOSE(N_CW_A+1,0,CW_A1,CW_A2))*CW_PER_SWING*AM311,AM311))</f>
        <v>25.298277476002</v>
      </c>
      <c r="AQ311" s="41" t="n">
        <f aca="false">IF(CORE_MODE=2,AN311,K311)</f>
        <v>1.254276</v>
      </c>
      <c r="AR311" s="31" t="n">
        <f aca="false">IF(CORE_MODE=2,AO311,L311)</f>
        <v>0.973445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31" t="n">
        <v>13.132078</v>
      </c>
      <c r="H312" s="8" t="n">
        <v>39.37129</v>
      </c>
      <c r="I312" s="8" t="n">
        <v>340.861482</v>
      </c>
      <c r="J312" s="31" t="n">
        <v>8.657615</v>
      </c>
      <c r="K312" s="41" t="n">
        <v>1.318997</v>
      </c>
      <c r="L312" s="31" t="n">
        <v>1.81335</v>
      </c>
      <c r="M312" s="8" t="n">
        <v>147</v>
      </c>
      <c r="N312" s="8" t="n">
        <v>898</v>
      </c>
      <c r="O312" s="31" t="n">
        <v>13.305303</v>
      </c>
      <c r="P312" s="31" t="n">
        <v>4.535592</v>
      </c>
      <c r="Q312" s="31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31" t="n">
        <v>3.004358</v>
      </c>
      <c r="W312" s="41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2*ROUNDUP(G312*1000/V_ZENER,0)*PRICE_Z+(4+IF(CORE_MODE=1,1,0)+IF(OR(CORE_MODE=3,CORE_MODE=4),1+2*N_CW+2*N_CW_A,0))*ROUNDUP(G312*DIODE_SAFETY/V_STICK,0)*PRICE_STICK</f>
        <v>101.7</v>
      </c>
      <c r="AG312" s="24" t="n">
        <f aca="false">SUM(X312:AF312)</f>
        <v>1826.08013734</v>
      </c>
      <c r="AH312" s="20" t="n">
        <f aca="false">FIXED_BOM</f>
        <v>3666</v>
      </c>
      <c r="AI312" s="24" t="n">
        <f aca="false">(AG312+AH312)*(1+CONT)</f>
        <v>6315.892157941</v>
      </c>
      <c r="AJ312" s="24" t="n">
        <f aca="false">IF(AR312&gt;0,AI312/AR312,1000000000000)</f>
        <v>3482.99675073262</v>
      </c>
      <c r="AK312" s="8" t="n">
        <f aca="false">IF(AND(AP312&gt;=V_NEED,AR312&gt;=P_MIN,AQ312&gt;=Z_MIN,F312&lt;=N_CAP,D312&lt;=R_MAX,OR(CORONA_REQ=0,O312&gt;=G312),OR(CORE_MODE&lt;&gt;3,E_CORE&lt;=E_NULL_MAX)),1,0)</f>
        <v>0</v>
      </c>
      <c r="AL312" s="31" t="n">
        <f aca="false">IF(AK312=1,IF(OBJECTIVE=1,AI312,AJ312),1000000000000)+ROW()*0.000000001</f>
        <v>1000000000000</v>
      </c>
      <c r="AM312" s="31" t="n">
        <v>7.048368</v>
      </c>
      <c r="AN312" s="41" t="n">
        <v>1.223779</v>
      </c>
      <c r="AO312" s="31" t="n">
        <v>1.416991</v>
      </c>
      <c r="AP312" s="31" t="n">
        <f aca="false">IF(CORE_MODE=1,G312,IF(OR(CORE_MODE=3,CORE_MODE=4),G312+(CHOOSE(N_CW+1,0,1,CW_N2,CW_N3,CW_N4,CW_N5,CW_N6)+CHOOSE(N_CW_A+1,0,CW_A1,CW_A2))*CW_PER_SWING*AM312,AM312))</f>
        <v>28.090568616784</v>
      </c>
      <c r="AQ312" s="41" t="n">
        <f aca="false">IF(CORE_MODE=2,AN312,K312)</f>
        <v>1.318997</v>
      </c>
      <c r="AR312" s="31" t="n">
        <f aca="false">IF(CORE_MODE=2,AO312,L312)</f>
        <v>1.81335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31" t="n">
        <v>13.132078</v>
      </c>
      <c r="H313" s="8" t="n">
        <v>52.96085</v>
      </c>
      <c r="I313" s="8" t="n">
        <v>464.811112</v>
      </c>
      <c r="J313" s="31" t="n">
        <v>8.776504</v>
      </c>
      <c r="K313" s="41" t="n">
        <v>1.353062</v>
      </c>
      <c r="L313" s="31" t="n">
        <v>2.664199</v>
      </c>
      <c r="M313" s="8" t="n">
        <v>189.5</v>
      </c>
      <c r="N313" s="8" t="n">
        <v>983</v>
      </c>
      <c r="O313" s="31" t="n">
        <v>13.305303</v>
      </c>
      <c r="P313" s="31" t="n">
        <v>6.047456</v>
      </c>
      <c r="Q313" s="31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31" t="n">
        <v>3.652506</v>
      </c>
      <c r="W313" s="41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2*ROUNDUP(G313*1000/V_ZENER,0)*PRICE_Z+(4+IF(CORE_MODE=1,1,0)+IF(OR(CORE_MODE=3,CORE_MODE=4),1+2*N_CW+2*N_CW_A,0))*ROUNDUP(G313*DIODE_SAFETY/V_STICK,0)*PRICE_STICK</f>
        <v>101.7</v>
      </c>
      <c r="AG313" s="24" t="n">
        <f aca="false">SUM(X313:AF313)</f>
        <v>2256.03347952</v>
      </c>
      <c r="AH313" s="20" t="n">
        <f aca="false">FIXED_BOM</f>
        <v>3666</v>
      </c>
      <c r="AI313" s="24" t="n">
        <f aca="false">(AG313+AH313)*(1+CONT)</f>
        <v>6810.338501448</v>
      </c>
      <c r="AJ313" s="24" t="n">
        <f aca="false">IF(AR313&gt;0,AI313/AR313,1000000000000)</f>
        <v>2556.24242087322</v>
      </c>
      <c r="AK313" s="8" t="n">
        <f aca="false">IF(AND(AP313&gt;=V_NEED,AR313&gt;=P_MIN,AQ313&gt;=Z_MIN,F313&lt;=N_CAP,D313&lt;=R_MAX,OR(CORONA_REQ=0,O313&gt;=G313),OR(CORE_MODE&lt;&gt;3,E_CORE&lt;=E_NULL_MAX)),1,0)</f>
        <v>0</v>
      </c>
      <c r="AL313" s="31" t="n">
        <f aca="false">IF(AK313=1,IF(OBJECTIVE=1,AI313,AJ313),1000000000000)+ROW()*0.000000001</f>
        <v>1000000000000</v>
      </c>
      <c r="AM313" s="31" t="n">
        <v>7.102151</v>
      </c>
      <c r="AN313" s="41" t="n">
        <v>1.275946</v>
      </c>
      <c r="AO313" s="31" t="n">
        <v>2.284142</v>
      </c>
      <c r="AP313" s="31" t="n">
        <f aca="false">IF(CORE_MODE=1,G313,IF(OR(CORE_MODE=3,CORE_MODE=4),G313+(CHOOSE(N_CW+1,0,1,CW_N2,CW_N3,CW_N4,CW_N5,CW_N6)+CHOOSE(N_CW_A+1,0,CW_A1,CW_A2))*CW_PER_SWING*AM313,AM313))</f>
        <v>28.204710287713</v>
      </c>
      <c r="AQ313" s="41" t="n">
        <f aca="false">IF(CORE_MODE=2,AN313,K313)</f>
        <v>1.353062</v>
      </c>
      <c r="AR313" s="31" t="n">
        <f aca="false">IF(CORE_MODE=2,AO313,L313)</f>
        <v>2.664199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31" t="n">
        <v>13.132078</v>
      </c>
      <c r="H314" s="8" t="n">
        <v>66.55041</v>
      </c>
      <c r="I314" s="8" t="n">
        <v>588.760742</v>
      </c>
      <c r="J314" s="31" t="n">
        <v>8.846839</v>
      </c>
      <c r="K314" s="41" t="n">
        <v>1.374323</v>
      </c>
      <c r="L314" s="31" t="n">
        <v>3.52069</v>
      </c>
      <c r="M314" s="8" t="n">
        <v>232</v>
      </c>
      <c r="N314" s="8" t="n">
        <v>1068</v>
      </c>
      <c r="O314" s="31" t="n">
        <v>13.305303</v>
      </c>
      <c r="P314" s="31" t="n">
        <v>7.55932</v>
      </c>
      <c r="Q314" s="31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31" t="n">
        <v>4.300654</v>
      </c>
      <c r="W314" s="41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2*ROUNDUP(G314*1000/V_ZENER,0)*PRICE_Z+(4+IF(CORE_MODE=1,1,0)+IF(OR(CORE_MODE=3,CORE_MODE=4),1+2*N_CW+2*N_CW_A,0))*ROUNDUP(G314*DIODE_SAFETY/V_STICK,0)*PRICE_STICK</f>
        <v>101.7</v>
      </c>
      <c r="AG314" s="24" t="n">
        <f aca="false">SUM(X314:AF314)</f>
        <v>2685.9868767</v>
      </c>
      <c r="AH314" s="20" t="n">
        <f aca="false">FIXED_BOM</f>
        <v>3666</v>
      </c>
      <c r="AI314" s="24" t="n">
        <f aca="false">(AG314+AH314)*(1+CONT)</f>
        <v>7304.784908205</v>
      </c>
      <c r="AJ314" s="24" t="n">
        <f aca="false">IF(AR314&gt;0,AI314/AR314,1000000000000)</f>
        <v>2074.81627414086</v>
      </c>
      <c r="AK314" s="8" t="n">
        <f aca="false">IF(AND(AP314&gt;=V_NEED,AR314&gt;=P_MIN,AQ314&gt;=Z_MIN,F314&lt;=N_CAP,D314&lt;=R_MAX,OR(CORONA_REQ=0,O314&gt;=G314),OR(CORE_MODE&lt;&gt;3,E_CORE&lt;=E_NULL_MAX)),1,0)</f>
        <v>0</v>
      </c>
      <c r="AL314" s="31" t="n">
        <f aca="false">IF(AK314=1,IF(OBJECTIVE=1,AI314,AJ314),1000000000000)+ROW()*0.000000001</f>
        <v>1000000000000</v>
      </c>
      <c r="AM314" s="31" t="n">
        <v>7.133402</v>
      </c>
      <c r="AN314" s="41" t="n">
        <v>1.30824</v>
      </c>
      <c r="AO314" s="31" t="n">
        <v>3.119367</v>
      </c>
      <c r="AP314" s="31" t="n">
        <f aca="false">IF(CORE_MODE=1,G314,IF(OR(CORE_MODE=3,CORE_MODE=4),G314+(CHOOSE(N_CW+1,0,1,CW_N2,CW_N3,CW_N4,CW_N5,CW_N6)+CHOOSE(N_CW_A+1,0,CW_A1,CW_A2))*CW_PER_SWING*AM314,AM314))</f>
        <v>28.271033128726</v>
      </c>
      <c r="AQ314" s="41" t="n">
        <f aca="false">IF(CORE_MODE=2,AN314,K314)</f>
        <v>1.374323</v>
      </c>
      <c r="AR314" s="31" t="n">
        <f aca="false">IF(CORE_MODE=2,AO314,L314)</f>
        <v>3.52069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31" t="n">
        <v>13.132078</v>
      </c>
      <c r="H315" s="8" t="n">
        <v>80.13997</v>
      </c>
      <c r="I315" s="8" t="n">
        <v>712.710372</v>
      </c>
      <c r="J315" s="31" t="n">
        <v>8.89332</v>
      </c>
      <c r="K315" s="41" t="n">
        <v>1.38852</v>
      </c>
      <c r="L315" s="31" t="n">
        <v>4.375908</v>
      </c>
      <c r="M315" s="8" t="n">
        <v>283</v>
      </c>
      <c r="N315" s="8" t="n">
        <v>1170</v>
      </c>
      <c r="O315" s="31" t="n">
        <v>13.305303</v>
      </c>
      <c r="P315" s="31" t="n">
        <v>9.071184</v>
      </c>
      <c r="Q315" s="31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31" t="n">
        <v>5.078432</v>
      </c>
      <c r="W315" s="41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2*ROUNDUP(G315*1000/V_ZENER,0)*PRICE_Z+(4+IF(CORE_MODE=1,1,0)+IF(OR(CORE_MODE=3,CORE_MODE=4),1+2*N_CW+2*N_CW_A,0))*ROUNDUP(G315*DIODE_SAFETY/V_STICK,0)*PRICE_STICK</f>
        <v>101.7</v>
      </c>
      <c r="AG315" s="24" t="n">
        <f aca="false">SUM(X315:AF315)</f>
        <v>3194.31265148</v>
      </c>
      <c r="AH315" s="20" t="n">
        <f aca="false">FIXED_BOM</f>
        <v>3666</v>
      </c>
      <c r="AI315" s="24" t="n">
        <f aca="false">(AG315+AH315)*(1+CONT)</f>
        <v>7889.359549202</v>
      </c>
      <c r="AJ315" s="24" t="n">
        <f aca="false">IF(AR315&gt;0,AI315/AR315,1000000000000)</f>
        <v>1802.90800199684</v>
      </c>
      <c r="AK315" s="8" t="n">
        <f aca="false">IF(AND(AP315&gt;=V_NEED,AR315&gt;=P_MIN,AQ315&gt;=Z_MIN,F315&lt;=N_CAP,D315&lt;=R_MAX,OR(CORONA_REQ=0,O315&gt;=G315),OR(CORE_MODE&lt;&gt;3,E_CORE&lt;=E_NULL_MAX)),1,0)</f>
        <v>0</v>
      </c>
      <c r="AL315" s="31" t="n">
        <f aca="false">IF(AK315=1,IF(OBJECTIVE=1,AI315,AJ315),1000000000000)+ROW()*0.000000001</f>
        <v>1000000000000</v>
      </c>
      <c r="AM315" s="31" t="n">
        <v>7.158397</v>
      </c>
      <c r="AN315" s="41" t="n">
        <v>1.331807</v>
      </c>
      <c r="AO315" s="31" t="n">
        <v>3.977978</v>
      </c>
      <c r="AP315" s="31" t="n">
        <f aca="false">IF(CORE_MODE=1,G315,IF(OR(CORE_MODE=3,CORE_MODE=4),G315+(CHOOSE(N_CW+1,0,1,CW_N2,CW_N3,CW_N4,CW_N5,CW_N6)+CHOOSE(N_CW_A+1,0,CW_A1,CW_A2))*CW_PER_SWING*AM315,AM315))</f>
        <v>28.324079092411</v>
      </c>
      <c r="AQ315" s="41" t="n">
        <f aca="false">IF(CORE_MODE=2,AN315,K315)</f>
        <v>1.38852</v>
      </c>
      <c r="AR315" s="31" t="n">
        <f aca="false">IF(CORE_MODE=2,AO315,L315)</f>
        <v>4.375908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31" t="n">
        <v>13.132078</v>
      </c>
      <c r="H316" s="8" t="n">
        <v>107.31909</v>
      </c>
      <c r="I316" s="8" t="n">
        <v>960.609631</v>
      </c>
      <c r="J316" s="31" t="n">
        <v>8.950967</v>
      </c>
      <c r="K316" s="41" t="n">
        <v>1.406631</v>
      </c>
      <c r="L316" s="31" t="n">
        <v>6.098673</v>
      </c>
      <c r="M316" s="8" t="n">
        <v>376.5</v>
      </c>
      <c r="N316" s="8" t="n">
        <v>1357</v>
      </c>
      <c r="O316" s="31" t="n">
        <v>13.305303</v>
      </c>
      <c r="P316" s="31" t="n">
        <v>12.094912</v>
      </c>
      <c r="Q316" s="31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31" t="n">
        <v>6.504358</v>
      </c>
      <c r="W316" s="41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2*ROUNDUP(G316*1000/V_ZENER,0)*PRICE_Z+(4+IF(CORE_MODE=1,1,0)+IF(OR(CORE_MODE=3,CORE_MODE=4),1+2*N_CW+2*N_CW_A,0))*ROUNDUP(G316*DIODE_SAFETY/V_STICK,0)*PRICE_STICK</f>
        <v>101.7</v>
      </c>
      <c r="AG316" s="24" t="n">
        <f aca="false">SUM(X316:AF316)</f>
        <v>4132.59176494</v>
      </c>
      <c r="AH316" s="20" t="n">
        <f aca="false">FIXED_BOM</f>
        <v>3666</v>
      </c>
      <c r="AI316" s="24" t="n">
        <f aca="false">(AG316+AH316)*(1+CONT)</f>
        <v>8968.380529681</v>
      </c>
      <c r="AJ316" s="24" t="n">
        <f aca="false">IF(AR316&gt;0,AI316/AR316,1000000000000)</f>
        <v>1470.54622041237</v>
      </c>
      <c r="AK316" s="8" t="n">
        <f aca="false">IF(AND(AP316&gt;=V_NEED,AR316&gt;=P_MIN,AQ316&gt;=Z_MIN,F316&lt;=N_CAP,D316&lt;=R_MAX,OR(CORONA_REQ=0,O316&gt;=G316),OR(CORE_MODE&lt;&gt;3,E_CORE&lt;=E_NULL_MAX)),1,0)</f>
        <v>0</v>
      </c>
      <c r="AL316" s="31" t="n">
        <f aca="false">IF(AK316=1,IF(OBJECTIVE=1,AI316,AJ316),1000000000000)+ROW()*0.000000001</f>
        <v>1000000000000</v>
      </c>
      <c r="AM316" s="31" t="n">
        <v>7.197943</v>
      </c>
      <c r="AN316" s="41" t="n">
        <v>1.361733</v>
      </c>
      <c r="AO316" s="31" t="n">
        <v>5.695971</v>
      </c>
      <c r="AP316" s="31" t="n">
        <f aca="false">IF(CORE_MODE=1,G316,IF(OR(CORE_MODE=3,CORE_MODE=4),G316+(CHOOSE(N_CW+1,0,1,CW_N2,CW_N3,CW_N4,CW_N5,CW_N6)+CHOOSE(N_CW_A+1,0,CW_A1,CW_A2))*CW_PER_SWING*AM316,AM316))</f>
        <v>28.408006105009</v>
      </c>
      <c r="AQ316" s="41" t="n">
        <f aca="false">IF(CORE_MODE=2,AN316,K316)</f>
        <v>1.406631</v>
      </c>
      <c r="AR316" s="31" t="n">
        <f aca="false">IF(CORE_MODE=2,AO316,L316)</f>
        <v>6.098673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31" t="n">
        <v>13.132078</v>
      </c>
      <c r="H317" s="8" t="n">
        <v>33.93082</v>
      </c>
      <c r="I317" s="8" t="n">
        <v>260.217433</v>
      </c>
      <c r="J317" s="31" t="n">
        <v>7.669058</v>
      </c>
      <c r="K317" s="41" t="n">
        <v>1.263972</v>
      </c>
      <c r="L317" s="31" t="n">
        <v>1.203267</v>
      </c>
      <c r="M317" s="8" t="n">
        <v>104.5</v>
      </c>
      <c r="N317" s="8" t="n">
        <v>813</v>
      </c>
      <c r="O317" s="31" t="n">
        <v>13.305303</v>
      </c>
      <c r="P317" s="31" t="n">
        <v>3.476117</v>
      </c>
      <c r="Q317" s="31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31" t="n">
        <v>2.35621</v>
      </c>
      <c r="W317" s="41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2*ROUNDUP(G317*1000/V_ZENER,0)*PRICE_Z+(4+IF(CORE_MODE=1,1,0)+IF(OR(CORE_MODE=3,CORE_MODE=4),1+2*N_CW+2*N_CW_A,0))*ROUNDUP(G317*DIODE_SAFETY/V_STICK,0)*PRICE_STICK</f>
        <v>101.7</v>
      </c>
      <c r="AG317" s="24" t="n">
        <f aca="false">SUM(X317:AF317)</f>
        <v>1401.54189799</v>
      </c>
      <c r="AH317" s="20" t="n">
        <f aca="false">FIXED_BOM</f>
        <v>3666</v>
      </c>
      <c r="AI317" s="24" t="n">
        <f aca="false">(AG317+AH317)*(1+CONT)</f>
        <v>5827.6731826885</v>
      </c>
      <c r="AJ317" s="24" t="n">
        <f aca="false">IF(AR317&gt;0,AI317/AR317,1000000000000)</f>
        <v>4843.20868326689</v>
      </c>
      <c r="AK317" s="8" t="n">
        <f aca="false">IF(AND(AP317&gt;=V_NEED,AR317&gt;=P_MIN,AQ317&gt;=Z_MIN,F317&lt;=N_CAP,D317&lt;=R_MAX,OR(CORONA_REQ=0,O317&gt;=G317),OR(CORE_MODE&lt;&gt;3,E_CORE&lt;=E_NULL_MAX)),1,0)</f>
        <v>0</v>
      </c>
      <c r="AL317" s="31" t="n">
        <f aca="false">IF(AK317=1,IF(OBJECTIVE=1,AI317,AJ317),1000000000000)+ROW()*0.000000001</f>
        <v>1000000000000</v>
      </c>
      <c r="AM317" s="31" t="n">
        <v>6.809959</v>
      </c>
      <c r="AN317" s="41" t="n">
        <v>1.15889</v>
      </c>
      <c r="AO317" s="31" t="n">
        <v>0.796504</v>
      </c>
      <c r="AP317" s="31" t="n">
        <f aca="false">IF(CORE_MODE=1,G317,IF(OR(CORE_MODE=3,CORE_MODE=4),G317+(CHOOSE(N_CW+1,0,1,CW_N2,CW_N3,CW_N4,CW_N5,CW_N6)+CHOOSE(N_CW_A+1,0,CW_A1,CW_A2))*CW_PER_SWING*AM317,AM317))</f>
        <v>27.584602017217</v>
      </c>
      <c r="AQ317" s="41" t="n">
        <f aca="false">IF(CORE_MODE=2,AN317,K317)</f>
        <v>1.263972</v>
      </c>
      <c r="AR317" s="31" t="n">
        <f aca="false">IF(CORE_MODE=2,AO317,L317)</f>
        <v>1.203267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31" t="n">
        <v>13.132078</v>
      </c>
      <c r="H318" s="8" t="n">
        <v>52.177003</v>
      </c>
      <c r="I318" s="8" t="n">
        <v>408.913108</v>
      </c>
      <c r="J318" s="31" t="n">
        <v>7.837037</v>
      </c>
      <c r="K318" s="41" t="n">
        <v>1.318884</v>
      </c>
      <c r="L318" s="31" t="n">
        <v>2.17886</v>
      </c>
      <c r="M318" s="8" t="n">
        <v>147</v>
      </c>
      <c r="N318" s="8" t="n">
        <v>898</v>
      </c>
      <c r="O318" s="31" t="n">
        <v>13.305303</v>
      </c>
      <c r="P318" s="31" t="n">
        <v>5.214176</v>
      </c>
      <c r="Q318" s="31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31" t="n">
        <v>3.004358</v>
      </c>
      <c r="W318" s="41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2*ROUNDUP(G318*1000/V_ZENER,0)*PRICE_Z+(4+IF(CORE_MODE=1,1,0)+IF(OR(CORE_MODE=3,CORE_MODE=4),1+2*N_CW+2*N_CW_A,0))*ROUNDUP(G318*DIODE_SAFETY/V_STICK,0)*PRICE_STICK</f>
        <v>101.7</v>
      </c>
      <c r="AG318" s="24" t="n">
        <f aca="false">SUM(X318:AF318)</f>
        <v>1834.20278782</v>
      </c>
      <c r="AH318" s="20" t="n">
        <f aca="false">FIXED_BOM</f>
        <v>3666</v>
      </c>
      <c r="AI318" s="24" t="n">
        <f aca="false">(AG318+AH318)*(1+CONT)</f>
        <v>6325.233205993</v>
      </c>
      <c r="AJ318" s="24" t="n">
        <f aca="false">IF(AR318&gt;0,AI318/AR318,1000000000000)</f>
        <v>2903.0012052142</v>
      </c>
      <c r="AK318" s="8" t="n">
        <f aca="false">IF(AND(AP318&gt;=V_NEED,AR318&gt;=P_MIN,AQ318&gt;=Z_MIN,F318&lt;=N_CAP,D318&lt;=R_MAX,OR(CORONA_REQ=0,O318&gt;=G318),OR(CORE_MODE&lt;&gt;3,E_CORE&lt;=E_NULL_MAX)),1,0)</f>
        <v>1</v>
      </c>
      <c r="AL318" s="31" t="n">
        <f aca="false">IF(AK318=1,IF(OBJECTIVE=1,AI318,AJ318),1000000000000)+ROW()*0.000000001</f>
        <v>6325.233206311</v>
      </c>
      <c r="AM318" s="31" t="n">
        <v>7.04033</v>
      </c>
      <c r="AN318" s="41" t="n">
        <v>1.238144</v>
      </c>
      <c r="AO318" s="31" t="n">
        <v>1.786004</v>
      </c>
      <c r="AP318" s="31" t="n">
        <f aca="false">IF(CORE_MODE=1,G318,IF(OR(CORE_MODE=3,CORE_MODE=4),G318+(CHOOSE(N_CW+1,0,1,CW_N2,CW_N3,CW_N4,CW_N5,CW_N6)+CHOOSE(N_CW_A+1,0,CW_A1,CW_A2))*CW_PER_SWING*AM318,AM318))</f>
        <v>28.07350986679</v>
      </c>
      <c r="AQ318" s="41" t="n">
        <f aca="false">IF(CORE_MODE=2,AN318,K318)</f>
        <v>1.318884</v>
      </c>
      <c r="AR318" s="31" t="n">
        <f aca="false">IF(CORE_MODE=2,AO318,L318)</f>
        <v>2.17886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31" t="n">
        <v>13.132078</v>
      </c>
      <c r="H319" s="8" t="n">
        <v>70.423186</v>
      </c>
      <c r="I319" s="8" t="n">
        <v>557.608784</v>
      </c>
      <c r="J319" s="31" t="n">
        <v>7.917972</v>
      </c>
      <c r="K319" s="41" t="n">
        <v>1.347381</v>
      </c>
      <c r="L319" s="31" t="n">
        <v>3.163317</v>
      </c>
      <c r="M319" s="8" t="n">
        <v>198</v>
      </c>
      <c r="N319" s="8" t="n">
        <v>1000</v>
      </c>
      <c r="O319" s="31" t="n">
        <v>13.305303</v>
      </c>
      <c r="P319" s="31" t="n">
        <v>6.952235</v>
      </c>
      <c r="Q319" s="31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31" t="n">
        <v>3.782136</v>
      </c>
      <c r="W319" s="41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2*ROUNDUP(G319*1000/V_ZENER,0)*PRICE_Z+(4+IF(CORE_MODE=1,1,0)+IF(OR(CORE_MODE=3,CORE_MODE=4),1+2*N_CW+2*N_CW_A,0))*ROUNDUP(G319*DIODE_SAFETY/V_STICK,0)*PRICE_STICK</f>
        <v>101.7</v>
      </c>
      <c r="AG319" s="24" t="n">
        <f aca="false">SUM(X319:AF319)</f>
        <v>2345.23617825</v>
      </c>
      <c r="AH319" s="20" t="n">
        <f aca="false">FIXED_BOM</f>
        <v>3666</v>
      </c>
      <c r="AI319" s="24" t="n">
        <f aca="false">(AG319+AH319)*(1+CONT)</f>
        <v>6912.9216049875</v>
      </c>
      <c r="AJ319" s="24" t="n">
        <f aca="false">IF(AR319&gt;0,AI319/AR319,1000000000000)</f>
        <v>2185.33950438337</v>
      </c>
      <c r="AK319" s="8" t="n">
        <f aca="false">IF(AND(AP319&gt;=V_NEED,AR319&gt;=P_MIN,AQ319&gt;=Z_MIN,F319&lt;=N_CAP,D319&lt;=R_MAX,OR(CORONA_REQ=0,O319&gt;=G319),OR(CORE_MODE&lt;&gt;3,E_CORE&lt;=E_NULL_MAX)),1,0)</f>
        <v>0</v>
      </c>
      <c r="AL319" s="31" t="n">
        <f aca="false">IF(AK319=1,IF(OBJECTIVE=1,AI319,AJ319),1000000000000)+ROW()*0.000000001</f>
        <v>1000000000000</v>
      </c>
      <c r="AM319" s="31" t="n">
        <v>7.100181</v>
      </c>
      <c r="AN319" s="41" t="n">
        <v>1.281788</v>
      </c>
      <c r="AO319" s="31" t="n">
        <v>2.770539</v>
      </c>
      <c r="AP319" s="31" t="n">
        <f aca="false">IF(CORE_MODE=1,G319,IF(OR(CORE_MODE=3,CORE_MODE=4),G319+(CHOOSE(N_CW+1,0,1,CW_N2,CW_N3,CW_N4,CW_N5,CW_N6)+CHOOSE(N_CW_A+1,0,CW_A1,CW_A2))*CW_PER_SWING*AM319,AM319))</f>
        <v>28.200529429603</v>
      </c>
      <c r="AQ319" s="41" t="n">
        <f aca="false">IF(CORE_MODE=2,AN319,K319)</f>
        <v>1.347381</v>
      </c>
      <c r="AR319" s="31" t="n">
        <f aca="false">IF(CORE_MODE=2,AO319,L319)</f>
        <v>3.163317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31" t="n">
        <v>13.132078</v>
      </c>
      <c r="H320" s="8" t="n">
        <v>88.669368</v>
      </c>
      <c r="I320" s="8" t="n">
        <v>706.30446</v>
      </c>
      <c r="J320" s="31" t="n">
        <v>7.965597</v>
      </c>
      <c r="K320" s="41" t="n">
        <v>1.364844</v>
      </c>
      <c r="L320" s="31" t="n">
        <v>4.150484</v>
      </c>
      <c r="M320" s="8" t="n">
        <v>249</v>
      </c>
      <c r="N320" s="8" t="n">
        <v>1102</v>
      </c>
      <c r="O320" s="31" t="n">
        <v>13.305303</v>
      </c>
      <c r="P320" s="31" t="n">
        <v>8.690293</v>
      </c>
      <c r="Q320" s="31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31" t="n">
        <v>4.559914</v>
      </c>
      <c r="W320" s="41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2*ROUNDUP(G320*1000/V_ZENER,0)*PRICE_Z+(4+IF(CORE_MODE=1,1,0)+IF(OR(CORE_MODE=3,CORE_MODE=4),1+2*N_CW+2*N_CW_A,0))*ROUNDUP(G320*DIODE_SAFETY/V_STICK,0)*PRICE_STICK</f>
        <v>101.7</v>
      </c>
      <c r="AG320" s="24" t="n">
        <f aca="false">SUM(X320:AF320)</f>
        <v>2856.26949171</v>
      </c>
      <c r="AH320" s="20" t="n">
        <f aca="false">FIXED_BOM</f>
        <v>3666</v>
      </c>
      <c r="AI320" s="24" t="n">
        <f aca="false">(AG320+AH320)*(1+CONT)</f>
        <v>7500.6099154665</v>
      </c>
      <c r="AJ320" s="24" t="n">
        <f aca="false">IF(AR320&gt;0,AI320/AR320,1000000000000)</f>
        <v>1807.1651198912</v>
      </c>
      <c r="AK320" s="8" t="n">
        <f aca="false">IF(AND(AP320&gt;=V_NEED,AR320&gt;=P_MIN,AQ320&gt;=Z_MIN,F320&lt;=N_CAP,D320&lt;=R_MAX,OR(CORONA_REQ=0,O320&gt;=G320),OR(CORE_MODE&lt;&gt;3,E_CORE&lt;=E_NULL_MAX)),1,0)</f>
        <v>0</v>
      </c>
      <c r="AL320" s="31" t="n">
        <f aca="false">IF(AK320=1,IF(OBJECTIVE=1,AI320,AJ320),1000000000000)+ROW()*0.000000001</f>
        <v>1000000000000</v>
      </c>
      <c r="AM320" s="31" t="n">
        <v>7.131645</v>
      </c>
      <c r="AN320" s="41" t="n">
        <v>1.310274</v>
      </c>
      <c r="AO320" s="31" t="n">
        <v>3.758158</v>
      </c>
      <c r="AP320" s="31" t="n">
        <f aca="false">IF(CORE_MODE=1,G320,IF(OR(CORE_MODE=3,CORE_MODE=4),G320+(CHOOSE(N_CW+1,0,1,CW_N2,CW_N3,CW_N4,CW_N5,CW_N6)+CHOOSE(N_CW_A+1,0,CW_A1,CW_A2))*CW_PER_SWING*AM320,AM320))</f>
        <v>28.267304312635</v>
      </c>
      <c r="AQ320" s="41" t="n">
        <f aca="false">IF(CORE_MODE=2,AN320,K320)</f>
        <v>1.364844</v>
      </c>
      <c r="AR320" s="31" t="n">
        <f aca="false">IF(CORE_MODE=2,AO320,L320)</f>
        <v>4.150484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31" t="n">
        <v>13.132078</v>
      </c>
      <c r="H321" s="8" t="n">
        <v>106.915551</v>
      </c>
      <c r="I321" s="8" t="n">
        <v>855.000135</v>
      </c>
      <c r="J321" s="31" t="n">
        <v>7.996967</v>
      </c>
      <c r="K321" s="41" t="n">
        <v>1.376213</v>
      </c>
      <c r="L321" s="31" t="n">
        <v>5.141373</v>
      </c>
      <c r="M321" s="8" t="n">
        <v>300</v>
      </c>
      <c r="N321" s="8" t="n">
        <v>1204</v>
      </c>
      <c r="O321" s="31" t="n">
        <v>13.305303</v>
      </c>
      <c r="P321" s="31" t="n">
        <v>10.428352</v>
      </c>
      <c r="Q321" s="31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31" t="n">
        <v>5.337692</v>
      </c>
      <c r="W321" s="41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2*ROUNDUP(G321*1000/V_ZENER,0)*PRICE_Z+(4+IF(CORE_MODE=1,1,0)+IF(OR(CORE_MODE=3,CORE_MODE=4),1+2*N_CW+2*N_CW_A,0))*ROUNDUP(G321*DIODE_SAFETY/V_STICK,0)*PRICE_STICK</f>
        <v>101.7</v>
      </c>
      <c r="AG321" s="24" t="n">
        <f aca="false">SUM(X321:AF321)</f>
        <v>3367.30282214</v>
      </c>
      <c r="AH321" s="20" t="n">
        <f aca="false">FIXED_BOM</f>
        <v>3666</v>
      </c>
      <c r="AI321" s="24" t="n">
        <f aca="false">(AG321+AH321)*(1+CONT)</f>
        <v>8088.298245461</v>
      </c>
      <c r="AJ321" s="24" t="n">
        <f aca="false">IF(AR321&gt;0,AI321/AR321,1000000000000)</f>
        <v>1573.17865197896</v>
      </c>
      <c r="AK321" s="8" t="n">
        <f aca="false">IF(AND(AP321&gt;=V_NEED,AR321&gt;=P_MIN,AQ321&gt;=Z_MIN,F321&lt;=N_CAP,D321&lt;=R_MAX,OR(CORONA_REQ=0,O321&gt;=G321),OR(CORE_MODE&lt;&gt;3,E_CORE&lt;=E_NULL_MAX)),1,0)</f>
        <v>0</v>
      </c>
      <c r="AL321" s="31" t="n">
        <f aca="false">IF(AK321=1,IF(OBJECTIVE=1,AI321,AJ321),1000000000000)+ROW()*0.000000001</f>
        <v>1000000000000</v>
      </c>
      <c r="AM321" s="31" t="n">
        <v>7.157166</v>
      </c>
      <c r="AN321" s="41" t="n">
        <v>1.329723</v>
      </c>
      <c r="AO321" s="31" t="n">
        <v>4.756381</v>
      </c>
      <c r="AP321" s="31" t="n">
        <f aca="false">IF(CORE_MODE=1,G321,IF(OR(CORE_MODE=3,CORE_MODE=4),G321+(CHOOSE(N_CW+1,0,1,CW_N2,CW_N3,CW_N4,CW_N5,CW_N6)+CHOOSE(N_CW_A+1,0,CW_A1,CW_A2))*CW_PER_SWING*AM321,AM321))</f>
        <v>28.321466586658</v>
      </c>
      <c r="AQ321" s="41" t="n">
        <f aca="false">IF(CORE_MODE=2,AN321,K321)</f>
        <v>1.376213</v>
      </c>
      <c r="AR321" s="31" t="n">
        <f aca="false">IF(CORE_MODE=2,AO321,L321)</f>
        <v>5.141373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31" t="n">
        <v>13.132078</v>
      </c>
      <c r="H322" s="8" t="n">
        <v>143.407917</v>
      </c>
      <c r="I322" s="8" t="n">
        <v>1152.391487</v>
      </c>
      <c r="J322" s="31" t="n">
        <v>8.035759</v>
      </c>
      <c r="K322" s="41" t="n">
        <v>1.391034</v>
      </c>
      <c r="L322" s="31" t="n">
        <v>7.122181</v>
      </c>
      <c r="M322" s="8" t="n">
        <v>393.5</v>
      </c>
      <c r="N322" s="8" t="n">
        <v>1391</v>
      </c>
      <c r="O322" s="31" t="n">
        <v>13.305303</v>
      </c>
      <c r="P322" s="31" t="n">
        <v>13.904469</v>
      </c>
      <c r="Q322" s="31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31" t="n">
        <v>6.763618</v>
      </c>
      <c r="W322" s="41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2*ROUNDUP(G322*1000/V_ZENER,0)*PRICE_Z+(4+IF(CORE_MODE=1,1,0)+IF(OR(CORE_MODE=3,CORE_MODE=4),1+2*N_CW+2*N_CW_A,0))*ROUNDUP(G322*DIODE_SAFETY/V_STICK,0)*PRICE_STICK</f>
        <v>101.7</v>
      </c>
      <c r="AG322" s="24" t="n">
        <f aca="false">SUM(X322:AF322)</f>
        <v>4310.99703043</v>
      </c>
      <c r="AH322" s="20" t="n">
        <f aca="false">FIXED_BOM</f>
        <v>3666</v>
      </c>
      <c r="AI322" s="24" t="n">
        <f aca="false">(AG322+AH322)*(1+CONT)</f>
        <v>9173.5465849945</v>
      </c>
      <c r="AJ322" s="24" t="n">
        <f aca="false">IF(AR322&gt;0,AI322/AR322,1000000000000)</f>
        <v>1288.02491610288</v>
      </c>
      <c r="AK322" s="8" t="n">
        <f aca="false">IF(AND(AP322&gt;=V_NEED,AR322&gt;=P_MIN,AQ322&gt;=Z_MIN,F322&lt;=N_CAP,D322&lt;=R_MAX,OR(CORONA_REQ=0,O322&gt;=G322),OR(CORE_MODE&lt;&gt;3,E_CORE&lt;=E_NULL_MAX)),1,0)</f>
        <v>0</v>
      </c>
      <c r="AL322" s="31" t="n">
        <f aca="false">IF(AK322=1,IF(OBJECTIVE=1,AI322,AJ322),1000000000000)+ROW()*0.000000001</f>
        <v>1000000000000</v>
      </c>
      <c r="AM322" s="31" t="n">
        <v>7.197034</v>
      </c>
      <c r="AN322" s="41" t="n">
        <v>1.35407</v>
      </c>
      <c r="AO322" s="31" t="n">
        <v>6.719862</v>
      </c>
      <c r="AP322" s="31" t="n">
        <f aca="false">IF(CORE_MODE=1,G322,IF(OR(CORE_MODE=3,CORE_MODE=4),G322+(CHOOSE(N_CW+1,0,1,CW_N2,CW_N3,CW_N4,CW_N5,CW_N6)+CHOOSE(N_CW_A+1,0,CW_A1,CW_A2))*CW_PER_SWING*AM322,AM322))</f>
        <v>28.406076967942</v>
      </c>
      <c r="AQ322" s="41" t="n">
        <f aca="false">IF(CORE_MODE=2,AN322,K322)</f>
        <v>1.391034</v>
      </c>
      <c r="AR322" s="31" t="n">
        <f aca="false">IF(CORE_MODE=2,AO322,L322)</f>
        <v>7.122181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31" t="n">
        <v>13.132078</v>
      </c>
      <c r="H323" s="8" t="n">
        <v>50.334691</v>
      </c>
      <c r="I323" s="8" t="n">
        <v>303.534956</v>
      </c>
      <c r="J323" s="31" t="n">
        <v>6.030333</v>
      </c>
      <c r="K323" s="41" t="n">
        <v>1.234575</v>
      </c>
      <c r="L323" s="31" t="n">
        <v>1.288515</v>
      </c>
      <c r="M323" s="8" t="n">
        <v>104.5</v>
      </c>
      <c r="N323" s="8" t="n">
        <v>813</v>
      </c>
      <c r="O323" s="31" t="n">
        <v>13.305303</v>
      </c>
      <c r="P323" s="31" t="n">
        <v>3.928507</v>
      </c>
      <c r="Q323" s="31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31" t="n">
        <v>2.35621</v>
      </c>
      <c r="W323" s="41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2*ROUNDUP(G323*1000/V_ZENER,0)*PRICE_Z+(4+IF(CORE_MODE=1,1,0)+IF(OR(CORE_MODE=3,CORE_MODE=4),1+2*N_CW+2*N_CW_A,0))*ROUNDUP(G323*DIODE_SAFETY/V_STICK,0)*PRICE_STICK</f>
        <v>101.7</v>
      </c>
      <c r="AG323" s="24" t="n">
        <f aca="false">SUM(X323:AF323)</f>
        <v>1406.95700629</v>
      </c>
      <c r="AH323" s="20" t="n">
        <f aca="false">FIXED_BOM</f>
        <v>3666</v>
      </c>
      <c r="AI323" s="24" t="n">
        <f aca="false">(AG323+AH323)*(1+CONT)</f>
        <v>5833.9005572335</v>
      </c>
      <c r="AJ323" s="24" t="n">
        <f aca="false">IF(AR323&gt;0,AI323/AR323,1000000000000)</f>
        <v>4527.61555529699</v>
      </c>
      <c r="AK323" s="8" t="n">
        <f aca="false">IF(AND(AP323&gt;=V_NEED,AR323&gt;=P_MIN,AQ323&gt;=Z_MIN,F323&lt;=N_CAP,D323&lt;=R_MAX,OR(CORONA_REQ=0,O323&gt;=G323),OR(CORE_MODE&lt;&gt;3,E_CORE&lt;=E_NULL_MAX)),1,0)</f>
        <v>0</v>
      </c>
      <c r="AL323" s="31" t="n">
        <f aca="false">IF(AK323=1,IF(OBJECTIVE=1,AI323,AJ323),1000000000000)+ROW()*0.000000001</f>
        <v>1000000000000</v>
      </c>
      <c r="AM323" s="31" t="n">
        <v>6.137762</v>
      </c>
      <c r="AN323" s="41" t="n">
        <v>1.149088</v>
      </c>
      <c r="AO323" s="31" t="n">
        <v>0.680621</v>
      </c>
      <c r="AP323" s="31" t="n">
        <f aca="false">IF(CORE_MODE=1,G323,IF(OR(CORE_MODE=3,CORE_MODE=4),G323+(CHOOSE(N_CW+1,0,1,CW_N2,CW_N3,CW_N4,CW_N5,CW_N6)+CHOOSE(N_CW_A+1,0,CW_A1,CW_A2))*CW_PER_SWING*AM323,AM323))</f>
        <v>26.158023195406</v>
      </c>
      <c r="AQ323" s="41" t="n">
        <f aca="false">IF(CORE_MODE=2,AN323,K323)</f>
        <v>1.234575</v>
      </c>
      <c r="AR323" s="31" t="n">
        <f aca="false">IF(CORE_MODE=2,AO323,L323)</f>
        <v>1.288515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31" t="n">
        <v>13.132078</v>
      </c>
      <c r="H324" s="8" t="n">
        <v>77.954515</v>
      </c>
      <c r="I324" s="8" t="n">
        <v>476.983503</v>
      </c>
      <c r="J324" s="31" t="n">
        <v>6.118741</v>
      </c>
      <c r="K324" s="41" t="n">
        <v>1.27779</v>
      </c>
      <c r="L324" s="31" t="n">
        <v>2.304398</v>
      </c>
      <c r="M324" s="8" t="n">
        <v>155.5</v>
      </c>
      <c r="N324" s="8" t="n">
        <v>915</v>
      </c>
      <c r="O324" s="31" t="n">
        <v>13.305303</v>
      </c>
      <c r="P324" s="31" t="n">
        <v>5.89276</v>
      </c>
      <c r="Q324" s="31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31" t="n">
        <v>3.133987</v>
      </c>
      <c r="W324" s="41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2*ROUNDUP(G324*1000/V_ZENER,0)*PRICE_Z+(4+IF(CORE_MODE=1,1,0)+IF(OR(CORE_MODE=3,CORE_MODE=4),1+2*N_CW+2*N_CW_A,0))*ROUNDUP(G324*DIODE_SAFETY/V_STICK,0)*PRICE_STICK</f>
        <v>101.7</v>
      </c>
      <c r="AG324" s="24" t="n">
        <f aca="false">SUM(X324:AF324)</f>
        <v>1920.6978174</v>
      </c>
      <c r="AH324" s="20" t="n">
        <f aca="false">FIXED_BOM</f>
        <v>3666</v>
      </c>
      <c r="AI324" s="24" t="n">
        <f aca="false">(AG324+AH324)*(1+CONT)</f>
        <v>6424.70249001</v>
      </c>
      <c r="AJ324" s="24" t="n">
        <f aca="false">IF(AR324&gt;0,AI324/AR324,1000000000000)</f>
        <v>2788.0177339201</v>
      </c>
      <c r="AK324" s="8" t="n">
        <f aca="false">IF(AND(AP324&gt;=V_NEED,AR324&gt;=P_MIN,AQ324&gt;=Z_MIN,F324&lt;=N_CAP,D324&lt;=R_MAX,OR(CORONA_REQ=0,O324&gt;=G324),OR(CORE_MODE&lt;&gt;3,E_CORE&lt;=E_NULL_MAX)),1,0)</f>
        <v>0</v>
      </c>
      <c r="AL324" s="31" t="n">
        <f aca="false">IF(AK324=1,IF(OBJECTIVE=1,AI324,AJ324),1000000000000)+ROW()*0.000000001</f>
        <v>1000000000000</v>
      </c>
      <c r="AM324" s="31" t="n">
        <v>6.989986</v>
      </c>
      <c r="AN324" s="41" t="n">
        <v>1.214537</v>
      </c>
      <c r="AO324" s="31" t="n">
        <v>1.924924</v>
      </c>
      <c r="AP324" s="31" t="n">
        <f aca="false">IF(CORE_MODE=1,G324,IF(OR(CORE_MODE=3,CORE_MODE=4),G324+(CHOOSE(N_CW+1,0,1,CW_N2,CW_N3,CW_N4,CW_N5,CW_N6)+CHOOSE(N_CW_A+1,0,CW_A1,CW_A2))*CW_PER_SWING*AM324,AM324))</f>
        <v>27.966666658318</v>
      </c>
      <c r="AQ324" s="41" t="n">
        <f aca="false">IF(CORE_MODE=2,AN324,K324)</f>
        <v>1.27779</v>
      </c>
      <c r="AR324" s="31" t="n">
        <f aca="false">IF(CORE_MODE=2,AO324,L324)</f>
        <v>2.304398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31" t="n">
        <v>13.132078</v>
      </c>
      <c r="H325" s="8" t="n">
        <v>105.574339</v>
      </c>
      <c r="I325" s="8" t="n">
        <v>650.432049</v>
      </c>
      <c r="J325" s="31" t="n">
        <v>6.160892</v>
      </c>
      <c r="K325" s="41" t="n">
        <v>1.299824</v>
      </c>
      <c r="L325" s="31" t="n">
        <v>3.327818</v>
      </c>
      <c r="M325" s="8" t="n">
        <v>206.5</v>
      </c>
      <c r="N325" s="8" t="n">
        <v>1017</v>
      </c>
      <c r="O325" s="31" t="n">
        <v>13.305303</v>
      </c>
      <c r="P325" s="31" t="n">
        <v>7.857013</v>
      </c>
      <c r="Q325" s="31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31" t="n">
        <v>3.911765</v>
      </c>
      <c r="W325" s="41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2*ROUNDUP(G325*1000/V_ZENER,0)*PRICE_Z+(4+IF(CORE_MODE=1,1,0)+IF(OR(CORE_MODE=3,CORE_MODE=4),1+2*N_CW+2*N_CW_A,0))*ROUNDUP(G325*DIODE_SAFETY/V_STICK,0)*PRICE_STICK</f>
        <v>101.7</v>
      </c>
      <c r="AG325" s="24" t="n">
        <f aca="false">SUM(X325:AF325)</f>
        <v>2434.43874501</v>
      </c>
      <c r="AH325" s="20" t="n">
        <f aca="false">FIXED_BOM</f>
        <v>3666</v>
      </c>
      <c r="AI325" s="24" t="n">
        <f aca="false">(AG325+AH325)*(1+CONT)</f>
        <v>7015.5045567615</v>
      </c>
      <c r="AJ325" s="24" t="n">
        <f aca="false">IF(AR325&gt;0,AI325/AR325,1000000000000)</f>
        <v>2108.13949463628</v>
      </c>
      <c r="AK325" s="8" t="n">
        <f aca="false">IF(AND(AP325&gt;=V_NEED,AR325&gt;=P_MIN,AQ325&gt;=Z_MIN,F325&lt;=N_CAP,D325&lt;=R_MAX,OR(CORONA_REQ=0,O325&gt;=G325),OR(CORE_MODE&lt;&gt;3,E_CORE&lt;=E_NULL_MAX)),1,0)</f>
        <v>0</v>
      </c>
      <c r="AL325" s="31" t="n">
        <f aca="false">IF(AK325=1,IF(OBJECTIVE=1,AI325,AJ325),1000000000000)+ROW()*0.000000001</f>
        <v>1000000000000</v>
      </c>
      <c r="AM325" s="31" t="n">
        <v>7.028468</v>
      </c>
      <c r="AN325" s="41" t="n">
        <v>1.24904</v>
      </c>
      <c r="AO325" s="31" t="n">
        <v>2.930072</v>
      </c>
      <c r="AP325" s="31" t="n">
        <f aca="false">IF(CORE_MODE=1,G325,IF(OR(CORE_MODE=3,CORE_MODE=4),G325+(CHOOSE(N_CW+1,0,1,CW_N2,CW_N3,CW_N4,CW_N5,CW_N6)+CHOOSE(N_CW_A+1,0,CW_A1,CW_A2))*CW_PER_SWING*AM325,AM325))</f>
        <v>28.048335583084</v>
      </c>
      <c r="AQ325" s="41" t="n">
        <f aca="false">IF(CORE_MODE=2,AN325,K325)</f>
        <v>1.299824</v>
      </c>
      <c r="AR325" s="31" t="n">
        <f aca="false">IF(CORE_MODE=2,AO325,L325)</f>
        <v>3.327818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31" t="n">
        <v>13.132078</v>
      </c>
      <c r="H326" s="8" t="n">
        <v>133.194162</v>
      </c>
      <c r="I326" s="8" t="n">
        <v>823.880596</v>
      </c>
      <c r="J326" s="31" t="n">
        <v>6.185561</v>
      </c>
      <c r="K326" s="41" t="n">
        <v>1.313098</v>
      </c>
      <c r="L326" s="31" t="n">
        <v>4.353007</v>
      </c>
      <c r="M326" s="8" t="n">
        <v>257.5</v>
      </c>
      <c r="N326" s="8" t="n">
        <v>1119</v>
      </c>
      <c r="O326" s="31" t="n">
        <v>13.305303</v>
      </c>
      <c r="P326" s="31" t="n">
        <v>9.821267</v>
      </c>
      <c r="Q326" s="31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31" t="n">
        <v>4.689543</v>
      </c>
      <c r="W326" s="41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2*ROUNDUP(G326*1000/V_ZENER,0)*PRICE_Z+(4+IF(CORE_MODE=1,1,0)+IF(OR(CORE_MODE=3,CORE_MODE=4),1+2*N_CW+2*N_CW_A,0))*ROUNDUP(G326*DIODE_SAFETY/V_STICK,0)*PRICE_STICK</f>
        <v>101.7</v>
      </c>
      <c r="AG326" s="24" t="n">
        <f aca="false">SUM(X326:AF326)</f>
        <v>2948.17962959</v>
      </c>
      <c r="AH326" s="20" t="n">
        <f aca="false">FIXED_BOM</f>
        <v>3666</v>
      </c>
      <c r="AI326" s="24" t="n">
        <f aca="false">(AG326+AH326)*(1+CONT)</f>
        <v>7606.3065740285</v>
      </c>
      <c r="AJ326" s="24" t="n">
        <f aca="false">IF(AR326&gt;0,AI326/AR326,1000000000000)</f>
        <v>1747.36833045031</v>
      </c>
      <c r="AK326" s="8" t="n">
        <f aca="false">IF(AND(AP326&gt;=V_NEED,AR326&gt;=P_MIN,AQ326&gt;=Z_MIN,F326&lt;=N_CAP,D326&lt;=R_MAX,OR(CORONA_REQ=0,O326&gt;=G326),OR(CORE_MODE&lt;&gt;3,E_CORE&lt;=E_NULL_MAX)),1,0)</f>
        <v>0</v>
      </c>
      <c r="AL326" s="31" t="n">
        <f aca="false">IF(AK326=1,IF(OBJECTIVE=1,AI326,AJ326),1000000000000)+ROW()*0.000000001</f>
        <v>1000000000000</v>
      </c>
      <c r="AM326" s="31" t="n">
        <v>7.057734</v>
      </c>
      <c r="AN326" s="41" t="n">
        <v>1.271837</v>
      </c>
      <c r="AO326" s="31" t="n">
        <v>3.971967</v>
      </c>
      <c r="AP326" s="31" t="n">
        <f aca="false">IF(CORE_MODE=1,G326,IF(OR(CORE_MODE=3,CORE_MODE=4),G326+(CHOOSE(N_CW+1,0,1,CW_N2,CW_N3,CW_N4,CW_N5,CW_N6)+CHOOSE(N_CW_A+1,0,CW_A1,CW_A2))*CW_PER_SWING*AM326,AM326))</f>
        <v>28.110445732042</v>
      </c>
      <c r="AQ326" s="41" t="n">
        <f aca="false">IF(CORE_MODE=2,AN326,K326)</f>
        <v>1.313098</v>
      </c>
      <c r="AR326" s="31" t="n">
        <f aca="false">IF(CORE_MODE=2,AO326,L326)</f>
        <v>4.353007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31" t="n">
        <v>13.132078</v>
      </c>
      <c r="H327" s="8" t="n">
        <v>160.813986</v>
      </c>
      <c r="I327" s="8" t="n">
        <v>997.329142</v>
      </c>
      <c r="J327" s="31" t="n">
        <v>6.201756</v>
      </c>
      <c r="K327" s="41" t="n">
        <v>1.322245</v>
      </c>
      <c r="L327" s="31" t="n">
        <v>5.382826</v>
      </c>
      <c r="M327" s="8" t="n">
        <v>308.5</v>
      </c>
      <c r="N327" s="8" t="n">
        <v>1221</v>
      </c>
      <c r="O327" s="31" t="n">
        <v>13.305303</v>
      </c>
      <c r="P327" s="31" t="n">
        <v>11.78552</v>
      </c>
      <c r="Q327" s="31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31" t="n">
        <v>5.467321</v>
      </c>
      <c r="W327" s="41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2*ROUNDUP(G327*1000/V_ZENER,0)*PRICE_Z+(4+IF(CORE_MODE=1,1,0)+IF(OR(CORE_MODE=3,CORE_MODE=4),1+2*N_CW+2*N_CW_A,0))*ROUNDUP(G327*DIODE_SAFETY/V_STICK,0)*PRICE_STICK</f>
        <v>101.7</v>
      </c>
      <c r="AG327" s="24" t="n">
        <f aca="false">SUM(X327:AF327)</f>
        <v>3461.9204972</v>
      </c>
      <c r="AH327" s="20" t="n">
        <f aca="false">FIXED_BOM</f>
        <v>3666</v>
      </c>
      <c r="AI327" s="24" t="n">
        <f aca="false">(AG327+AH327)*(1+CONT)</f>
        <v>8197.10857178</v>
      </c>
      <c r="AJ327" s="24" t="n">
        <f aca="false">IF(AR327&gt;0,AI327/AR327,1000000000000)</f>
        <v>1522.82622023822</v>
      </c>
      <c r="AK327" s="8" t="n">
        <f aca="false">IF(AND(AP327&gt;=V_NEED,AR327&gt;=P_MIN,AQ327&gt;=Z_MIN,F327&lt;=N_CAP,D327&lt;=R_MAX,OR(CORONA_REQ=0,O327&gt;=G327),OR(CORE_MODE&lt;&gt;3,E_CORE&lt;=E_NULL_MAX)),1,0)</f>
        <v>0</v>
      </c>
      <c r="AL327" s="31" t="n">
        <f aca="false">IF(AK327=1,IF(OBJECTIVE=1,AI327,AJ327),1000000000000)+ROW()*0.000000001</f>
        <v>1000000000000</v>
      </c>
      <c r="AM327" s="31" t="n">
        <v>7.082928</v>
      </c>
      <c r="AN327" s="41" t="n">
        <v>1.286234</v>
      </c>
      <c r="AO327" s="31" t="n">
        <v>4.98432</v>
      </c>
      <c r="AP327" s="31" t="n">
        <f aca="false">IF(CORE_MODE=1,G327,IF(OR(CORE_MODE=3,CORE_MODE=4),G327+(CHOOSE(N_CW+1,0,1,CW_N2,CW_N3,CW_N4,CW_N5,CW_N6)+CHOOSE(N_CW_A+1,0,CW_A1,CW_A2))*CW_PER_SWING*AM327,AM327))</f>
        <v>28.163914026064</v>
      </c>
      <c r="AQ327" s="41" t="n">
        <f aca="false">IF(CORE_MODE=2,AN327,K327)</f>
        <v>1.322245</v>
      </c>
      <c r="AR327" s="31" t="n">
        <f aca="false">IF(CORE_MODE=2,AO327,L327)</f>
        <v>5.382826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31" t="n">
        <v>13.132078</v>
      </c>
      <c r="H328" s="8" t="n">
        <v>216.053633</v>
      </c>
      <c r="I328" s="8" t="n">
        <v>1344.226235</v>
      </c>
      <c r="J328" s="31" t="n">
        <v>6.221725</v>
      </c>
      <c r="K328" s="41" t="n">
        <v>1.333447</v>
      </c>
      <c r="L328" s="31" t="n">
        <v>7.440051</v>
      </c>
      <c r="M328" s="8" t="n">
        <v>410.5</v>
      </c>
      <c r="N328" s="8" t="n">
        <v>1425</v>
      </c>
      <c r="O328" s="31" t="n">
        <v>13.305303</v>
      </c>
      <c r="P328" s="31" t="n">
        <v>15.714027</v>
      </c>
      <c r="Q328" s="31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31" t="n">
        <v>7.022877</v>
      </c>
      <c r="W328" s="41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2*ROUNDUP(G328*1000/V_ZENER,0)*PRICE_Z+(4+IF(CORE_MODE=1,1,0)+IF(OR(CORE_MODE=3,CORE_MODE=4),1+2*N_CW+2*N_CW_A,0))*ROUNDUP(G328*DIODE_SAFETY/V_STICK,0)*PRICE_STICK</f>
        <v>101.7</v>
      </c>
      <c r="AG328" s="24" t="n">
        <f aca="false">SUM(X328:AF328)</f>
        <v>4489.40224789</v>
      </c>
      <c r="AH328" s="20" t="n">
        <f aca="false">FIXED_BOM</f>
        <v>3666</v>
      </c>
      <c r="AI328" s="24" t="n">
        <f aca="false">(AG328+AH328)*(1+CONT)</f>
        <v>9378.7125850735</v>
      </c>
      <c r="AJ328" s="24" t="n">
        <f aca="false">IF(AR328&gt;0,AI328/AR328,1000000000000)</f>
        <v>1260.57100752045</v>
      </c>
      <c r="AK328" s="8" t="n">
        <f aca="false">IF(AND(AP328&gt;=V_NEED,AR328&gt;=P_MIN,AQ328&gt;=Z_MIN,F328&lt;=N_CAP,D328&lt;=R_MAX,OR(CORONA_REQ=0,O328&gt;=G328),OR(CORE_MODE&lt;&gt;3,E_CORE&lt;=E_NULL_MAX)),1,0)</f>
        <v>0</v>
      </c>
      <c r="AL328" s="31" t="n">
        <f aca="false">IF(AK328=1,IF(OBJECTIVE=1,AI328,AJ328),1000000000000)+ROW()*0.000000001</f>
        <v>1000000000000</v>
      </c>
      <c r="AM328" s="31" t="n">
        <v>7.121986</v>
      </c>
      <c r="AN328" s="41" t="n">
        <v>1.305888</v>
      </c>
      <c r="AO328" s="31" t="n">
        <v>7.045524</v>
      </c>
      <c r="AP328" s="31" t="n">
        <f aca="false">IF(CORE_MODE=1,G328,IF(OR(CORE_MODE=3,CORE_MODE=4),G328+(CHOOSE(N_CW+1,0,1,CW_N2,CW_N3,CW_N4,CW_N5,CW_N6)+CHOOSE(N_CW_A+1,0,CW_A1,CW_A2))*CW_PER_SWING*AM328,AM328))</f>
        <v>28.246805374318</v>
      </c>
      <c r="AQ328" s="41" t="n">
        <f aca="false">IF(CORE_MODE=2,AN328,K328)</f>
        <v>1.333447</v>
      </c>
      <c r="AR328" s="31" t="n">
        <f aca="false">IF(CORE_MODE=2,AO328,L328)</f>
        <v>7.440051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31" t="n">
        <v>13.132078</v>
      </c>
      <c r="H329" s="8" t="n">
        <v>27.071237</v>
      </c>
      <c r="I329" s="8" t="n">
        <v>217.538368</v>
      </c>
      <c r="J329" s="31" t="n">
        <v>8.035775</v>
      </c>
      <c r="K329" s="41" t="n">
        <v>1.247095</v>
      </c>
      <c r="L329" s="31" t="n">
        <v>0.95562</v>
      </c>
      <c r="M329" s="8" t="n">
        <v>102</v>
      </c>
      <c r="N329" s="8" t="n">
        <v>808</v>
      </c>
      <c r="O329" s="31" t="n">
        <v>13.994337</v>
      </c>
      <c r="P329" s="31" t="n">
        <v>3.628474</v>
      </c>
      <c r="Q329" s="31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31" t="n">
        <v>2.318083</v>
      </c>
      <c r="W329" s="41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2*ROUNDUP(G329*1000/V_ZENER,0)*PRICE_Z+(4+IF(CORE_MODE=1,1,0)+IF(OR(CORE_MODE=3,CORE_MODE=4),1+2*N_CW+2*N_CW_A,0))*ROUNDUP(G329*DIODE_SAFETY/V_STICK,0)*PRICE_STICK</f>
        <v>101.7</v>
      </c>
      <c r="AG329" s="24" t="n">
        <f aca="false">SUM(X329:AF329)</f>
        <v>1341.15078766</v>
      </c>
      <c r="AH329" s="20" t="n">
        <f aca="false">FIXED_BOM</f>
        <v>3666</v>
      </c>
      <c r="AI329" s="24" t="n">
        <f aca="false">(AG329+AH329)*(1+CONT)</f>
        <v>5758.223405809</v>
      </c>
      <c r="AJ329" s="24" t="n">
        <f aca="false">IF(AR329&gt;0,AI329/AR329,1000000000000)</f>
        <v>6025.64136980076</v>
      </c>
      <c r="AK329" s="8" t="n">
        <f aca="false">IF(AND(AP329&gt;=V_NEED,AR329&gt;=P_MIN,AQ329&gt;=Z_MIN,F329&lt;=N_CAP,D329&lt;=R_MAX,OR(CORONA_REQ=0,O329&gt;=G329),OR(CORE_MODE&lt;&gt;3,E_CORE&lt;=E_NULL_MAX)),1,0)</f>
        <v>0</v>
      </c>
      <c r="AL329" s="31" t="n">
        <f aca="false">IF(AK329=1,IF(OBJECTIVE=1,AI329,AJ329),1000000000000)+ROW()*0.000000001</f>
        <v>1000000000000</v>
      </c>
      <c r="AM329" s="31" t="n">
        <v>5.725274</v>
      </c>
      <c r="AN329" s="41" t="n">
        <v>1.129918</v>
      </c>
      <c r="AO329" s="31" t="n">
        <v>0.524173</v>
      </c>
      <c r="AP329" s="31" t="n">
        <f aca="false">IF(CORE_MODE=1,G329,IF(OR(CORE_MODE=3,CORE_MODE=4),G329+(CHOOSE(N_CW+1,0,1,CW_N2,CW_N3,CW_N4,CW_N5,CW_N6)+CHOOSE(N_CW_A+1,0,CW_A1,CW_A2))*CW_PER_SWING*AM329,AM329))</f>
        <v>25.282615175062</v>
      </c>
      <c r="AQ329" s="41" t="n">
        <f aca="false">IF(CORE_MODE=2,AN329,K329)</f>
        <v>1.247095</v>
      </c>
      <c r="AR329" s="31" t="n">
        <f aca="false">IF(CORE_MODE=2,AO329,L329)</f>
        <v>0.95562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31" t="n">
        <v>13.132078</v>
      </c>
      <c r="H330" s="8" t="n">
        <v>41.397659</v>
      </c>
      <c r="I330" s="8" t="n">
        <v>341.846007</v>
      </c>
      <c r="J330" s="31" t="n">
        <v>8.257617</v>
      </c>
      <c r="K330" s="41" t="n">
        <v>1.310507</v>
      </c>
      <c r="L330" s="31" t="n">
        <v>1.784111</v>
      </c>
      <c r="M330" s="8" t="n">
        <v>156</v>
      </c>
      <c r="N330" s="8" t="n">
        <v>916</v>
      </c>
      <c r="O330" s="31" t="n">
        <v>13.994337</v>
      </c>
      <c r="P330" s="31" t="n">
        <v>5.44271</v>
      </c>
      <c r="Q330" s="31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31" t="n">
        <v>3.141613</v>
      </c>
      <c r="W330" s="41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2*ROUNDUP(G330*1000/V_ZENER,0)*PRICE_Z+(4+IF(CORE_MODE=1,1,0)+IF(OR(CORE_MODE=3,CORE_MODE=4),1+2*N_CW+2*N_CW_A,0))*ROUNDUP(G330*DIODE_SAFETY/V_STICK,0)*PRICE_STICK</f>
        <v>101.7</v>
      </c>
      <c r="AG330" s="24" t="n">
        <f aca="false">SUM(X330:AF330)</f>
        <v>1861.17475552</v>
      </c>
      <c r="AH330" s="20" t="n">
        <f aca="false">FIXED_BOM</f>
        <v>3666</v>
      </c>
      <c r="AI330" s="24" t="n">
        <f aca="false">(AG330+AH330)*(1+CONT)</f>
        <v>6356.250968848</v>
      </c>
      <c r="AJ330" s="24" t="n">
        <f aca="false">IF(AR330&gt;0,AI330/AR330,1000000000000)</f>
        <v>3562.69927647327</v>
      </c>
      <c r="AK330" s="8" t="n">
        <f aca="false">IF(AND(AP330&gt;=V_NEED,AR330&gt;=P_MIN,AQ330&gt;=Z_MIN,F330&lt;=N_CAP,D330&lt;=R_MAX,OR(CORONA_REQ=0,O330&gt;=G330),OR(CORE_MODE&lt;&gt;3,E_CORE&lt;=E_NULL_MAX)),1,0)</f>
        <v>0</v>
      </c>
      <c r="AL330" s="31" t="n">
        <f aca="false">IF(AK330=1,IF(OBJECTIVE=1,AI330,AJ330),1000000000000)+ROW()*0.000000001</f>
        <v>1000000000000</v>
      </c>
      <c r="AM330" s="31" t="n">
        <v>7.038386</v>
      </c>
      <c r="AN330" s="41" t="n">
        <v>1.217189</v>
      </c>
      <c r="AO330" s="31" t="n">
        <v>1.390739</v>
      </c>
      <c r="AP330" s="31" t="n">
        <f aca="false">IF(CORE_MODE=1,G330,IF(OR(CORE_MODE=3,CORE_MODE=4),G330+(CHOOSE(N_CW+1,0,1,CW_N2,CW_N3,CW_N4,CW_N5,CW_N6)+CHOOSE(N_CW_A+1,0,CW_A1,CW_A2))*CW_PER_SWING*AM330,AM330))</f>
        <v>28.069384187518</v>
      </c>
      <c r="AQ330" s="41" t="n">
        <f aca="false">IF(CORE_MODE=2,AN330,K330)</f>
        <v>1.310507</v>
      </c>
      <c r="AR330" s="31" t="n">
        <f aca="false">IF(CORE_MODE=2,AO330,L330)</f>
        <v>1.784111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31" t="n">
        <v>13.132078</v>
      </c>
      <c r="H331" s="8" t="n">
        <v>55.72408</v>
      </c>
      <c r="I331" s="8" t="n">
        <v>466.153646</v>
      </c>
      <c r="J331" s="31" t="n">
        <v>8.36539</v>
      </c>
      <c r="K331" s="41" t="n">
        <v>1.343821</v>
      </c>
      <c r="L331" s="31" t="n">
        <v>2.622773</v>
      </c>
      <c r="M331" s="8" t="n">
        <v>201</v>
      </c>
      <c r="N331" s="8" t="n">
        <v>1006</v>
      </c>
      <c r="O331" s="31" t="n">
        <v>13.994337</v>
      </c>
      <c r="P331" s="31" t="n">
        <v>7.256947</v>
      </c>
      <c r="Q331" s="31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31" t="n">
        <v>3.827887</v>
      </c>
      <c r="W331" s="41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2*ROUNDUP(G331*1000/V_ZENER,0)*PRICE_Z+(4+IF(CORE_MODE=1,1,0)+IF(OR(CORE_MODE=3,CORE_MODE=4),1+2*N_CW+2*N_CW_A,0))*ROUNDUP(G331*DIODE_SAFETY/V_STICK,0)*PRICE_STICK</f>
        <v>101.7</v>
      </c>
      <c r="AG331" s="24" t="n">
        <f aca="false">SUM(X331:AF331)</f>
        <v>2300.12604513</v>
      </c>
      <c r="AH331" s="20" t="n">
        <f aca="false">FIXED_BOM</f>
        <v>3666</v>
      </c>
      <c r="AI331" s="24" t="n">
        <f aca="false">(AG331+AH331)*(1+CONT)</f>
        <v>6861.0449518995</v>
      </c>
      <c r="AJ331" s="24" t="n">
        <f aca="false">IF(AR331&gt;0,AI331/AR331,1000000000000)</f>
        <v>2615.95073302169</v>
      </c>
      <c r="AK331" s="8" t="n">
        <f aca="false">IF(AND(AP331&gt;=V_NEED,AR331&gt;=P_MIN,AQ331&gt;=Z_MIN,F331&lt;=N_CAP,D331&lt;=R_MAX,OR(CORONA_REQ=0,O331&gt;=G331),OR(CORE_MODE&lt;&gt;3,E_CORE&lt;=E_NULL_MAX)),1,0)</f>
        <v>0</v>
      </c>
      <c r="AL331" s="31" t="n">
        <f aca="false">IF(AK331=1,IF(OBJECTIVE=1,AI331,AJ331),1000000000000)+ROW()*0.000000001</f>
        <v>1000000000000</v>
      </c>
      <c r="AM331" s="31" t="n">
        <v>7.09169</v>
      </c>
      <c r="AN331" s="41" t="n">
        <v>1.268313</v>
      </c>
      <c r="AO331" s="31" t="n">
        <v>2.245152</v>
      </c>
      <c r="AP331" s="31" t="n">
        <f aca="false">IF(CORE_MODE=1,G331,IF(OR(CORE_MODE=3,CORE_MODE=4),G331+(CHOOSE(N_CW+1,0,1,CW_N2,CW_N3,CW_N4,CW_N5,CW_N6)+CHOOSE(N_CW_A+1,0,CW_A1,CW_A2))*CW_PER_SWING*AM331,AM331))</f>
        <v>28.18250929447</v>
      </c>
      <c r="AQ331" s="41" t="n">
        <f aca="false">IF(CORE_MODE=2,AN331,K331)</f>
        <v>1.343821</v>
      </c>
      <c r="AR331" s="31" t="n">
        <f aca="false">IF(CORE_MODE=2,AO331,L331)</f>
        <v>2.622773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31" t="n">
        <v>13.132078</v>
      </c>
      <c r="H332" s="8" t="n">
        <v>70.050501</v>
      </c>
      <c r="I332" s="8" t="n">
        <v>590.461285</v>
      </c>
      <c r="J332" s="31" t="n">
        <v>8.42908</v>
      </c>
      <c r="K332" s="41" t="n">
        <v>1.36459</v>
      </c>
      <c r="L332" s="31" t="n">
        <v>3.466788</v>
      </c>
      <c r="M332" s="8" t="n">
        <v>255</v>
      </c>
      <c r="N332" s="8" t="n">
        <v>1114</v>
      </c>
      <c r="O332" s="31" t="n">
        <v>13.994337</v>
      </c>
      <c r="P332" s="31" t="n">
        <v>9.071184</v>
      </c>
      <c r="Q332" s="31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31" t="n">
        <v>4.651417</v>
      </c>
      <c r="W332" s="41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2*ROUNDUP(G332*1000/V_ZENER,0)*PRICE_Z+(4+IF(CORE_MODE=1,1,0)+IF(OR(CORE_MODE=3,CORE_MODE=4),1+2*N_CW+2*N_CW_A,0))*ROUNDUP(G332*DIODE_SAFETY/V_STICK,0)*PRICE_STICK</f>
        <v>101.7</v>
      </c>
      <c r="AG332" s="24" t="n">
        <f aca="false">SUM(X332:AF332)</f>
        <v>2820.15002646</v>
      </c>
      <c r="AH332" s="20" t="n">
        <f aca="false">FIXED_BOM</f>
        <v>3666</v>
      </c>
      <c r="AI332" s="24" t="n">
        <f aca="false">(AG332+AH332)*(1+CONT)</f>
        <v>7459.072530429</v>
      </c>
      <c r="AJ332" s="24" t="n">
        <f aca="false">IF(AR332&gt;0,AI332/AR332,1000000000000)</f>
        <v>2151.58023231562</v>
      </c>
      <c r="AK332" s="8" t="n">
        <f aca="false">IF(AND(AP332&gt;=V_NEED,AR332&gt;=P_MIN,AQ332&gt;=Z_MIN,F332&lt;=N_CAP,D332&lt;=R_MAX,OR(CORONA_REQ=0,O332&gt;=G332),OR(CORE_MODE&lt;&gt;3,E_CORE&lt;=E_NULL_MAX)),1,0)</f>
        <v>0</v>
      </c>
      <c r="AL332" s="31" t="n">
        <f aca="false">IF(AK332=1,IF(OBJECTIVE=1,AI332,AJ332),1000000000000)+ROW()*0.000000001</f>
        <v>1000000000000</v>
      </c>
      <c r="AM332" s="31" t="n">
        <v>7.122805</v>
      </c>
      <c r="AN332" s="41" t="n">
        <v>1.299944</v>
      </c>
      <c r="AO332" s="31" t="n">
        <v>3.068232</v>
      </c>
      <c r="AP332" s="31" t="n">
        <f aca="false">IF(CORE_MODE=1,G332,IF(OR(CORE_MODE=3,CORE_MODE=4),G332+(CHOOSE(N_CW+1,0,1,CW_N2,CW_N3,CW_N4,CW_N5,CW_N6)+CHOOSE(N_CW_A+1,0,CW_A1,CW_A2))*CW_PER_SWING*AM332,AM332))</f>
        <v>28.248543507715</v>
      </c>
      <c r="AQ332" s="41" t="n">
        <f aca="false">IF(CORE_MODE=2,AN332,K332)</f>
        <v>1.36459</v>
      </c>
      <c r="AR332" s="31" t="n">
        <f aca="false">IF(CORE_MODE=2,AO332,L332)</f>
        <v>3.466788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31" t="n">
        <v>13.132078</v>
      </c>
      <c r="H333" s="8" t="n">
        <v>84.376923</v>
      </c>
      <c r="I333" s="8" t="n">
        <v>714.768924</v>
      </c>
      <c r="J333" s="31" t="n">
        <v>8.471142</v>
      </c>
      <c r="K333" s="41" t="n">
        <v>1.378449</v>
      </c>
      <c r="L333" s="31" t="n">
        <v>4.312533</v>
      </c>
      <c r="M333" s="8" t="n">
        <v>300</v>
      </c>
      <c r="N333" s="8" t="n">
        <v>1204</v>
      </c>
      <c r="O333" s="31" t="n">
        <v>13.994337</v>
      </c>
      <c r="P333" s="31" t="n">
        <v>10.885421</v>
      </c>
      <c r="Q333" s="31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31" t="n">
        <v>5.337692</v>
      </c>
      <c r="W333" s="41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2*ROUNDUP(G333*1000/V_ZENER,0)*PRICE_Z+(4+IF(CORE_MODE=1,1,0)+IF(OR(CORE_MODE=3,CORE_MODE=4),1+2*N_CW+2*N_CW_A,0))*ROUNDUP(G333*DIODE_SAFETY/V_STICK,0)*PRICE_STICK</f>
        <v>101.7</v>
      </c>
      <c r="AG333" s="24" t="n">
        <f aca="false">SUM(X333:AF333)</f>
        <v>3259.10137457</v>
      </c>
      <c r="AH333" s="20" t="n">
        <f aca="false">FIXED_BOM</f>
        <v>3666</v>
      </c>
      <c r="AI333" s="24" t="n">
        <f aca="false">(AG333+AH333)*(1+CONT)</f>
        <v>7963.8665807555</v>
      </c>
      <c r="AJ333" s="24" t="n">
        <f aca="false">IF(AR333&gt;0,AI333/AR333,1000000000000)</f>
        <v>1846.67956877211</v>
      </c>
      <c r="AK333" s="8" t="n">
        <f aca="false">IF(AND(AP333&gt;=V_NEED,AR333&gt;=P_MIN,AQ333&gt;=Z_MIN,F333&lt;=N_CAP,D333&lt;=R_MAX,OR(CORONA_REQ=0,O333&gt;=G333),OR(CORE_MODE&lt;&gt;3,E_CORE&lt;=E_NULL_MAX)),1,0)</f>
        <v>0</v>
      </c>
      <c r="AL333" s="31" t="n">
        <f aca="false">IF(AK333=1,IF(OBJECTIVE=1,AI333,AJ333),1000000000000)+ROW()*0.000000001</f>
        <v>1000000000000</v>
      </c>
      <c r="AM333" s="31" t="n">
        <v>7.147701</v>
      </c>
      <c r="AN333" s="41" t="n">
        <v>1.323016</v>
      </c>
      <c r="AO333" s="31" t="n">
        <v>3.917409</v>
      </c>
      <c r="AP333" s="31" t="n">
        <f aca="false">IF(CORE_MODE=1,G333,IF(OR(CORE_MODE=3,CORE_MODE=4),G333+(CHOOSE(N_CW+1,0,1,CW_N2,CW_N3,CW_N4,CW_N5,CW_N6)+CHOOSE(N_CW_A+1,0,CW_A1,CW_A2))*CW_PER_SWING*AM333,AM333))</f>
        <v>28.301379367363</v>
      </c>
      <c r="AQ333" s="41" t="n">
        <f aca="false">IF(CORE_MODE=2,AN333,K333)</f>
        <v>1.378449</v>
      </c>
      <c r="AR333" s="31" t="n">
        <f aca="false">IF(CORE_MODE=2,AO333,L333)</f>
        <v>4.312533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31" t="n">
        <v>13.132078</v>
      </c>
      <c r="H334" s="8" t="n">
        <v>113.029766</v>
      </c>
      <c r="I334" s="8" t="n">
        <v>963.384202</v>
      </c>
      <c r="J334" s="31" t="n">
        <v>8.523279</v>
      </c>
      <c r="K334" s="41" t="n">
        <v>1.396116</v>
      </c>
      <c r="L334" s="31" t="n">
        <v>6.006751</v>
      </c>
      <c r="M334" s="8" t="n">
        <v>399</v>
      </c>
      <c r="N334" s="8" t="n">
        <v>1402</v>
      </c>
      <c r="O334" s="31" t="n">
        <v>13.994337</v>
      </c>
      <c r="P334" s="31" t="n">
        <v>14.513894</v>
      </c>
      <c r="Q334" s="31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31" t="n">
        <v>6.847496</v>
      </c>
      <c r="W334" s="41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2*ROUNDUP(G334*1000/V_ZENER,0)*PRICE_Z+(4+IF(CORE_MODE=1,1,0)+IF(OR(CORE_MODE=3,CORE_MODE=4),1+2*N_CW+2*N_CW_A,0))*ROUNDUP(G334*DIODE_SAFETY/V_STICK,0)*PRICE_STICK</f>
        <v>101.7</v>
      </c>
      <c r="AG334" s="24" t="n">
        <f aca="false">SUM(X334:AF334)</f>
        <v>4218.07663354</v>
      </c>
      <c r="AH334" s="20" t="n">
        <f aca="false">FIXED_BOM</f>
        <v>3666</v>
      </c>
      <c r="AI334" s="24" t="n">
        <f aca="false">(AG334+AH334)*(1+CONT)</f>
        <v>9066.688128571</v>
      </c>
      <c r="AJ334" s="24" t="n">
        <f aca="false">IF(AR334&gt;0,AI334/AR334,1000000000000)</f>
        <v>1509.41634313974</v>
      </c>
      <c r="AK334" s="8" t="n">
        <f aca="false">IF(AND(AP334&gt;=V_NEED,AR334&gt;=P_MIN,AQ334&gt;=Z_MIN,F334&lt;=N_CAP,D334&lt;=R_MAX,OR(CORONA_REQ=0,O334&gt;=G334),OR(CORE_MODE&lt;&gt;3,E_CORE&lt;=E_NULL_MAX)),1,0)</f>
        <v>0</v>
      </c>
      <c r="AL334" s="31" t="n">
        <f aca="false">IF(AK334=1,IF(OBJECTIVE=1,AI334,AJ334),1000000000000)+ROW()*0.000000001</f>
        <v>1000000000000</v>
      </c>
      <c r="AM334" s="31" t="n">
        <v>7.187188</v>
      </c>
      <c r="AN334" s="41" t="n">
        <v>1.352238</v>
      </c>
      <c r="AO334" s="31" t="n">
        <v>5.606752</v>
      </c>
      <c r="AP334" s="31" t="n">
        <f aca="false">IF(CORE_MODE=1,G334,IF(OR(CORE_MODE=3,CORE_MODE=4),G334+(CHOOSE(N_CW+1,0,1,CW_N2,CW_N3,CW_N4,CW_N5,CW_N6)+CHOOSE(N_CW_A+1,0,CW_A1,CW_A2))*CW_PER_SWING*AM334,AM334))</f>
        <v>28.385181166444</v>
      </c>
      <c r="AQ334" s="41" t="n">
        <f aca="false">IF(CORE_MODE=2,AN334,K334)</f>
        <v>1.396116</v>
      </c>
      <c r="AR334" s="31" t="n">
        <f aca="false">IF(CORE_MODE=2,AO334,L334)</f>
        <v>6.006751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31" t="n">
        <v>13.132078</v>
      </c>
      <c r="H335" s="8" t="n">
        <v>35.641013</v>
      </c>
      <c r="I335" s="8" t="n">
        <v>260.844144</v>
      </c>
      <c r="J335" s="31" t="n">
        <v>7.318651</v>
      </c>
      <c r="K335" s="41" t="n">
        <v>1.255719</v>
      </c>
      <c r="L335" s="31" t="n">
        <v>1.179093</v>
      </c>
      <c r="M335" s="8" t="n">
        <v>111</v>
      </c>
      <c r="N335" s="8" t="n">
        <v>826</v>
      </c>
      <c r="O335" s="31" t="n">
        <v>13.994337</v>
      </c>
      <c r="P335" s="31" t="n">
        <v>4.171341</v>
      </c>
      <c r="Q335" s="31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31" t="n">
        <v>2.455338</v>
      </c>
      <c r="W335" s="41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2*ROUNDUP(G335*1000/V_ZENER,0)*PRICE_Z+(4+IF(CORE_MODE=1,1,0)+IF(OR(CORE_MODE=3,CORE_MODE=4),1+2*N_CW+2*N_CW_A,0))*ROUNDUP(G335*DIODE_SAFETY/V_STICK,0)*PRICE_STICK</f>
        <v>101.7</v>
      </c>
      <c r="AG335" s="24" t="n">
        <f aca="false">SUM(X335:AF335)</f>
        <v>1428.72154237</v>
      </c>
      <c r="AH335" s="20" t="n">
        <f aca="false">FIXED_BOM</f>
        <v>3666</v>
      </c>
      <c r="AI335" s="24" t="n">
        <f aca="false">(AG335+AH335)*(1+CONT)</f>
        <v>5858.9297737255</v>
      </c>
      <c r="AJ335" s="24" t="n">
        <f aca="false">IF(AR335&gt;0,AI335/AR335,1000000000000)</f>
        <v>4969.01412672749</v>
      </c>
      <c r="AK335" s="8" t="n">
        <f aca="false">IF(AND(AP335&gt;=V_NEED,AR335&gt;=P_MIN,AQ335&gt;=Z_MIN,F335&lt;=N_CAP,D335&lt;=R_MAX,OR(CORONA_REQ=0,O335&gt;=G335),OR(CORE_MODE&lt;&gt;3,E_CORE&lt;=E_NULL_MAX)),1,0)</f>
        <v>0</v>
      </c>
      <c r="AL335" s="31" t="n">
        <f aca="false">IF(AK335=1,IF(OBJECTIVE=1,AI335,AJ335),1000000000000)+ROW()*0.000000001</f>
        <v>1000000000000</v>
      </c>
      <c r="AM335" s="31" t="n">
        <v>6.617141</v>
      </c>
      <c r="AN335" s="41" t="n">
        <v>1.15314</v>
      </c>
      <c r="AO335" s="31" t="n">
        <v>0.72433</v>
      </c>
      <c r="AP335" s="31" t="n">
        <f aca="false">IF(CORE_MODE=1,G335,IF(OR(CORE_MODE=3,CORE_MODE=4),G335+(CHOOSE(N_CW+1,0,1,CW_N2,CW_N3,CW_N4,CW_N5,CW_N6)+CHOOSE(N_CW_A+1,0,CW_A1,CW_A2))*CW_PER_SWING*AM335,AM335))</f>
        <v>27.175391510083</v>
      </c>
      <c r="AQ335" s="41" t="n">
        <f aca="false">IF(CORE_MODE=2,AN335,K335)</f>
        <v>1.255719</v>
      </c>
      <c r="AR335" s="31" t="n">
        <f aca="false">IF(CORE_MODE=2,AO335,L335)</f>
        <v>1.179093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31" t="n">
        <v>13.132078</v>
      </c>
      <c r="H336" s="8" t="n">
        <v>54.864448</v>
      </c>
      <c r="I336" s="8" t="n">
        <v>409.89794</v>
      </c>
      <c r="J336" s="31" t="n">
        <v>7.471103</v>
      </c>
      <c r="K336" s="41" t="n">
        <v>1.309005</v>
      </c>
      <c r="L336" s="31" t="n">
        <v>2.137349</v>
      </c>
      <c r="M336" s="8" t="n">
        <v>156</v>
      </c>
      <c r="N336" s="8" t="n">
        <v>916</v>
      </c>
      <c r="O336" s="31" t="n">
        <v>13.994337</v>
      </c>
      <c r="P336" s="31" t="n">
        <v>6.257011</v>
      </c>
      <c r="Q336" s="31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31" t="n">
        <v>3.141613</v>
      </c>
      <c r="W336" s="41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2*ROUNDUP(G336*1000/V_ZENER,0)*PRICE_Z+(4+IF(CORE_MODE=1,1,0)+IF(OR(CORE_MODE=3,CORE_MODE=4),1+2*N_CW+2*N_CW_A,0))*ROUNDUP(G336*DIODE_SAFETY/V_STICK,0)*PRICE_STICK</f>
        <v>101.7</v>
      </c>
      <c r="AG336" s="24" t="n">
        <f aca="false">SUM(X336:AF336)</f>
        <v>1870.92193849</v>
      </c>
      <c r="AH336" s="20" t="n">
        <f aca="false">FIXED_BOM</f>
        <v>3666</v>
      </c>
      <c r="AI336" s="24" t="n">
        <f aca="false">(AG336+AH336)*(1+CONT)</f>
        <v>6367.4602292635</v>
      </c>
      <c r="AJ336" s="24" t="n">
        <f aca="false">IF(AR336&gt;0,AI336/AR336,1000000000000)</f>
        <v>2979.13921837917</v>
      </c>
      <c r="AK336" s="8" t="n">
        <f aca="false">IF(AND(AP336&gt;=V_NEED,AR336&gt;=P_MIN,AQ336&gt;=Z_MIN,F336&lt;=N_CAP,D336&lt;=R_MAX,OR(CORONA_REQ=0,O336&gt;=G336),OR(CORE_MODE&lt;&gt;3,E_CORE&lt;=E_NULL_MAX)),1,0)</f>
        <v>1</v>
      </c>
      <c r="AL336" s="31" t="n">
        <f aca="false">IF(AK336=1,IF(OBJECTIVE=1,AI336,AJ336),1000000000000)+ROW()*0.000000001</f>
        <v>6367.4602295995</v>
      </c>
      <c r="AM336" s="31" t="n">
        <v>6.993239</v>
      </c>
      <c r="AN336" s="41" t="n">
        <v>1.230371</v>
      </c>
      <c r="AO336" s="31" t="n">
        <v>1.728063</v>
      </c>
      <c r="AP336" s="31" t="n">
        <f aca="false">IF(CORE_MODE=1,G336,IF(OR(CORE_MODE=3,CORE_MODE=4),G336+(CHOOSE(N_CW+1,0,1,CW_N2,CW_N3,CW_N4,CW_N5,CW_N6)+CHOOSE(N_CW_A+1,0,CW_A1,CW_A2))*CW_PER_SWING*AM336,AM336))</f>
        <v>27.973570379857</v>
      </c>
      <c r="AQ336" s="41" t="n">
        <f aca="false">IF(CORE_MODE=2,AN336,K336)</f>
        <v>1.309005</v>
      </c>
      <c r="AR336" s="31" t="n">
        <f aca="false">IF(CORE_MODE=2,AO336,L336)</f>
        <v>2.137349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31" t="n">
        <v>13.132078</v>
      </c>
      <c r="H337" s="8" t="n">
        <v>74.087884</v>
      </c>
      <c r="I337" s="8" t="n">
        <v>558.951737</v>
      </c>
      <c r="J337" s="31" t="n">
        <v>7.544442</v>
      </c>
      <c r="K337" s="41" t="n">
        <v>1.337276</v>
      </c>
      <c r="L337" s="31" t="n">
        <v>3.106559</v>
      </c>
      <c r="M337" s="8" t="n">
        <v>210</v>
      </c>
      <c r="N337" s="8" t="n">
        <v>1024</v>
      </c>
      <c r="O337" s="31" t="n">
        <v>13.994337</v>
      </c>
      <c r="P337" s="31" t="n">
        <v>8.342682</v>
      </c>
      <c r="Q337" s="31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31" t="n">
        <v>3.965142</v>
      </c>
      <c r="W337" s="41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2*ROUNDUP(G337*1000/V_ZENER,0)*PRICE_Z+(4+IF(CORE_MODE=1,1,0)+IF(OR(CORE_MODE=3,CORE_MODE=4),1+2*N_CW+2*N_CW_A,0))*ROUNDUP(G337*DIODE_SAFETY/V_STICK,0)*PRICE_STICK</f>
        <v>101.7</v>
      </c>
      <c r="AG337" s="24" t="n">
        <f aca="false">SUM(X337:AF337)</f>
        <v>2394.1949298</v>
      </c>
      <c r="AH337" s="20" t="n">
        <f aca="false">FIXED_BOM</f>
        <v>3666</v>
      </c>
      <c r="AI337" s="24" t="n">
        <f aca="false">(AG337+AH337)*(1+CONT)</f>
        <v>6969.22416927</v>
      </c>
      <c r="AJ337" s="24" t="n">
        <f aca="false">IF(AR337&gt;0,AI337/AR337,1000000000000)</f>
        <v>2243.39024923396</v>
      </c>
      <c r="AK337" s="8" t="n">
        <f aca="false">IF(AND(AP337&gt;=V_NEED,AR337&gt;=P_MIN,AQ337&gt;=Z_MIN,F337&lt;=N_CAP,D337&lt;=R_MAX,OR(CORONA_REQ=0,O337&gt;=G337),OR(CORE_MODE&lt;&gt;3,E_CORE&lt;=E_NULL_MAX)),1,0)</f>
        <v>0</v>
      </c>
      <c r="AL337" s="31" t="n">
        <f aca="false">IF(AK337=1,IF(OBJECTIVE=1,AI337,AJ337),1000000000000)+ROW()*0.000000001</f>
        <v>1000000000000</v>
      </c>
      <c r="AM337" s="31" t="n">
        <v>7.083216</v>
      </c>
      <c r="AN337" s="41" t="n">
        <v>1.273417</v>
      </c>
      <c r="AO337" s="31" t="n">
        <v>2.711319</v>
      </c>
      <c r="AP337" s="31" t="n">
        <f aca="false">IF(CORE_MODE=1,G337,IF(OR(CORE_MODE=3,CORE_MODE=4),G337+(CHOOSE(N_CW+1,0,1,CW_N2,CW_N3,CW_N4,CW_N5,CW_N6)+CHOOSE(N_CW_A+1,0,CW_A1,CW_A2))*CW_PER_SWING*AM337,AM337))</f>
        <v>28.164525237808</v>
      </c>
      <c r="AQ337" s="41" t="n">
        <f aca="false">IF(CORE_MODE=2,AN337,K337)</f>
        <v>1.337276</v>
      </c>
      <c r="AR337" s="31" t="n">
        <f aca="false">IF(CORE_MODE=2,AO337,L337)</f>
        <v>3.106559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31" t="n">
        <v>13.132078</v>
      </c>
      <c r="H338" s="8" t="n">
        <v>93.31132</v>
      </c>
      <c r="I338" s="8" t="n">
        <v>708.005534</v>
      </c>
      <c r="J338" s="31" t="n">
        <v>7.587563</v>
      </c>
      <c r="K338" s="41" t="n">
        <v>1.353816</v>
      </c>
      <c r="L338" s="31" t="n">
        <v>4.075158</v>
      </c>
      <c r="M338" s="8" t="n">
        <v>264</v>
      </c>
      <c r="N338" s="8" t="n">
        <v>1132</v>
      </c>
      <c r="O338" s="31" t="n">
        <v>13.994337</v>
      </c>
      <c r="P338" s="31" t="n">
        <v>10.428352</v>
      </c>
      <c r="Q338" s="31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31" t="n">
        <v>4.788672</v>
      </c>
      <c r="W338" s="41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2*ROUNDUP(G338*1000/V_ZENER,0)*PRICE_Z+(4+IF(CORE_MODE=1,1,0)+IF(OR(CORE_MODE=3,CORE_MODE=4),1+2*N_CW+2*N_CW_A,0))*ROUNDUP(G338*DIODE_SAFETY/V_STICK,0)*PRICE_STICK</f>
        <v>101.7</v>
      </c>
      <c r="AG338" s="24" t="n">
        <f aca="false">SUM(X338:AF338)</f>
        <v>2917.46796414</v>
      </c>
      <c r="AH338" s="20" t="n">
        <f aca="false">FIXED_BOM</f>
        <v>3666</v>
      </c>
      <c r="AI338" s="24" t="n">
        <f aca="false">(AG338+AH338)*(1+CONT)</f>
        <v>7570.988158761</v>
      </c>
      <c r="AJ338" s="24" t="n">
        <f aca="false">IF(AR338&gt;0,AI338/AR338,1000000000000)</f>
        <v>1857.83917059437</v>
      </c>
      <c r="AK338" s="8" t="n">
        <f aca="false">IF(AND(AP338&gt;=V_NEED,AR338&gt;=P_MIN,AQ338&gt;=Z_MIN,F338&lt;=N_CAP,D338&lt;=R_MAX,OR(CORONA_REQ=0,O338&gt;=G338),OR(CORE_MODE&lt;&gt;3,E_CORE&lt;=E_NULL_MAX)),1,0)</f>
        <v>0</v>
      </c>
      <c r="AL338" s="31" t="n">
        <f aca="false">IF(AK338=1,IF(OBJECTIVE=1,AI338,AJ338),1000000000000)+ROW()*0.000000001</f>
        <v>1000000000000</v>
      </c>
      <c r="AM338" s="31" t="n">
        <v>7.114226</v>
      </c>
      <c r="AN338" s="41" t="n">
        <v>1.300759</v>
      </c>
      <c r="AO338" s="31" t="n">
        <v>3.681061</v>
      </c>
      <c r="AP338" s="31" t="n">
        <f aca="false">IF(CORE_MODE=1,G338,IF(OR(CORE_MODE=3,CORE_MODE=4),G338+(CHOOSE(N_CW+1,0,1,CW_N2,CW_N3,CW_N4,CW_N5,CW_N6)+CHOOSE(N_CW_A+1,0,CW_A1,CW_A2))*CW_PER_SWING*AM338,AM338))</f>
        <v>28.230336613438</v>
      </c>
      <c r="AQ338" s="41" t="n">
        <f aca="false">IF(CORE_MODE=2,AN338,K338)</f>
        <v>1.353816</v>
      </c>
      <c r="AR338" s="31" t="n">
        <f aca="false">IF(CORE_MODE=2,AO338,L338)</f>
        <v>4.075158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31" t="n">
        <v>13.132078</v>
      </c>
      <c r="H339" s="8" t="n">
        <v>112.534756</v>
      </c>
      <c r="I339" s="8" t="n">
        <v>857.05933</v>
      </c>
      <c r="J339" s="31" t="n">
        <v>7.615952</v>
      </c>
      <c r="K339" s="41" t="n">
        <v>1.365401</v>
      </c>
      <c r="L339" s="31" t="n">
        <v>5.047324</v>
      </c>
      <c r="M339" s="8" t="n">
        <v>318</v>
      </c>
      <c r="N339" s="8" t="n">
        <v>1240</v>
      </c>
      <c r="O339" s="31" t="n">
        <v>13.994337</v>
      </c>
      <c r="P339" s="31" t="n">
        <v>12.514022</v>
      </c>
      <c r="Q339" s="31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31" t="n">
        <v>5.612201</v>
      </c>
      <c r="W339" s="41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2*ROUNDUP(G339*1000/V_ZENER,0)*PRICE_Z+(4+IF(CORE_MODE=1,1,0)+IF(OR(CORE_MODE=3,CORE_MODE=4),1+2*N_CW+2*N_CW_A,0))*ROUNDUP(G339*DIODE_SAFETY/V_STICK,0)*PRICE_STICK</f>
        <v>101.7</v>
      </c>
      <c r="AG339" s="24" t="n">
        <f aca="false">SUM(X339:AF339)</f>
        <v>3440.74094348</v>
      </c>
      <c r="AH339" s="20" t="n">
        <f aca="false">FIXED_BOM</f>
        <v>3666</v>
      </c>
      <c r="AI339" s="24" t="n">
        <f aca="false">(AG339+AH339)*(1+CONT)</f>
        <v>8172.752085002</v>
      </c>
      <c r="AJ339" s="24" t="n">
        <f aca="false">IF(AR339&gt;0,AI339/AR339,1000000000000)</f>
        <v>1619.22477831857</v>
      </c>
      <c r="AK339" s="8" t="n">
        <f aca="false">IF(AND(AP339&gt;=V_NEED,AR339&gt;=P_MIN,AQ339&gt;=Z_MIN,F339&lt;=N_CAP,D339&lt;=R_MAX,OR(CORONA_REQ=0,O339&gt;=G339),OR(CORE_MODE&lt;&gt;3,E_CORE&lt;=E_NULL_MAX)),1,0)</f>
        <v>0</v>
      </c>
      <c r="AL339" s="31" t="n">
        <f aca="false">IF(AK339=1,IF(OBJECTIVE=1,AI339,AJ339),1000000000000)+ROW()*0.000000001</f>
        <v>1000000000000</v>
      </c>
      <c r="AM339" s="31" t="n">
        <v>7.139472</v>
      </c>
      <c r="AN339" s="41" t="n">
        <v>1.320179</v>
      </c>
      <c r="AO339" s="31" t="n">
        <v>4.660498</v>
      </c>
      <c r="AP339" s="31" t="n">
        <f aca="false">IF(CORE_MODE=1,G339,IF(OR(CORE_MODE=3,CORE_MODE=4),G339+(CHOOSE(N_CW+1,0,1,CW_N2,CW_N3,CW_N4,CW_N5,CW_N6)+CHOOSE(N_CW_A+1,0,CW_A1,CW_A2))*CW_PER_SWING*AM339,AM339))</f>
        <v>28.283915265136</v>
      </c>
      <c r="AQ339" s="41" t="n">
        <f aca="false">IF(CORE_MODE=2,AN339,K339)</f>
        <v>1.365401</v>
      </c>
      <c r="AR339" s="31" t="n">
        <f aca="false">IF(CORE_MODE=2,AO339,L339)</f>
        <v>5.047324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31" t="n">
        <v>13.132078</v>
      </c>
      <c r="H340" s="8" t="n">
        <v>150.981627</v>
      </c>
      <c r="I340" s="8" t="n">
        <v>1155.166923</v>
      </c>
      <c r="J340" s="31" t="n">
        <v>7.651043</v>
      </c>
      <c r="K340" s="41" t="n">
        <v>1.379846</v>
      </c>
      <c r="L340" s="31" t="n">
        <v>7.001508</v>
      </c>
      <c r="M340" s="8" t="n">
        <v>417</v>
      </c>
      <c r="N340" s="8" t="n">
        <v>1438</v>
      </c>
      <c r="O340" s="31" t="n">
        <v>13.994337</v>
      </c>
      <c r="P340" s="31" t="n">
        <v>16.685363</v>
      </c>
      <c r="Q340" s="31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31" t="n">
        <v>7.122006</v>
      </c>
      <c r="W340" s="41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2*ROUNDUP(G340*1000/V_ZENER,0)*PRICE_Z+(4+IF(CORE_MODE=1,1,0)+IF(OR(CORE_MODE=3,CORE_MODE=4),1+2*N_CW+2*N_CW_A,0))*ROUNDUP(G340*DIODE_SAFETY/V_STICK,0)*PRICE_STICK</f>
        <v>101.7</v>
      </c>
      <c r="AG340" s="24" t="n">
        <f aca="false">SUM(X340:AF340)</f>
        <v>4406.21439091</v>
      </c>
      <c r="AH340" s="20" t="n">
        <f aca="false">FIXED_BOM</f>
        <v>3666</v>
      </c>
      <c r="AI340" s="24" t="n">
        <f aca="false">(AG340+AH340)*(1+CONT)</f>
        <v>9283.0465495465</v>
      </c>
      <c r="AJ340" s="24" t="n">
        <f aca="false">IF(AR340&gt;0,AI340/AR340,1000000000000)</f>
        <v>1325.8638781169</v>
      </c>
      <c r="AK340" s="8" t="n">
        <f aca="false">IF(AND(AP340&gt;=V_NEED,AR340&gt;=P_MIN,AQ340&gt;=Z_MIN,F340&lt;=N_CAP,D340&lt;=R_MAX,OR(CORONA_REQ=0,O340&gt;=G340),OR(CORE_MODE&lt;&gt;3,E_CORE&lt;=E_NULL_MAX)),1,0)</f>
        <v>0</v>
      </c>
      <c r="AL340" s="31" t="n">
        <f aca="false">IF(AK340=1,IF(OBJECTIVE=1,AI340,AJ340),1000000000000)+ROW()*0.000000001</f>
        <v>1000000000000</v>
      </c>
      <c r="AM340" s="31" t="n">
        <v>7.179733</v>
      </c>
      <c r="AN340" s="41" t="n">
        <v>1.343908</v>
      </c>
      <c r="AO340" s="31" t="n">
        <v>6.597655</v>
      </c>
      <c r="AP340" s="31" t="n">
        <f aca="false">IF(CORE_MODE=1,G340,IF(OR(CORE_MODE=3,CORE_MODE=4),G340+(CHOOSE(N_CW+1,0,1,CW_N2,CW_N3,CW_N4,CW_N5,CW_N6)+CHOOSE(N_CW_A+1,0,CW_A1,CW_A2))*CW_PER_SWING*AM340,AM340))</f>
        <v>28.369359695779</v>
      </c>
      <c r="AQ340" s="41" t="n">
        <f aca="false">IF(CORE_MODE=2,AN340,K340)</f>
        <v>1.379846</v>
      </c>
      <c r="AR340" s="31" t="n">
        <f aca="false">IF(CORE_MODE=2,AO340,L340)</f>
        <v>7.001508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31" t="n">
        <v>13.132078</v>
      </c>
      <c r="H341" s="8" t="n">
        <v>52.672441</v>
      </c>
      <c r="I341" s="8" t="n">
        <v>304.157288</v>
      </c>
      <c r="J341" s="31" t="n">
        <v>5.774505</v>
      </c>
      <c r="K341" s="41" t="n">
        <v>1.225287</v>
      </c>
      <c r="L341" s="31" t="n">
        <v>1.253662</v>
      </c>
      <c r="M341" s="8" t="n">
        <v>111</v>
      </c>
      <c r="N341" s="8" t="n">
        <v>826</v>
      </c>
      <c r="O341" s="31" t="n">
        <v>13.994337</v>
      </c>
      <c r="P341" s="31" t="n">
        <v>4.714208</v>
      </c>
      <c r="Q341" s="31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31" t="n">
        <v>2.455338</v>
      </c>
      <c r="W341" s="41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2*ROUNDUP(G341*1000/V_ZENER,0)*PRICE_Z+(4+IF(CORE_MODE=1,1,0)+IF(OR(CORE_MODE=3,CORE_MODE=4),1+2*N_CW+2*N_CW_A,0))*ROUNDUP(G341*DIODE_SAFETY/V_STICK,0)*PRICE_STICK</f>
        <v>101.7</v>
      </c>
      <c r="AG341" s="24" t="n">
        <f aca="false">SUM(X341:AF341)</f>
        <v>1435.21966036</v>
      </c>
      <c r="AH341" s="20" t="n">
        <f aca="false">FIXED_BOM</f>
        <v>3666</v>
      </c>
      <c r="AI341" s="24" t="n">
        <f aca="false">(AG341+AH341)*(1+CONT)</f>
        <v>5866.402609414</v>
      </c>
      <c r="AJ341" s="24" t="n">
        <f aca="false">IF(AR341&gt;0,AI341/AR341,1000000000000)</f>
        <v>4679.41327839083</v>
      </c>
      <c r="AK341" s="8" t="n">
        <f aca="false">IF(AND(AP341&gt;=V_NEED,AR341&gt;=P_MIN,AQ341&gt;=Z_MIN,F341&lt;=N_CAP,D341&lt;=R_MAX,OR(CORONA_REQ=0,O341&gt;=G341),OR(CORE_MODE&lt;&gt;3,E_CORE&lt;=E_NULL_MAX)),1,0)</f>
        <v>0</v>
      </c>
      <c r="AL341" s="31" t="n">
        <f aca="false">IF(AK341=1,IF(OBJECTIVE=1,AI341,AJ341),1000000000000)+ROW()*0.000000001</f>
        <v>1000000000000</v>
      </c>
      <c r="AM341" s="31" t="n">
        <v>6.008736</v>
      </c>
      <c r="AN341" s="41" t="n">
        <v>1.141941</v>
      </c>
      <c r="AO341" s="31" t="n">
        <v>0.622386</v>
      </c>
      <c r="AP341" s="31" t="n">
        <f aca="false">IF(CORE_MODE=1,G341,IF(OR(CORE_MODE=3,CORE_MODE=4),G341+(CHOOSE(N_CW+1,0,1,CW_N2,CW_N3,CW_N4,CW_N5,CW_N6)+CHOOSE(N_CW_A+1,0,CW_A1,CW_A2))*CW_PER_SWING*AM341,AM341))</f>
        <v>25.884196089568</v>
      </c>
      <c r="AQ341" s="41" t="n">
        <f aca="false">IF(CORE_MODE=2,AN341,K341)</f>
        <v>1.225287</v>
      </c>
      <c r="AR341" s="31" t="n">
        <f aca="false">IF(CORE_MODE=2,AO341,L341)</f>
        <v>1.253662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31" t="n">
        <v>13.132078</v>
      </c>
      <c r="H342" s="8" t="n">
        <v>81.628121</v>
      </c>
      <c r="I342" s="8" t="n">
        <v>477.961452</v>
      </c>
      <c r="J342" s="31" t="n">
        <v>5.855353</v>
      </c>
      <c r="K342" s="41" t="n">
        <v>1.267479</v>
      </c>
      <c r="L342" s="31" t="n">
        <v>2.245642</v>
      </c>
      <c r="M342" s="8" t="n">
        <v>165</v>
      </c>
      <c r="N342" s="8" t="n">
        <v>934</v>
      </c>
      <c r="O342" s="31" t="n">
        <v>13.994337</v>
      </c>
      <c r="P342" s="31" t="n">
        <v>7.071312</v>
      </c>
      <c r="Q342" s="31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31" t="n">
        <v>3.278868</v>
      </c>
      <c r="W342" s="41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2*ROUNDUP(G342*1000/V_ZENER,0)*PRICE_Z+(4+IF(CORE_MODE=1,1,0)+IF(OR(CORE_MODE=3,CORE_MODE=4),1+2*N_CW+2*N_CW_A,0))*ROUNDUP(G342*DIODE_SAFETY/V_STICK,0)*PRICE_STICK</f>
        <v>101.7</v>
      </c>
      <c r="AG342" s="24" t="n">
        <f aca="false">SUM(X342:AF342)</f>
        <v>1961.74176318</v>
      </c>
      <c r="AH342" s="20" t="n">
        <f aca="false">FIXED_BOM</f>
        <v>3666</v>
      </c>
      <c r="AI342" s="24" t="n">
        <f aca="false">(AG342+AH342)*(1+CONT)</f>
        <v>6471.903027657</v>
      </c>
      <c r="AJ342" s="24" t="n">
        <f aca="false">IF(AR342&gt;0,AI342/AR342,1000000000000)</f>
        <v>2881.98342730364</v>
      </c>
      <c r="AK342" s="8" t="n">
        <f aca="false">IF(AND(AP342&gt;=V_NEED,AR342&gt;=P_MIN,AQ342&gt;=Z_MIN,F342&lt;=N_CAP,D342&lt;=R_MAX,OR(CORONA_REQ=0,O342&gt;=G342),OR(CORE_MODE&lt;&gt;3,E_CORE&lt;=E_NULL_MAX)),1,0)</f>
        <v>0</v>
      </c>
      <c r="AL342" s="31" t="n">
        <f aca="false">IF(AK342=1,IF(OBJECTIVE=1,AI342,AJ342),1000000000000)+ROW()*0.000000001</f>
        <v>1000000000000</v>
      </c>
      <c r="AM342" s="31" t="n">
        <v>6.974713</v>
      </c>
      <c r="AN342" s="41" t="n">
        <v>1.205901</v>
      </c>
      <c r="AO342" s="31" t="n">
        <v>1.868424</v>
      </c>
      <c r="AP342" s="31" t="n">
        <f aca="false">IF(CORE_MODE=1,G342,IF(OR(CORE_MODE=3,CORE_MODE=4),G342+(CHOOSE(N_CW+1,0,1,CW_N2,CW_N3,CW_N4,CW_N5,CW_N6)+CHOOSE(N_CW_A+1,0,CW_A1,CW_A2))*CW_PER_SWING*AM342,AM342))</f>
        <v>27.934253335519</v>
      </c>
      <c r="AQ342" s="41" t="n">
        <f aca="false">IF(CORE_MODE=2,AN342,K342)</f>
        <v>1.267479</v>
      </c>
      <c r="AR342" s="31" t="n">
        <f aca="false">IF(CORE_MODE=2,AO342,L342)</f>
        <v>2.245642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31" t="n">
        <v>13.132078</v>
      </c>
      <c r="H343" s="8" t="n">
        <v>110.583801</v>
      </c>
      <c r="I343" s="8" t="n">
        <v>651.765616</v>
      </c>
      <c r="J343" s="31" t="n">
        <v>5.893862</v>
      </c>
      <c r="K343" s="41" t="n">
        <v>1.288957</v>
      </c>
      <c r="L343" s="31" t="n">
        <v>3.24724</v>
      </c>
      <c r="M343" s="8" t="n">
        <v>219</v>
      </c>
      <c r="N343" s="8" t="n">
        <v>1042</v>
      </c>
      <c r="O343" s="31" t="n">
        <v>13.994337</v>
      </c>
      <c r="P343" s="31" t="n">
        <v>9.428416</v>
      </c>
      <c r="Q343" s="31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31" t="n">
        <v>4.102397</v>
      </c>
      <c r="W343" s="41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2*ROUNDUP(G343*1000/V_ZENER,0)*PRICE_Z+(4+IF(CORE_MODE=1,1,0)+IF(OR(CORE_MODE=3,CORE_MODE=4),1+2*N_CW+2*N_CW_A,0))*ROUNDUP(G343*DIODE_SAFETY/V_STICK,0)*PRICE_STICK</f>
        <v>101.7</v>
      </c>
      <c r="AG343" s="24" t="n">
        <f aca="false">SUM(X343:AF343)</f>
        <v>2488.2638025</v>
      </c>
      <c r="AH343" s="20" t="n">
        <f aca="false">FIXED_BOM</f>
        <v>3666</v>
      </c>
      <c r="AI343" s="24" t="n">
        <f aca="false">(AG343+AH343)*(1+CONT)</f>
        <v>7077.403372875</v>
      </c>
      <c r="AJ343" s="24" t="n">
        <f aca="false">IF(AR343&gt;0,AI343/AR343,1000000000000)</f>
        <v>2179.51348618365</v>
      </c>
      <c r="AK343" s="8" t="n">
        <f aca="false">IF(AND(AP343&gt;=V_NEED,AR343&gt;=P_MIN,AQ343&gt;=Z_MIN,F343&lt;=N_CAP,D343&lt;=R_MAX,OR(CORONA_REQ=0,O343&gt;=G343),OR(CORE_MODE&lt;&gt;3,E_CORE&lt;=E_NULL_MAX)),1,0)</f>
        <v>0</v>
      </c>
      <c r="AL343" s="31" t="n">
        <f aca="false">IF(AK343=1,IF(OBJECTIVE=1,AI343,AJ343),1000000000000)+ROW()*0.000000001</f>
        <v>1000000000000</v>
      </c>
      <c r="AM343" s="31" t="n">
        <v>7.012671</v>
      </c>
      <c r="AN343" s="41" t="n">
        <v>1.239571</v>
      </c>
      <c r="AO343" s="31" t="n">
        <v>2.851811</v>
      </c>
      <c r="AP343" s="31" t="n">
        <f aca="false">IF(CORE_MODE=1,G343,IF(OR(CORE_MODE=3,CORE_MODE=4),G343+(CHOOSE(N_CW+1,0,1,CW_N2,CW_N3,CW_N4,CW_N5,CW_N6)+CHOOSE(N_CW_A+1,0,CW_A1,CW_A2))*CW_PER_SWING*AM343,AM343))</f>
        <v>28.014810194473</v>
      </c>
      <c r="AQ343" s="41" t="n">
        <f aca="false">IF(CORE_MODE=2,AN343,K343)</f>
        <v>1.288957</v>
      </c>
      <c r="AR343" s="31" t="n">
        <f aca="false">IF(CORE_MODE=2,AO343,L343)</f>
        <v>3.24724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31" t="n">
        <v>13.132078</v>
      </c>
      <c r="H344" s="8" t="n">
        <v>139.539482</v>
      </c>
      <c r="I344" s="8" t="n">
        <v>825.569781</v>
      </c>
      <c r="J344" s="31" t="n">
        <v>5.916388</v>
      </c>
      <c r="K344" s="41" t="n">
        <v>1.301885</v>
      </c>
      <c r="L344" s="31" t="n">
        <v>4.249697</v>
      </c>
      <c r="M344" s="8" t="n">
        <v>273</v>
      </c>
      <c r="N344" s="8" t="n">
        <v>1150</v>
      </c>
      <c r="O344" s="31" t="n">
        <v>13.994337</v>
      </c>
      <c r="P344" s="31" t="n">
        <v>11.78552</v>
      </c>
      <c r="Q344" s="31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31" t="n">
        <v>4.925927</v>
      </c>
      <c r="W344" s="41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2*ROUNDUP(G344*1000/V_ZENER,0)*PRICE_Z+(4+IF(CORE_MODE=1,1,0)+IF(OR(CORE_MODE=3,CORE_MODE=4),1+2*N_CW+2*N_CW_A,0))*ROUNDUP(G344*DIODE_SAFETY/V_STICK,0)*PRICE_STICK</f>
        <v>101.7</v>
      </c>
      <c r="AG344" s="24" t="n">
        <f aca="false">SUM(X344:AF344)</f>
        <v>3014.78596682</v>
      </c>
      <c r="AH344" s="20" t="n">
        <f aca="false">FIXED_BOM</f>
        <v>3666</v>
      </c>
      <c r="AI344" s="24" t="n">
        <f aca="false">(AG344+AH344)*(1+CONT)</f>
        <v>7682.903861843</v>
      </c>
      <c r="AJ344" s="24" t="n">
        <f aca="false">IF(AR344&gt;0,AI344/AR344,1000000000000)</f>
        <v>1807.87097570556</v>
      </c>
      <c r="AK344" s="8" t="n">
        <f aca="false">IF(AND(AP344&gt;=V_NEED,AR344&gt;=P_MIN,AQ344&gt;=Z_MIN,F344&lt;=N_CAP,D344&lt;=R_MAX,OR(CORONA_REQ=0,O344&gt;=G344),OR(CORE_MODE&lt;&gt;3,E_CORE&lt;=E_NULL_MAX)),1,0)</f>
        <v>0</v>
      </c>
      <c r="AL344" s="31" t="n">
        <f aca="false">IF(AK344=1,IF(OBJECTIVE=1,AI344,AJ344),1000000000000)+ROW()*0.000000001</f>
        <v>1000000000000</v>
      </c>
      <c r="AM344" s="31" t="n">
        <v>7.041602</v>
      </c>
      <c r="AN344" s="41" t="n">
        <v>1.26177</v>
      </c>
      <c r="AO344" s="31" t="n">
        <v>3.870686</v>
      </c>
      <c r="AP344" s="31" t="n">
        <f aca="false">IF(CORE_MODE=1,G344,IF(OR(CORE_MODE=3,CORE_MODE=4),G344+(CHOOSE(N_CW+1,0,1,CW_N2,CW_N3,CW_N4,CW_N5,CW_N6)+CHOOSE(N_CW_A+1,0,CW_A1,CW_A2))*CW_PER_SWING*AM344,AM344))</f>
        <v>28.076209385326</v>
      </c>
      <c r="AQ344" s="41" t="n">
        <f aca="false">IF(CORE_MODE=2,AN344,K344)</f>
        <v>1.301885</v>
      </c>
      <c r="AR344" s="31" t="n">
        <f aca="false">IF(CORE_MODE=2,AO344,L344)</f>
        <v>4.249697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31" t="n">
        <v>13.132078</v>
      </c>
      <c r="H345" s="8" t="n">
        <v>168.495162</v>
      </c>
      <c r="I345" s="8" t="n">
        <v>999.373945</v>
      </c>
      <c r="J345" s="31" t="n">
        <v>5.931173</v>
      </c>
      <c r="K345" s="41" t="n">
        <v>1.310336</v>
      </c>
      <c r="L345" s="31" t="n">
        <v>5.251953</v>
      </c>
      <c r="M345" s="8" t="n">
        <v>327</v>
      </c>
      <c r="N345" s="8" t="n">
        <v>1258</v>
      </c>
      <c r="O345" s="31" t="n">
        <v>13.994337</v>
      </c>
      <c r="P345" s="31" t="n">
        <v>14.142624</v>
      </c>
      <c r="Q345" s="31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31" t="n">
        <v>5.749456</v>
      </c>
      <c r="W345" s="41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2*ROUNDUP(G345*1000/V_ZENER,0)*PRICE_Z+(4+IF(CORE_MODE=1,1,0)+IF(OR(CORE_MODE=3,CORE_MODE=4),1+2*N_CW+2*N_CW_A,0))*ROUNDUP(G345*DIODE_SAFETY/V_STICK,0)*PRICE_STICK</f>
        <v>101.7</v>
      </c>
      <c r="AG345" s="24" t="n">
        <f aca="false">SUM(X345:AF345)</f>
        <v>3541.30800614</v>
      </c>
      <c r="AH345" s="20" t="n">
        <f aca="false">FIXED_BOM</f>
        <v>3666</v>
      </c>
      <c r="AI345" s="24" t="n">
        <f aca="false">(AG345+AH345)*(1+CONT)</f>
        <v>8288.404207061</v>
      </c>
      <c r="AJ345" s="24" t="n">
        <f aca="false">IF(AR345&gt;0,AI345/AR345,1000000000000)</f>
        <v>1578.15658423847</v>
      </c>
      <c r="AK345" s="8" t="n">
        <f aca="false">IF(AND(AP345&gt;=V_NEED,AR345&gt;=P_MIN,AQ345&gt;=Z_MIN,F345&lt;=N_CAP,D345&lt;=R_MAX,OR(CORONA_REQ=0,O345&gt;=G345),OR(CORE_MODE&lt;&gt;3,E_CORE&lt;=E_NULL_MAX)),1,0)</f>
        <v>0</v>
      </c>
      <c r="AL345" s="31" t="n">
        <f aca="false">IF(AK345=1,IF(OBJECTIVE=1,AI345,AJ345),1000000000000)+ROW()*0.000000001</f>
        <v>1000000000000</v>
      </c>
      <c r="AM345" s="31" t="n">
        <v>7.066655</v>
      </c>
      <c r="AN345" s="41" t="n">
        <v>1.275354</v>
      </c>
      <c r="AO345" s="31" t="n">
        <v>4.855976</v>
      </c>
      <c r="AP345" s="31" t="n">
        <f aca="false">IF(CORE_MODE=1,G345,IF(OR(CORE_MODE=3,CORE_MODE=4),G345+(CHOOSE(N_CW+1,0,1,CW_N2,CW_N3,CW_N4,CW_N5,CW_N6)+CHOOSE(N_CW_A+1,0,CW_A1,CW_A2))*CW_PER_SWING*AM345,AM345))</f>
        <v>28.129378440265</v>
      </c>
      <c r="AQ345" s="41" t="n">
        <f aca="false">IF(CORE_MODE=2,AN345,K345)</f>
        <v>1.310336</v>
      </c>
      <c r="AR345" s="31" t="n">
        <f aca="false">IF(CORE_MODE=2,AO345,L345)</f>
        <v>5.251953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31" t="n">
        <v>13.132078</v>
      </c>
      <c r="H346" s="8" t="n">
        <v>226.406523</v>
      </c>
      <c r="I346" s="8" t="n">
        <v>1346.982274</v>
      </c>
      <c r="J346" s="31" t="n">
        <v>5.949397</v>
      </c>
      <c r="K346" s="41" t="n">
        <v>1.321688</v>
      </c>
      <c r="L346" s="31" t="n">
        <v>7.262339</v>
      </c>
      <c r="M346" s="8" t="n">
        <v>435</v>
      </c>
      <c r="N346" s="8" t="n">
        <v>1474</v>
      </c>
      <c r="O346" s="31" t="n">
        <v>13.994337</v>
      </c>
      <c r="P346" s="31" t="n">
        <v>18.856832</v>
      </c>
      <c r="Q346" s="31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31" t="n">
        <v>7.396515</v>
      </c>
      <c r="W346" s="41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2*ROUNDUP(G346*1000/V_ZENER,0)*PRICE_Z+(4+IF(CORE_MODE=1,1,0)+IF(OR(CORE_MODE=3,CORE_MODE=4),1+2*N_CW+2*N_CW_A,0))*ROUNDUP(G346*DIODE_SAFETY/V_STICK,0)*PRICE_STICK</f>
        <v>101.7</v>
      </c>
      <c r="AG346" s="24" t="n">
        <f aca="false">SUM(X346:AF346)</f>
        <v>4594.35214828</v>
      </c>
      <c r="AH346" s="20" t="n">
        <f aca="false">FIXED_BOM</f>
        <v>3666</v>
      </c>
      <c r="AI346" s="24" t="n">
        <f aca="false">(AG346+AH346)*(1+CONT)</f>
        <v>9499.404970522</v>
      </c>
      <c r="AJ346" s="24" t="n">
        <f aca="false">IF(AR346&gt;0,AI346/AR346,1000000000000)</f>
        <v>1308.03656652795</v>
      </c>
      <c r="AK346" s="8" t="n">
        <f aca="false">IF(AND(AP346&gt;=V_NEED,AR346&gt;=P_MIN,AQ346&gt;=Z_MIN,F346&lt;=N_CAP,D346&lt;=R_MAX,OR(CORONA_REQ=0,O346&gt;=G346),OR(CORE_MODE&lt;&gt;3,E_CORE&lt;=E_NULL_MAX)),1,0)</f>
        <v>0</v>
      </c>
      <c r="AL346" s="31" t="n">
        <f aca="false">IF(AK346=1,IF(OBJECTIVE=1,AI346,AJ346),1000000000000)+ROW()*0.000000001</f>
        <v>1000000000000</v>
      </c>
      <c r="AM346" s="31" t="n">
        <v>7.105508</v>
      </c>
      <c r="AN346" s="41" t="n">
        <v>1.294932</v>
      </c>
      <c r="AO346" s="31" t="n">
        <v>6.870626</v>
      </c>
      <c r="AP346" s="31" t="n">
        <f aca="false">IF(CORE_MODE=1,G346,IF(OR(CORE_MODE=3,CORE_MODE=4),G346+(CHOOSE(N_CW+1,0,1,CW_N2,CW_N3,CW_N4,CW_N5,CW_N6)+CHOOSE(N_CW_A+1,0,CW_A1,CW_A2))*CW_PER_SWING*AM346,AM346))</f>
        <v>28.211834724604</v>
      </c>
      <c r="AQ346" s="41" t="n">
        <f aca="false">IF(CORE_MODE=2,AN346,K346)</f>
        <v>1.321688</v>
      </c>
      <c r="AR346" s="31" t="n">
        <f aca="false">IF(CORE_MODE=2,AO346,L346)</f>
        <v>7.262339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31" t="n">
        <v>13.132078</v>
      </c>
      <c r="H347" s="8" t="n">
        <v>30.27951</v>
      </c>
      <c r="I347" s="8" t="n">
        <v>218.648311</v>
      </c>
      <c r="J347" s="31" t="n">
        <v>7.220999</v>
      </c>
      <c r="K347" s="41" t="n">
        <v>1.229409</v>
      </c>
      <c r="L347" s="31" t="n">
        <v>0.909384</v>
      </c>
      <c r="M347" s="8" t="n">
        <v>114</v>
      </c>
      <c r="N347" s="8" t="n">
        <v>832</v>
      </c>
      <c r="O347" s="31" t="n">
        <v>15.115474</v>
      </c>
      <c r="P347" s="31" t="n">
        <v>4.837965</v>
      </c>
      <c r="Q347" s="31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31" t="n">
        <v>2.50109</v>
      </c>
      <c r="W347" s="41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2*ROUNDUP(G347*1000/V_ZENER,0)*PRICE_Z+(4+IF(CORE_MODE=1,1,0)+IF(OR(CORE_MODE=3,CORE_MODE=4),1+2*N_CW+2*N_CW_A,0))*ROUNDUP(G347*DIODE_SAFETY/V_STICK,0)*PRICE_STICK</f>
        <v>101.7</v>
      </c>
      <c r="AG347" s="24" t="n">
        <f aca="false">SUM(X347:AF347)</f>
        <v>1387.94355589</v>
      </c>
      <c r="AH347" s="20" t="n">
        <f aca="false">FIXED_BOM</f>
        <v>3666</v>
      </c>
      <c r="AI347" s="24" t="n">
        <f aca="false">(AG347+AH347)*(1+CONT)</f>
        <v>5812.0350892735</v>
      </c>
      <c r="AJ347" s="24" t="n">
        <f aca="false">IF(AR347&gt;0,AI347/AR347,1000000000000)</f>
        <v>6391.17808238709</v>
      </c>
      <c r="AK347" s="8" t="n">
        <f aca="false">IF(AND(AP347&gt;=V_NEED,AR347&gt;=P_MIN,AQ347&gt;=Z_MIN,F347&lt;=N_CAP,D347&lt;=R_MAX,OR(CORONA_REQ=0,O347&gt;=G347),OR(CORE_MODE&lt;&gt;3,E_CORE&lt;=E_NULL_MAX)),1,0)</f>
        <v>0</v>
      </c>
      <c r="AL347" s="31" t="n">
        <f aca="false">IF(AK347=1,IF(OBJECTIVE=1,AI347,AJ347),1000000000000)+ROW()*0.000000001</f>
        <v>1000000000000</v>
      </c>
      <c r="AM347" s="31" t="n">
        <v>5.385991</v>
      </c>
      <c r="AN347" s="41" t="n">
        <v>1.119594</v>
      </c>
      <c r="AO347" s="31" t="n">
        <v>0.421066</v>
      </c>
      <c r="AP347" s="31" t="n">
        <f aca="false">IF(CORE_MODE=1,G347,IF(OR(CORE_MODE=3,CORE_MODE=4),G347+(CHOOSE(N_CW+1,0,1,CW_N2,CW_N3,CW_N4,CW_N5,CW_N6)+CHOOSE(N_CW_A+1,0,CW_A1,CW_A2))*CW_PER_SWING*AM347,AM347))</f>
        <v>24.562567417633</v>
      </c>
      <c r="AQ347" s="41" t="n">
        <f aca="false">IF(CORE_MODE=2,AN347,K347)</f>
        <v>1.229409</v>
      </c>
      <c r="AR347" s="31" t="n">
        <f aca="false">IF(CORE_MODE=2,AO347,L347)</f>
        <v>0.909384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31" t="n">
        <v>13.132078</v>
      </c>
      <c r="H348" s="8" t="n">
        <v>46.43923</v>
      </c>
      <c r="I348" s="8" t="n">
        <v>343.590204</v>
      </c>
      <c r="J348" s="31" t="n">
        <v>7.398706</v>
      </c>
      <c r="K348" s="41" t="n">
        <v>1.289875</v>
      </c>
      <c r="L348" s="31" t="n">
        <v>1.706252</v>
      </c>
      <c r="M348" s="8" t="n">
        <v>174</v>
      </c>
      <c r="N348" s="8" t="n">
        <v>952</v>
      </c>
      <c r="O348" s="31" t="n">
        <v>15.115474</v>
      </c>
      <c r="P348" s="31" t="n">
        <v>7.256947</v>
      </c>
      <c r="Q348" s="31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31" t="n">
        <v>3.416123</v>
      </c>
      <c r="W348" s="41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2*ROUNDUP(G348*1000/V_ZENER,0)*PRICE_Z+(4+IF(CORE_MODE=1,1,0)+IF(OR(CORE_MODE=3,CORE_MODE=4),1+2*N_CW+2*N_CW_A,0))*ROUNDUP(G348*DIODE_SAFETY/V_STICK,0)*PRICE_STICK</f>
        <v>101.7</v>
      </c>
      <c r="AG348" s="24" t="n">
        <f aca="false">SUM(X348:AF348)</f>
        <v>1931.36394385</v>
      </c>
      <c r="AH348" s="20" t="n">
        <f aca="false">FIXED_BOM</f>
        <v>3666</v>
      </c>
      <c r="AI348" s="24" t="n">
        <f aca="false">(AG348+AH348)*(1+CONT)</f>
        <v>6436.9685354275</v>
      </c>
      <c r="AJ348" s="24" t="n">
        <f aca="false">IF(AR348&gt;0,AI348/AR348,1000000000000)</f>
        <v>3772.57786975634</v>
      </c>
      <c r="AK348" s="8" t="n">
        <f aca="false">IF(AND(AP348&gt;=V_NEED,AR348&gt;=P_MIN,AQ348&gt;=Z_MIN,F348&lt;=N_CAP,D348&lt;=R_MAX,OR(CORONA_REQ=0,O348&gt;=G348),OR(CORE_MODE&lt;&gt;3,E_CORE&lt;=E_NULL_MAX)),1,0)</f>
        <v>0</v>
      </c>
      <c r="AL348" s="31" t="n">
        <f aca="false">IF(AK348=1,IF(OBJECTIVE=1,AI348,AJ348),1000000000000)+ROW()*0.000000001</f>
        <v>1000000000000</v>
      </c>
      <c r="AM348" s="31" t="n">
        <v>6.858081</v>
      </c>
      <c r="AN348" s="41" t="n">
        <v>1.201513</v>
      </c>
      <c r="AO348" s="31" t="n">
        <v>1.255142</v>
      </c>
      <c r="AP348" s="31" t="n">
        <f aca="false">IF(CORE_MODE=1,G348,IF(OR(CORE_MODE=3,CORE_MODE=4),G348+(CHOOSE(N_CW+1,0,1,CW_N2,CW_N3,CW_N4,CW_N5,CW_N6)+CHOOSE(N_CW_A+1,0,CW_A1,CW_A2))*CW_PER_SWING*AM348,AM348))</f>
        <v>27.686729557303</v>
      </c>
      <c r="AQ348" s="41" t="n">
        <f aca="false">IF(CORE_MODE=2,AN348,K348)</f>
        <v>1.289875</v>
      </c>
      <c r="AR348" s="31" t="n">
        <f aca="false">IF(CORE_MODE=2,AO348,L348)</f>
        <v>1.706252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31" t="n">
        <v>13.132078</v>
      </c>
      <c r="H349" s="8" t="n">
        <v>62.59895</v>
      </c>
      <c r="I349" s="8" t="n">
        <v>468.532096</v>
      </c>
      <c r="J349" s="31" t="n">
        <v>7.484664</v>
      </c>
      <c r="K349" s="41" t="n">
        <v>1.321509</v>
      </c>
      <c r="L349" s="31" t="n">
        <v>2.514031</v>
      </c>
      <c r="M349" s="8" t="n">
        <v>224</v>
      </c>
      <c r="N349" s="8" t="n">
        <v>1052</v>
      </c>
      <c r="O349" s="31" t="n">
        <v>15.115474</v>
      </c>
      <c r="P349" s="31" t="n">
        <v>9.675929</v>
      </c>
      <c r="Q349" s="31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31" t="n">
        <v>4.17865</v>
      </c>
      <c r="W349" s="41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2*ROUNDUP(G349*1000/V_ZENER,0)*PRICE_Z+(4+IF(CORE_MODE=1,1,0)+IF(OR(CORE_MODE=3,CORE_MODE=4),1+2*N_CW+2*N_CW_A,0))*ROUNDUP(G349*DIODE_SAFETY/V_STICK,0)*PRICE_STICK</f>
        <v>101.7</v>
      </c>
      <c r="AG349" s="24" t="n">
        <f aca="false">SUM(X349:AF349)</f>
        <v>2388.31111635</v>
      </c>
      <c r="AH349" s="20" t="n">
        <f aca="false">FIXED_BOM</f>
        <v>3666</v>
      </c>
      <c r="AI349" s="24" t="n">
        <f aca="false">(AG349+AH349)*(1+CONT)</f>
        <v>6962.4577838025</v>
      </c>
      <c r="AJ349" s="24" t="n">
        <f aca="false">IF(AR349&gt;0,AI349/AR349,1000000000000)</f>
        <v>2769.43990897586</v>
      </c>
      <c r="AK349" s="8" t="n">
        <f aca="false">IF(AND(AP349&gt;=V_NEED,AR349&gt;=P_MIN,AQ349&gt;=Z_MIN,F349&lt;=N_CAP,D349&lt;=R_MAX,OR(CORONA_REQ=0,O349&gt;=G349),OR(CORE_MODE&lt;&gt;3,E_CORE&lt;=E_NULL_MAX)),1,0)</f>
        <v>0</v>
      </c>
      <c r="AL349" s="31" t="n">
        <f aca="false">IF(AK349=1,IF(OBJECTIVE=1,AI349,AJ349),1000000000000)+ROW()*0.000000001</f>
        <v>1000000000000</v>
      </c>
      <c r="AM349" s="31" t="n">
        <v>7.058818</v>
      </c>
      <c r="AN349" s="41" t="n">
        <v>1.250081</v>
      </c>
      <c r="AO349" s="31" t="n">
        <v>2.135779</v>
      </c>
      <c r="AP349" s="31" t="n">
        <f aca="false">IF(CORE_MODE=1,G349,IF(OR(CORE_MODE=3,CORE_MODE=4),G349+(CHOOSE(N_CW+1,0,1,CW_N2,CW_N3,CW_N4,CW_N5,CW_N6)+CHOOSE(N_CW_A+1,0,CW_A1,CW_A2))*CW_PER_SWING*AM349,AM349))</f>
        <v>28.112746265134</v>
      </c>
      <c r="AQ349" s="41" t="n">
        <f aca="false">IF(CORE_MODE=2,AN349,K349)</f>
        <v>1.321509</v>
      </c>
      <c r="AR349" s="31" t="n">
        <f aca="false">IF(CORE_MODE=2,AO349,L349)</f>
        <v>2.514031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31" t="n">
        <v>13.132078</v>
      </c>
      <c r="H350" s="8" t="n">
        <v>78.75867</v>
      </c>
      <c r="I350" s="8" t="n">
        <v>593.473988</v>
      </c>
      <c r="J350" s="31" t="n">
        <v>7.535348</v>
      </c>
      <c r="K350" s="41" t="n">
        <v>1.3407</v>
      </c>
      <c r="L350" s="31" t="n">
        <v>3.323006</v>
      </c>
      <c r="M350" s="8" t="n">
        <v>284</v>
      </c>
      <c r="N350" s="8" t="n">
        <v>1172</v>
      </c>
      <c r="O350" s="31" t="n">
        <v>15.115474</v>
      </c>
      <c r="P350" s="31" t="n">
        <v>12.094912</v>
      </c>
      <c r="Q350" s="31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31" t="n">
        <v>5.093683</v>
      </c>
      <c r="W350" s="41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2*ROUNDUP(G350*1000/V_ZENER,0)*PRICE_Z+(4+IF(CORE_MODE=1,1,0)+IF(OR(CORE_MODE=3,CORE_MODE=4),1+2*N_CW+2*N_CW_A,0))*ROUNDUP(G350*DIODE_SAFETY/V_STICK,0)*PRICE_STICK</f>
        <v>101.7</v>
      </c>
      <c r="AG350" s="24" t="n">
        <f aca="false">SUM(X350:AF350)</f>
        <v>2931.73145778</v>
      </c>
      <c r="AH350" s="20" t="n">
        <f aca="false">FIXED_BOM</f>
        <v>3666</v>
      </c>
      <c r="AI350" s="24" t="n">
        <f aca="false">(AG350+AH350)*(1+CONT)</f>
        <v>7587.391176447</v>
      </c>
      <c r="AJ350" s="24" t="n">
        <f aca="false">IF(AR350&gt;0,AI350/AR350,1000000000000)</f>
        <v>2283.29144649363</v>
      </c>
      <c r="AK350" s="8" t="n">
        <f aca="false">IF(AND(AP350&gt;=V_NEED,AR350&gt;=P_MIN,AQ350&gt;=Z_MIN,F350&lt;=N_CAP,D350&lt;=R_MAX,OR(CORONA_REQ=0,O350&gt;=G350),OR(CORE_MODE&lt;&gt;3,E_CORE&lt;=E_NULL_MAX)),1,0)</f>
        <v>0</v>
      </c>
      <c r="AL350" s="31" t="n">
        <f aca="false">IF(AK350=1,IF(OBJECTIVE=1,AI350,AJ350),1000000000000)+ROW()*0.000000001</f>
        <v>1000000000000</v>
      </c>
      <c r="AM350" s="31" t="n">
        <v>7.090118</v>
      </c>
      <c r="AN350" s="41" t="n">
        <v>1.279643</v>
      </c>
      <c r="AO350" s="31" t="n">
        <v>2.925436</v>
      </c>
      <c r="AP350" s="31" t="n">
        <f aca="false">IF(CORE_MODE=1,G350,IF(OR(CORE_MODE=3,CORE_MODE=4),G350+(CHOOSE(N_CW+1,0,1,CW_N2,CW_N3,CW_N4,CW_N5,CW_N6)+CHOOSE(N_CW_A+1,0,CW_A1,CW_A2))*CW_PER_SWING*AM350,AM350))</f>
        <v>28.179173097034</v>
      </c>
      <c r="AQ350" s="41" t="n">
        <f aca="false">IF(CORE_MODE=2,AN350,K350)</f>
        <v>1.3407</v>
      </c>
      <c r="AR350" s="31" t="n">
        <f aca="false">IF(CORE_MODE=2,AO350,L350)</f>
        <v>3.323006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31" t="n">
        <v>13.132078</v>
      </c>
      <c r="H351" s="8" t="n">
        <v>94.91839</v>
      </c>
      <c r="I351" s="8" t="n">
        <v>718.415881</v>
      </c>
      <c r="J351" s="31" t="n">
        <v>7.568774</v>
      </c>
      <c r="K351" s="41" t="n">
        <v>1.354288</v>
      </c>
      <c r="L351" s="31" t="n">
        <v>4.139363</v>
      </c>
      <c r="M351" s="8" t="n">
        <v>334</v>
      </c>
      <c r="N351" s="8" t="n">
        <v>1272</v>
      </c>
      <c r="O351" s="31" t="n">
        <v>15.115474</v>
      </c>
      <c r="P351" s="31" t="n">
        <v>14.513894</v>
      </c>
      <c r="Q351" s="31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31" t="n">
        <v>5.85621</v>
      </c>
      <c r="W351" s="41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2*ROUNDUP(G351*1000/V_ZENER,0)*PRICE_Z+(4+IF(CORE_MODE=1,1,0)+IF(OR(CORE_MODE=3,CORE_MODE=4),1+2*N_CW+2*N_CW_A,0))*ROUNDUP(G351*DIODE_SAFETY/V_STICK,0)*PRICE_STICK</f>
        <v>101.7</v>
      </c>
      <c r="AG351" s="24" t="n">
        <f aca="false">SUM(X351:AF351)</f>
        <v>3388.67868878</v>
      </c>
      <c r="AH351" s="20" t="n">
        <f aca="false">FIXED_BOM</f>
        <v>3666</v>
      </c>
      <c r="AI351" s="24" t="n">
        <f aca="false">(AG351+AH351)*(1+CONT)</f>
        <v>8112.880492097</v>
      </c>
      <c r="AJ351" s="24" t="n">
        <f aca="false">IF(AR351&gt;0,AI351/AR351,1000000000000)</f>
        <v>1959.93453391186</v>
      </c>
      <c r="AK351" s="8" t="n">
        <f aca="false">IF(AND(AP351&gt;=V_NEED,AR351&gt;=P_MIN,AQ351&gt;=Z_MIN,F351&lt;=N_CAP,D351&lt;=R_MAX,OR(CORONA_REQ=0,O351&gt;=G351),OR(CORE_MODE&lt;&gt;3,E_CORE&lt;=E_NULL_MAX)),1,0)</f>
        <v>0</v>
      </c>
      <c r="AL351" s="31" t="n">
        <f aca="false">IF(AK351=1,IF(OBJECTIVE=1,AI351,AJ351),1000000000000)+ROW()*0.000000001</f>
        <v>1000000000000</v>
      </c>
      <c r="AM351" s="31" t="n">
        <v>7.115111</v>
      </c>
      <c r="AN351" s="41" t="n">
        <v>1.301985</v>
      </c>
      <c r="AO351" s="31" t="n">
        <v>3.746245</v>
      </c>
      <c r="AP351" s="31" t="n">
        <f aca="false">IF(CORE_MODE=1,G351,IF(OR(CORE_MODE=3,CORE_MODE=4),G351+(CHOOSE(N_CW+1,0,1,CW_N2,CW_N3,CW_N4,CW_N5,CW_N6)+CHOOSE(N_CW_A+1,0,CW_A1,CW_A2))*CW_PER_SWING*AM351,AM351))</f>
        <v>28.232214816193</v>
      </c>
      <c r="AQ351" s="41" t="n">
        <f aca="false">IF(CORE_MODE=2,AN351,K351)</f>
        <v>1.354288</v>
      </c>
      <c r="AR351" s="31" t="n">
        <f aca="false">IF(CORE_MODE=2,AO351,L351)</f>
        <v>4.139363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31" t="n">
        <v>13.132078</v>
      </c>
      <c r="H352" s="8" t="n">
        <v>127.23783</v>
      </c>
      <c r="I352" s="8" t="n">
        <v>968.299665</v>
      </c>
      <c r="J352" s="31" t="n">
        <v>7.610155</v>
      </c>
      <c r="K352" s="41" t="n">
        <v>1.37097</v>
      </c>
      <c r="L352" s="31" t="n">
        <v>5.765978</v>
      </c>
      <c r="M352" s="8" t="n">
        <v>444</v>
      </c>
      <c r="N352" s="8" t="n">
        <v>1492</v>
      </c>
      <c r="O352" s="31" t="n">
        <v>15.115474</v>
      </c>
      <c r="P352" s="31" t="n">
        <v>19.351859</v>
      </c>
      <c r="Q352" s="31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31" t="n">
        <v>7.53377</v>
      </c>
      <c r="W352" s="41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2*ROUNDUP(G352*1000/V_ZENER,0)*PRICE_Z+(4+IF(CORE_MODE=1,1,0)+IF(OR(CORE_MODE=3,CORE_MODE=4),1+2*N_CW+2*N_CW_A,0))*ROUNDUP(G352*DIODE_SAFETY/V_STICK,0)*PRICE_STICK</f>
        <v>101.7</v>
      </c>
      <c r="AG352" s="24" t="n">
        <f aca="false">SUM(X352:AF352)</f>
        <v>4389.04626271</v>
      </c>
      <c r="AH352" s="20" t="n">
        <f aca="false">FIXED_BOM</f>
        <v>3666</v>
      </c>
      <c r="AI352" s="24" t="n">
        <f aca="false">(AG352+AH352)*(1+CONT)</f>
        <v>9263.3032021165</v>
      </c>
      <c r="AJ352" s="24" t="n">
        <f aca="false">IF(AR352&gt;0,AI352/AR352,1000000000000)</f>
        <v>1606.54501319924</v>
      </c>
      <c r="AK352" s="8" t="n">
        <f aca="false">IF(AND(AP352&gt;=V_NEED,AR352&gt;=P_MIN,AQ352&gt;=Z_MIN,F352&lt;=N_CAP,D352&lt;=R_MAX,OR(CORONA_REQ=0,O352&gt;=G352),OR(CORE_MODE&lt;&gt;3,E_CORE&lt;=E_NULL_MAX)),1,0)</f>
        <v>0</v>
      </c>
      <c r="AL352" s="31" t="n">
        <f aca="false">IF(AK352=1,IF(OBJECTIVE=1,AI352,AJ352),1000000000000)+ROW()*0.000000001</f>
        <v>1000000000000</v>
      </c>
      <c r="AM352" s="31" t="n">
        <v>7.15495</v>
      </c>
      <c r="AN352" s="41" t="n">
        <v>1.329566</v>
      </c>
      <c r="AO352" s="31" t="n">
        <v>5.368302</v>
      </c>
      <c r="AP352" s="31" t="n">
        <f aca="false">IF(CORE_MODE=1,G352,IF(OR(CORE_MODE=3,CORE_MODE=4),G352+(CHOOSE(N_CW+1,0,1,CW_N2,CW_N3,CW_N4,CW_N5,CW_N6)+CHOOSE(N_CW_A+1,0,CW_A1,CW_A2))*CW_PER_SWING*AM352,AM352))</f>
        <v>28.31676365185</v>
      </c>
      <c r="AQ352" s="41" t="n">
        <f aca="false">IF(CORE_MODE=2,AN352,K352)</f>
        <v>1.37097</v>
      </c>
      <c r="AR352" s="31" t="n">
        <f aca="false">IF(CORE_MODE=2,AO352,L352)</f>
        <v>5.765978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31" t="n">
        <v>13.132078</v>
      </c>
      <c r="H353" s="8" t="n">
        <v>39.73839</v>
      </c>
      <c r="I353" s="8" t="n">
        <v>261.965709</v>
      </c>
      <c r="J353" s="31" t="n">
        <v>6.592258</v>
      </c>
      <c r="K353" s="41" t="n">
        <v>1.236105</v>
      </c>
      <c r="L353" s="31" t="n">
        <v>1.116254</v>
      </c>
      <c r="M353" s="8" t="n">
        <v>124</v>
      </c>
      <c r="N353" s="8" t="n">
        <v>852</v>
      </c>
      <c r="O353" s="31" t="n">
        <v>15.115474</v>
      </c>
      <c r="P353" s="31" t="n">
        <v>5.561788</v>
      </c>
      <c r="Q353" s="31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31" t="n">
        <v>2.653595</v>
      </c>
      <c r="W353" s="41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2*ROUNDUP(G353*1000/V_ZENER,0)*PRICE_Z+(4+IF(CORE_MODE=1,1,0)+IF(OR(CORE_MODE=3,CORE_MODE=4),1+2*N_CW+2*N_CW_A,0))*ROUNDUP(G353*DIODE_SAFETY/V_STICK,0)*PRICE_STICK</f>
        <v>101.7</v>
      </c>
      <c r="AG353" s="24" t="n">
        <f aca="false">SUM(X353:AF353)</f>
        <v>1483.08081916</v>
      </c>
      <c r="AH353" s="20" t="n">
        <f aca="false">FIXED_BOM</f>
        <v>3666</v>
      </c>
      <c r="AI353" s="24" t="n">
        <f aca="false">(AG353+AH353)*(1+CONT)</f>
        <v>5921.442942034</v>
      </c>
      <c r="AJ353" s="24" t="n">
        <f aca="false">IF(AR353&gt;0,AI353/AR353,1000000000000)</f>
        <v>5304.74510463927</v>
      </c>
      <c r="AK353" s="8" t="n">
        <f aca="false">IF(AND(AP353&gt;=V_NEED,AR353&gt;=P_MIN,AQ353&gt;=Z_MIN,F353&lt;=N_CAP,D353&lt;=R_MAX,OR(CORONA_REQ=0,O353&gt;=G353),OR(CORE_MODE&lt;&gt;3,E_CORE&lt;=E_NULL_MAX)),1,0)</f>
        <v>0</v>
      </c>
      <c r="AL353" s="31" t="n">
        <f aca="false">IF(AK353=1,IF(OBJECTIVE=1,AI353,AJ353),1000000000000)+ROW()*0.000000001</f>
        <v>1000000000000</v>
      </c>
      <c r="AM353" s="31" t="n">
        <v>6.190196</v>
      </c>
      <c r="AN353" s="41" t="n">
        <v>1.139046</v>
      </c>
      <c r="AO353" s="31" t="n">
        <v>0.567722</v>
      </c>
      <c r="AP353" s="31" t="n">
        <f aca="false">IF(CORE_MODE=1,G353,IF(OR(CORE_MODE=3,CORE_MODE=4),G353+(CHOOSE(N_CW+1,0,1,CW_N2,CW_N3,CW_N4,CW_N5,CW_N6)+CHOOSE(N_CW_A+1,0,CW_A1,CW_A2))*CW_PER_SWING*AM353,AM353))</f>
        <v>26.269301933548</v>
      </c>
      <c r="AQ353" s="41" t="n">
        <f aca="false">IF(CORE_MODE=2,AN353,K353)</f>
        <v>1.236105</v>
      </c>
      <c r="AR353" s="31" t="n">
        <f aca="false">IF(CORE_MODE=2,AO353,L353)</f>
        <v>1.116254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31" t="n">
        <v>13.132078</v>
      </c>
      <c r="H354" s="8" t="n">
        <v>61.303185</v>
      </c>
      <c r="I354" s="8" t="n">
        <v>411.660399</v>
      </c>
      <c r="J354" s="31" t="n">
        <v>6.715155</v>
      </c>
      <c r="K354" s="41" t="n">
        <v>1.286766</v>
      </c>
      <c r="L354" s="31" t="n">
        <v>2.033085</v>
      </c>
      <c r="M354" s="8" t="n">
        <v>174</v>
      </c>
      <c r="N354" s="8" t="n">
        <v>952</v>
      </c>
      <c r="O354" s="31" t="n">
        <v>15.115474</v>
      </c>
      <c r="P354" s="31" t="n">
        <v>8.342682</v>
      </c>
      <c r="Q354" s="31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31" t="n">
        <v>3.416123</v>
      </c>
      <c r="W354" s="41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2*ROUNDUP(G354*1000/V_ZENER,0)*PRICE_Z+(4+IF(CORE_MODE=1,1,0)+IF(OR(CORE_MODE=3,CORE_MODE=4),1+2*N_CW+2*N_CW_A,0))*ROUNDUP(G354*DIODE_SAFETY/V_STICK,0)*PRICE_STICK</f>
        <v>101.7</v>
      </c>
      <c r="AG354" s="24" t="n">
        <f aca="false">SUM(X354:AF354)</f>
        <v>1944.3601918</v>
      </c>
      <c r="AH354" s="20" t="n">
        <f aca="false">FIXED_BOM</f>
        <v>3666</v>
      </c>
      <c r="AI354" s="24" t="n">
        <f aca="false">(AG354+AH354)*(1+CONT)</f>
        <v>6451.91422057</v>
      </c>
      <c r="AJ354" s="24" t="n">
        <f aca="false">IF(AR354&gt;0,AI354/AR354,1000000000000)</f>
        <v>3173.46014582273</v>
      </c>
      <c r="AK354" s="8" t="n">
        <f aca="false">IF(AND(AP354&gt;=V_NEED,AR354&gt;=P_MIN,AQ354&gt;=Z_MIN,F354&lt;=N_CAP,D354&lt;=R_MAX,OR(CORONA_REQ=0,O354&gt;=G354),OR(CORE_MODE&lt;&gt;3,E_CORE&lt;=E_NULL_MAX)),1,0)</f>
        <v>0</v>
      </c>
      <c r="AL354" s="31" t="n">
        <f aca="false">IF(AK354=1,IF(OBJECTIVE=1,AI354,AJ354),1000000000000)+ROW()*0.000000001</f>
        <v>1000000000000</v>
      </c>
      <c r="AM354" s="31" t="n">
        <v>6.892465</v>
      </c>
      <c r="AN354" s="41" t="n">
        <v>1.21268</v>
      </c>
      <c r="AO354" s="31" t="n">
        <v>1.594709</v>
      </c>
      <c r="AP354" s="31" t="n">
        <f aca="false">IF(CORE_MODE=1,G354,IF(OR(CORE_MODE=3,CORE_MODE=4),G354+(CHOOSE(N_CW+1,0,1,CW_N2,CW_N3,CW_N4,CW_N5,CW_N6)+CHOOSE(N_CW_A+1,0,CW_A1,CW_A2))*CW_PER_SWING*AM354,AM354))</f>
        <v>27.759701448295</v>
      </c>
      <c r="AQ354" s="41" t="n">
        <f aca="false">IF(CORE_MODE=2,AN354,K354)</f>
        <v>1.286766</v>
      </c>
      <c r="AR354" s="31" t="n">
        <f aca="false">IF(CORE_MODE=2,AO354,L354)</f>
        <v>2.033085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31" t="n">
        <v>13.132078</v>
      </c>
      <c r="H355" s="8" t="n">
        <v>82.867979</v>
      </c>
      <c r="I355" s="8" t="n">
        <v>561.35509</v>
      </c>
      <c r="J355" s="31" t="n">
        <v>6.774089</v>
      </c>
      <c r="K355" s="41" t="n">
        <v>1.313092</v>
      </c>
      <c r="L355" s="31" t="n">
        <v>2.95803</v>
      </c>
      <c r="M355" s="8" t="n">
        <v>234</v>
      </c>
      <c r="N355" s="8" t="n">
        <v>1072</v>
      </c>
      <c r="O355" s="31" t="n">
        <v>15.115474</v>
      </c>
      <c r="P355" s="31" t="n">
        <v>11.123575</v>
      </c>
      <c r="Q355" s="31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31" t="n">
        <v>4.331155</v>
      </c>
      <c r="W355" s="41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2*ROUNDUP(G355*1000/V_ZENER,0)*PRICE_Z+(4+IF(CORE_MODE=1,1,0)+IF(OR(CORE_MODE=3,CORE_MODE=4),1+2*N_CW+2*N_CW_A,0))*ROUNDUP(G355*DIODE_SAFETY/V_STICK,0)*PRICE_STICK</f>
        <v>101.7</v>
      </c>
      <c r="AG355" s="24" t="n">
        <f aca="false">SUM(X355:AF355)</f>
        <v>2492.11254093</v>
      </c>
      <c r="AH355" s="20" t="n">
        <f aca="false">FIXED_BOM</f>
        <v>3666</v>
      </c>
      <c r="AI355" s="24" t="n">
        <f aca="false">(AG355+AH355)*(1+CONT)</f>
        <v>7081.8294220695</v>
      </c>
      <c r="AJ355" s="24" t="n">
        <f aca="false">IF(AR355&gt;0,AI355/AR355,1000000000000)</f>
        <v>2394.10331270119</v>
      </c>
      <c r="AK355" s="8" t="n">
        <f aca="false">IF(AND(AP355&gt;=V_NEED,AR355&gt;=P_MIN,AQ355&gt;=Z_MIN,F355&lt;=N_CAP,D355&lt;=R_MAX,OR(CORONA_REQ=0,O355&gt;=G355),OR(CORE_MODE&lt;&gt;3,E_CORE&lt;=E_NULL_MAX)),1,0)</f>
        <v>0</v>
      </c>
      <c r="AL355" s="31" t="n">
        <f aca="false">IF(AK355=1,IF(OBJECTIVE=1,AI355,AJ355),1000000000000)+ROW()*0.000000001</f>
        <v>1000000000000</v>
      </c>
      <c r="AM355" s="31" t="n">
        <v>7.045251</v>
      </c>
      <c r="AN355" s="41" t="n">
        <v>1.253044</v>
      </c>
      <c r="AO355" s="31" t="n">
        <v>2.561266</v>
      </c>
      <c r="AP355" s="31" t="n">
        <f aca="false">IF(CORE_MODE=1,G355,IF(OR(CORE_MODE=3,CORE_MODE=4),G355+(CHOOSE(N_CW+1,0,1,CW_N2,CW_N3,CW_N4,CW_N5,CW_N6)+CHOOSE(N_CW_A+1,0,CW_A1,CW_A2))*CW_PER_SWING*AM355,AM355))</f>
        <v>28.083953523013</v>
      </c>
      <c r="AQ355" s="41" t="n">
        <f aca="false">IF(CORE_MODE=2,AN355,K355)</f>
        <v>1.313092</v>
      </c>
      <c r="AR355" s="31" t="n">
        <f aca="false">IF(CORE_MODE=2,AO355,L355)</f>
        <v>2.95803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31" t="n">
        <v>13.132078</v>
      </c>
      <c r="H356" s="8" t="n">
        <v>104.432774</v>
      </c>
      <c r="I356" s="8" t="n">
        <v>711.049781</v>
      </c>
      <c r="J356" s="31" t="n">
        <v>6.808684</v>
      </c>
      <c r="K356" s="41" t="n">
        <v>1.329174</v>
      </c>
      <c r="L356" s="31" t="n">
        <v>3.890155</v>
      </c>
      <c r="M356" s="8" t="n">
        <v>294</v>
      </c>
      <c r="N356" s="8" t="n">
        <v>1192</v>
      </c>
      <c r="O356" s="31" t="n">
        <v>15.115474</v>
      </c>
      <c r="P356" s="31" t="n">
        <v>13.904469</v>
      </c>
      <c r="Q356" s="31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31" t="n">
        <v>5.246188</v>
      </c>
      <c r="W356" s="41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2*ROUNDUP(G356*1000/V_ZENER,0)*PRICE_Z+(4+IF(CORE_MODE=1,1,0)+IF(OR(CORE_MODE=3,CORE_MODE=4),1+2*N_CW+2*N_CW_A,0))*ROUNDUP(G356*DIODE_SAFETY/V_STICK,0)*PRICE_STICK</f>
        <v>101.7</v>
      </c>
      <c r="AG356" s="24" t="n">
        <f aca="false">SUM(X356:AF356)</f>
        <v>3039.86495703</v>
      </c>
      <c r="AH356" s="20" t="n">
        <f aca="false">FIXED_BOM</f>
        <v>3666</v>
      </c>
      <c r="AI356" s="24" t="n">
        <f aca="false">(AG356+AH356)*(1+CONT)</f>
        <v>7711.7447005845</v>
      </c>
      <c r="AJ356" s="24" t="n">
        <f aca="false">IF(AR356&gt;0,AI356/AR356,1000000000000)</f>
        <v>1982.37466131414</v>
      </c>
      <c r="AK356" s="8" t="n">
        <f aca="false">IF(AND(AP356&gt;=V_NEED,AR356&gt;=P_MIN,AQ356&gt;=Z_MIN,F356&lt;=N_CAP,D356&lt;=R_MAX,OR(CORONA_REQ=0,O356&gt;=G356),OR(CORE_MODE&lt;&gt;3,E_CORE&lt;=E_NULL_MAX)),1,0)</f>
        <v>0</v>
      </c>
      <c r="AL356" s="31" t="n">
        <f aca="false">IF(AK356=1,IF(OBJECTIVE=1,AI356,AJ356),1000000000000)+ROW()*0.000000001</f>
        <v>1000000000000</v>
      </c>
      <c r="AM356" s="31" t="n">
        <v>7.075271</v>
      </c>
      <c r="AN356" s="41" t="n">
        <v>1.279364</v>
      </c>
      <c r="AO356" s="31" t="n">
        <v>3.494733</v>
      </c>
      <c r="AP356" s="31" t="n">
        <f aca="false">IF(CORE_MODE=1,G356,IF(OR(CORE_MODE=3,CORE_MODE=4),G356+(CHOOSE(N_CW+1,0,1,CW_N2,CW_N3,CW_N4,CW_N5,CW_N6)+CHOOSE(N_CW_A+1,0,CW_A1,CW_A2))*CW_PER_SWING*AM356,AM356))</f>
        <v>28.147663858273</v>
      </c>
      <c r="AQ356" s="41" t="n">
        <f aca="false">IF(CORE_MODE=2,AN356,K356)</f>
        <v>1.329174</v>
      </c>
      <c r="AR356" s="31" t="n">
        <f aca="false">IF(CORE_MODE=2,AO356,L356)</f>
        <v>3.890155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31" t="n">
        <v>13.132078</v>
      </c>
      <c r="H357" s="8" t="n">
        <v>125.997568</v>
      </c>
      <c r="I357" s="8" t="n">
        <v>860.744471</v>
      </c>
      <c r="J357" s="31" t="n">
        <v>6.831437</v>
      </c>
      <c r="K357" s="41" t="n">
        <v>1.339623</v>
      </c>
      <c r="L357" s="31" t="n">
        <v>4.818431</v>
      </c>
      <c r="M357" s="8" t="n">
        <v>354</v>
      </c>
      <c r="N357" s="8" t="n">
        <v>1312</v>
      </c>
      <c r="O357" s="31" t="n">
        <v>15.115474</v>
      </c>
      <c r="P357" s="31" t="n">
        <v>16.685363</v>
      </c>
      <c r="Q357" s="31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31" t="n">
        <v>6.161221</v>
      </c>
      <c r="W357" s="41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2*ROUNDUP(G357*1000/V_ZENER,0)*PRICE_Z+(4+IF(CORE_MODE=1,1,0)+IF(OR(CORE_MODE=3,CORE_MODE=4),1+2*N_CW+2*N_CW_A,0))*ROUNDUP(G357*DIODE_SAFETY/V_STICK,0)*PRICE_STICK</f>
        <v>101.7</v>
      </c>
      <c r="AG357" s="24" t="n">
        <f aca="false">SUM(X357:AF357)</f>
        <v>3587.61743813</v>
      </c>
      <c r="AH357" s="20" t="n">
        <f aca="false">FIXED_BOM</f>
        <v>3666</v>
      </c>
      <c r="AI357" s="24" t="n">
        <f aca="false">(AG357+AH357)*(1+CONT)</f>
        <v>8341.6600538495</v>
      </c>
      <c r="AJ357" s="24" t="n">
        <f aca="false">IF(AR357&gt;0,AI357/AR357,1000000000000)</f>
        <v>1731.19840334945</v>
      </c>
      <c r="AK357" s="8" t="n">
        <f aca="false">IF(AND(AP357&gt;=V_NEED,AR357&gt;=P_MIN,AQ357&gt;=Z_MIN,F357&lt;=N_CAP,D357&lt;=R_MAX,OR(CORONA_REQ=0,O357&gt;=G357),OR(CORE_MODE&lt;&gt;3,E_CORE&lt;=E_NULL_MAX)),1,0)</f>
        <v>0</v>
      </c>
      <c r="AL357" s="31" t="n">
        <f aca="false">IF(AK357=1,IF(OBJECTIVE=1,AI357,AJ357),1000000000000)+ROW()*0.000000001</f>
        <v>1000000000000</v>
      </c>
      <c r="AM357" s="31" t="n">
        <v>7.099923</v>
      </c>
      <c r="AN357" s="41" t="n">
        <v>1.297184</v>
      </c>
      <c r="AO357" s="31" t="n">
        <v>4.430074</v>
      </c>
      <c r="AP357" s="31" t="n">
        <f aca="false">IF(CORE_MODE=1,G357,IF(OR(CORE_MODE=3,CORE_MODE=4),G357+(CHOOSE(N_CW+1,0,1,CW_N2,CW_N3,CW_N4,CW_N5,CW_N6)+CHOOSE(N_CW_A+1,0,CW_A1,CW_A2))*CW_PER_SWING*AM357,AM357))</f>
        <v>28.199981885749</v>
      </c>
      <c r="AQ357" s="41" t="n">
        <f aca="false">IF(CORE_MODE=2,AN357,K357)</f>
        <v>1.339623</v>
      </c>
      <c r="AR357" s="31" t="n">
        <f aca="false">IF(CORE_MODE=2,AO357,L357)</f>
        <v>4.818431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31" t="n">
        <v>13.132078</v>
      </c>
      <c r="H358" s="8" t="n">
        <v>169.127157</v>
      </c>
      <c r="I358" s="8" t="n">
        <v>1160.133853</v>
      </c>
      <c r="J358" s="31" t="n">
        <v>6.859536</v>
      </c>
      <c r="K358" s="41" t="n">
        <v>1.353218</v>
      </c>
      <c r="L358" s="31" t="n">
        <v>6.684834</v>
      </c>
      <c r="M358" s="8" t="n">
        <v>464</v>
      </c>
      <c r="N358" s="8" t="n">
        <v>1532</v>
      </c>
      <c r="O358" s="31" t="n">
        <v>15.115474</v>
      </c>
      <c r="P358" s="31" t="n">
        <v>22.247151</v>
      </c>
      <c r="Q358" s="31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31" t="n">
        <v>7.838781</v>
      </c>
      <c r="W358" s="41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2*ROUNDUP(G358*1000/V_ZENER,0)*PRICE_Z+(4+IF(CORE_MODE=1,1,0)+IF(OR(CORE_MODE=3,CORE_MODE=4),1+2*N_CW+2*N_CW_A,0))*ROUNDUP(G358*DIODE_SAFETY/V_STICK,0)*PRICE_STICK</f>
        <v>101.7</v>
      </c>
      <c r="AG358" s="24" t="n">
        <f aca="false">SUM(X358:AF358)</f>
        <v>4596.64917187</v>
      </c>
      <c r="AH358" s="20" t="n">
        <f aca="false">FIXED_BOM</f>
        <v>3666</v>
      </c>
      <c r="AI358" s="24" t="n">
        <f aca="false">(AG358+AH358)*(1+CONT)</f>
        <v>9502.0465476505</v>
      </c>
      <c r="AJ358" s="24" t="n">
        <f aca="false">IF(AR358&gt;0,AI358/AR358,1000000000000)</f>
        <v>1421.43343389686</v>
      </c>
      <c r="AK358" s="8" t="n">
        <f aca="false">IF(AND(AP358&gt;=V_NEED,AR358&gt;=P_MIN,AQ358&gt;=Z_MIN,F358&lt;=N_CAP,D358&lt;=R_MAX,OR(CORONA_REQ=0,O358&gt;=G358),OR(CORE_MODE&lt;&gt;3,E_CORE&lt;=E_NULL_MAX)),1,0)</f>
        <v>0</v>
      </c>
      <c r="AL358" s="31" t="n">
        <f aca="false">IF(AK358=1,IF(OBJECTIVE=1,AI358,AJ358),1000000000000)+ROW()*0.000000001</f>
        <v>1000000000000</v>
      </c>
      <c r="AM358" s="31" t="n">
        <v>7.139633</v>
      </c>
      <c r="AN358" s="41" t="n">
        <v>1.319554</v>
      </c>
      <c r="AO358" s="31" t="n">
        <v>6.280127</v>
      </c>
      <c r="AP358" s="31" t="n">
        <f aca="false">IF(CORE_MODE=1,G358,IF(OR(CORE_MODE=3,CORE_MODE=4),G358+(CHOOSE(N_CW+1,0,1,CW_N2,CW_N3,CW_N4,CW_N5,CW_N6)+CHOOSE(N_CW_A+1,0,CW_A1,CW_A2))*CW_PER_SWING*AM358,AM358))</f>
        <v>28.284256949479</v>
      </c>
      <c r="AQ358" s="41" t="n">
        <f aca="false">IF(CORE_MODE=2,AN358,K358)</f>
        <v>1.353218</v>
      </c>
      <c r="AR358" s="31" t="n">
        <f aca="false">IF(CORE_MODE=2,AO358,L358)</f>
        <v>6.684834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31" t="n">
        <v>13.132078</v>
      </c>
      <c r="H359" s="8" t="n">
        <v>58.171312</v>
      </c>
      <c r="I359" s="8" t="n">
        <v>305.26457</v>
      </c>
      <c r="J359" s="31" t="n">
        <v>5.247682</v>
      </c>
      <c r="K359" s="41" t="n">
        <v>1.203781</v>
      </c>
      <c r="L359" s="31" t="n">
        <v>1.16589</v>
      </c>
      <c r="M359" s="8" t="n">
        <v>124</v>
      </c>
      <c r="N359" s="8" t="n">
        <v>852</v>
      </c>
      <c r="O359" s="31" t="n">
        <v>15.115474</v>
      </c>
      <c r="P359" s="31" t="n">
        <v>6.285611</v>
      </c>
      <c r="Q359" s="31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31" t="n">
        <v>2.653595</v>
      </c>
      <c r="W359" s="41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2*ROUNDUP(G359*1000/V_ZENER,0)*PRICE_Z+(4+IF(CORE_MODE=1,1,0)+IF(OR(CORE_MODE=3,CORE_MODE=4),1+2*N_CW+2*N_CW_A,0))*ROUNDUP(G359*DIODE_SAFETY/V_STICK,0)*PRICE_STICK</f>
        <v>101.7</v>
      </c>
      <c r="AG359" s="24" t="n">
        <f aca="false">SUM(X359:AF359)</f>
        <v>1491.74498047</v>
      </c>
      <c r="AH359" s="20" t="n">
        <f aca="false">FIXED_BOM</f>
        <v>3666</v>
      </c>
      <c r="AI359" s="24" t="n">
        <f aca="false">(AG359+AH359)*(1+CONT)</f>
        <v>5931.4067275405</v>
      </c>
      <c r="AJ359" s="24" t="n">
        <f aca="false">IF(AR359&gt;0,AI359/AR359,1000000000000)</f>
        <v>5087.44969726175</v>
      </c>
      <c r="AK359" s="8" t="n">
        <f aca="false">IF(AND(AP359&gt;=V_NEED,AR359&gt;=P_MIN,AQ359&gt;=Z_MIN,F359&lt;=N_CAP,D359&lt;=R_MAX,OR(CORONA_REQ=0,O359&gt;=G359),OR(CORE_MODE&lt;&gt;3,E_CORE&lt;=E_NULL_MAX)),1,0)</f>
        <v>0</v>
      </c>
      <c r="AL359" s="31" t="n">
        <f aca="false">IF(AK359=1,IF(OBJECTIVE=1,AI359,AJ359),1000000000000)+ROW()*0.000000001</f>
        <v>1000000000000</v>
      </c>
      <c r="AM359" s="31" t="n">
        <v>5.72562</v>
      </c>
      <c r="AN359" s="41" t="n">
        <v>1.125088</v>
      </c>
      <c r="AO359" s="31" t="n">
        <v>0.49732</v>
      </c>
      <c r="AP359" s="31" t="n">
        <f aca="false">IF(CORE_MODE=1,G359,IF(OR(CORE_MODE=3,CORE_MODE=4),G359+(CHOOSE(N_CW+1,0,1,CW_N2,CW_N3,CW_N4,CW_N5,CW_N6)+CHOOSE(N_CW_A+1,0,CW_A1,CW_A2))*CW_PER_SWING*AM359,AM359))</f>
        <v>25.28334947806</v>
      </c>
      <c r="AQ359" s="41" t="n">
        <f aca="false">IF(CORE_MODE=2,AN359,K359)</f>
        <v>1.203781</v>
      </c>
      <c r="AR359" s="31" t="n">
        <f aca="false">IF(CORE_MODE=2,AO359,L359)</f>
        <v>1.16589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31" t="n">
        <v>13.132078</v>
      </c>
      <c r="H360" s="8" t="n">
        <v>90.269205</v>
      </c>
      <c r="I360" s="8" t="n">
        <v>479.701467</v>
      </c>
      <c r="J360" s="31" t="n">
        <v>5.314121</v>
      </c>
      <c r="K360" s="41" t="n">
        <v>1.244095</v>
      </c>
      <c r="L360" s="31" t="n">
        <v>2.106458</v>
      </c>
      <c r="M360" s="8" t="n">
        <v>184</v>
      </c>
      <c r="N360" s="8" t="n">
        <v>972</v>
      </c>
      <c r="O360" s="31" t="n">
        <v>15.115474</v>
      </c>
      <c r="P360" s="31" t="n">
        <v>9.428416</v>
      </c>
      <c r="Q360" s="31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31" t="n">
        <v>3.568628</v>
      </c>
      <c r="W360" s="41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2*ROUNDUP(G360*1000/V_ZENER,0)*PRICE_Z+(4+IF(CORE_MODE=1,1,0)+IF(OR(CORE_MODE=3,CORE_MODE=4),1+2*N_CW+2*N_CW_A,0))*ROUNDUP(G360*DIODE_SAFETY/V_STICK,0)*PRICE_STICK</f>
        <v>101.7</v>
      </c>
      <c r="AG360" s="24" t="n">
        <f aca="false">SUM(X360:AF360)</f>
        <v>2043.82953474</v>
      </c>
      <c r="AH360" s="20" t="n">
        <f aca="false">FIXED_BOM</f>
        <v>3666</v>
      </c>
      <c r="AI360" s="24" t="n">
        <f aca="false">(AG360+AH360)*(1+CONT)</f>
        <v>6566.303964951</v>
      </c>
      <c r="AJ360" s="24" t="n">
        <f aca="false">IF(AR360&gt;0,AI360/AR360,1000000000000)</f>
        <v>3117.22520218822</v>
      </c>
      <c r="AK360" s="8" t="n">
        <f aca="false">IF(AND(AP360&gt;=V_NEED,AR360&gt;=P_MIN,AQ360&gt;=Z_MIN,F360&lt;=N_CAP,D360&lt;=R_MAX,OR(CORONA_REQ=0,O360&gt;=G360),OR(CORE_MODE&lt;&gt;3,E_CORE&lt;=E_NULL_MAX)),1,0)</f>
        <v>0</v>
      </c>
      <c r="AL360" s="31" t="n">
        <f aca="false">IF(AK360=1,IF(OBJECTIVE=1,AI360,AJ360),1000000000000)+ROW()*0.000000001</f>
        <v>1000000000000</v>
      </c>
      <c r="AM360" s="31" t="n">
        <v>6.940931</v>
      </c>
      <c r="AN360" s="41" t="n">
        <v>1.186129</v>
      </c>
      <c r="AO360" s="31" t="n">
        <v>1.737098</v>
      </c>
      <c r="AP360" s="31" t="n">
        <f aca="false">IF(CORE_MODE=1,G360,IF(OR(CORE_MODE=3,CORE_MODE=4),G360+(CHOOSE(N_CW+1,0,1,CW_N2,CW_N3,CW_N4,CW_N5,CW_N6)+CHOOSE(N_CW_A+1,0,CW_A1,CW_A2))*CW_PER_SWING*AM360,AM360))</f>
        <v>27.862559046853</v>
      </c>
      <c r="AQ360" s="41" t="n">
        <f aca="false">IF(CORE_MODE=2,AN360,K360)</f>
        <v>1.244095</v>
      </c>
      <c r="AR360" s="31" t="n">
        <f aca="false">IF(CORE_MODE=2,AO360,L360)</f>
        <v>2.106458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31" t="n">
        <v>13.132078</v>
      </c>
      <c r="H361" s="8" t="n">
        <v>122.367098</v>
      </c>
      <c r="I361" s="8" t="n">
        <v>654.138363</v>
      </c>
      <c r="J361" s="31" t="n">
        <v>5.345705</v>
      </c>
      <c r="K361" s="41" t="n">
        <v>1.263996</v>
      </c>
      <c r="L361" s="31" t="n">
        <v>3.051754</v>
      </c>
      <c r="M361" s="8" t="n">
        <v>244</v>
      </c>
      <c r="N361" s="8" t="n">
        <v>1092</v>
      </c>
      <c r="O361" s="31" t="n">
        <v>15.115474</v>
      </c>
      <c r="P361" s="31" t="n">
        <v>12.571221</v>
      </c>
      <c r="Q361" s="31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31" t="n">
        <v>4.483661</v>
      </c>
      <c r="W361" s="41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2*ROUNDUP(G361*1000/V_ZENER,0)*PRICE_Z+(4+IF(CORE_MODE=1,1,0)+IF(OR(CORE_MODE=3,CORE_MODE=4),1+2*N_CW+2*N_CW_A,0))*ROUNDUP(G361*DIODE_SAFETY/V_STICK,0)*PRICE_STICK</f>
        <v>101.7</v>
      </c>
      <c r="AG361" s="24" t="n">
        <f aca="false">SUM(X361:AF361)</f>
        <v>2595.91402551</v>
      </c>
      <c r="AH361" s="20" t="n">
        <f aca="false">FIXED_BOM</f>
        <v>3666</v>
      </c>
      <c r="AI361" s="24" t="n">
        <f aca="false">(AG361+AH361)*(1+CONT)</f>
        <v>7201.2011293365</v>
      </c>
      <c r="AJ361" s="24" t="n">
        <f aca="false">IF(AR361&gt;0,AI361/AR361,1000000000000)</f>
        <v>2359.69253397767</v>
      </c>
      <c r="AK361" s="8" t="n">
        <f aca="false">IF(AND(AP361&gt;=V_NEED,AR361&gt;=P_MIN,AQ361&gt;=Z_MIN,F361&lt;=N_CAP,D361&lt;=R_MAX,OR(CORONA_REQ=0,O361&gt;=G361),OR(CORE_MODE&lt;&gt;3,E_CORE&lt;=E_NULL_MAX)),1,0)</f>
        <v>0</v>
      </c>
      <c r="AL361" s="31" t="n">
        <f aca="false">IF(AK361=1,IF(OBJECTIVE=1,AI361,AJ361),1000000000000)+ROW()*0.000000001</f>
        <v>1000000000000</v>
      </c>
      <c r="AM361" s="31" t="n">
        <v>6.977752</v>
      </c>
      <c r="AN361" s="41" t="n">
        <v>1.217625</v>
      </c>
      <c r="AO361" s="31" t="n">
        <v>2.664724</v>
      </c>
      <c r="AP361" s="31" t="n">
        <f aca="false">IF(CORE_MODE=1,G361,IF(OR(CORE_MODE=3,CORE_MODE=4),G361+(CHOOSE(N_CW+1,0,1,CW_N2,CW_N3,CW_N4,CW_N5,CW_N6)+CHOOSE(N_CW_A+1,0,CW_A1,CW_A2))*CW_PER_SWING*AM361,AM361))</f>
        <v>27.940702892776</v>
      </c>
      <c r="AQ361" s="41" t="n">
        <f aca="false">IF(CORE_MODE=2,AN361,K361)</f>
        <v>1.263996</v>
      </c>
      <c r="AR361" s="31" t="n">
        <f aca="false">IF(CORE_MODE=2,AO361,L361)</f>
        <v>3.051754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31" t="n">
        <v>13.132078</v>
      </c>
      <c r="H362" s="8" t="n">
        <v>154.46499</v>
      </c>
      <c r="I362" s="8" t="n">
        <v>828.57526</v>
      </c>
      <c r="J362" s="31" t="n">
        <v>5.364162</v>
      </c>
      <c r="K362" s="41" t="n">
        <v>1.276173</v>
      </c>
      <c r="L362" s="31" t="n">
        <v>3.999505</v>
      </c>
      <c r="M362" s="8" t="n">
        <v>304</v>
      </c>
      <c r="N362" s="8" t="n">
        <v>1212</v>
      </c>
      <c r="O362" s="31" t="n">
        <v>15.115474</v>
      </c>
      <c r="P362" s="31" t="n">
        <v>15.714027</v>
      </c>
      <c r="Q362" s="31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31" t="n">
        <v>5.398694</v>
      </c>
      <c r="W362" s="41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2*ROUNDUP(G362*1000/V_ZENER,0)*PRICE_Z+(4+IF(CORE_MODE=1,1,0)+IF(OR(CORE_MODE=3,CORE_MODE=4),1+2*N_CW+2*N_CW_A,0))*ROUNDUP(G362*DIODE_SAFETY/V_STICK,0)*PRICE_STICK</f>
        <v>101.7</v>
      </c>
      <c r="AG362" s="24" t="n">
        <f aca="false">SUM(X362:AF362)</f>
        <v>3147.99859325</v>
      </c>
      <c r="AH362" s="20" t="n">
        <f aca="false">FIXED_BOM</f>
        <v>3666</v>
      </c>
      <c r="AI362" s="24" t="n">
        <f aca="false">(AG362+AH362)*(1+CONT)</f>
        <v>7836.0983822375</v>
      </c>
      <c r="AJ362" s="24" t="n">
        <f aca="false">IF(AR362&gt;0,AI362/AR362,1000000000000)</f>
        <v>1959.26705485741</v>
      </c>
      <c r="AK362" s="8" t="n">
        <f aca="false">IF(AND(AP362&gt;=V_NEED,AR362&gt;=P_MIN,AQ362&gt;=Z_MIN,F362&lt;=N_CAP,D362&lt;=R_MAX,OR(CORONA_REQ=0,O362&gt;=G362),OR(CORE_MODE&lt;&gt;3,E_CORE&lt;=E_NULL_MAX)),1,0)</f>
        <v>0</v>
      </c>
      <c r="AL362" s="31" t="n">
        <f aca="false">IF(AK362=1,IF(OBJECTIVE=1,AI362,AJ362),1000000000000)+ROW()*0.000000001</f>
        <v>1000000000000</v>
      </c>
      <c r="AM362" s="31" t="n">
        <v>7.005956</v>
      </c>
      <c r="AN362" s="41" t="n">
        <v>1.238531</v>
      </c>
      <c r="AO362" s="31" t="n">
        <v>3.628093</v>
      </c>
      <c r="AP362" s="31" t="n">
        <f aca="false">IF(CORE_MODE=1,G362,IF(OR(CORE_MODE=3,CORE_MODE=4),G362+(CHOOSE(N_CW+1,0,1,CW_N2,CW_N3,CW_N4,CW_N5,CW_N6)+CHOOSE(N_CW_A+1,0,CW_A1,CW_A2))*CW_PER_SWING*AM362,AM362))</f>
        <v>28.000559198428</v>
      </c>
      <c r="AQ362" s="41" t="n">
        <f aca="false">IF(CORE_MODE=2,AN362,K362)</f>
        <v>1.276173</v>
      </c>
      <c r="AR362" s="31" t="n">
        <f aca="false">IF(CORE_MODE=2,AO362,L362)</f>
        <v>3.999505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31" t="n">
        <v>13.132078</v>
      </c>
      <c r="H363" s="8" t="n">
        <v>186.562883</v>
      </c>
      <c r="I363" s="8" t="n">
        <v>1003.012157</v>
      </c>
      <c r="J363" s="31" t="n">
        <v>5.376269</v>
      </c>
      <c r="K363" s="41" t="n">
        <v>1.284125</v>
      </c>
      <c r="L363" s="31" t="n">
        <v>4.94698</v>
      </c>
      <c r="M363" s="8" t="n">
        <v>364</v>
      </c>
      <c r="N363" s="8" t="n">
        <v>1332</v>
      </c>
      <c r="O363" s="31" t="n">
        <v>15.115474</v>
      </c>
      <c r="P363" s="31" t="n">
        <v>18.856832</v>
      </c>
      <c r="Q363" s="31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31" t="n">
        <v>6.313727</v>
      </c>
      <c r="W363" s="41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2*ROUNDUP(G363*1000/V_ZENER,0)*PRICE_Z+(4+IF(CORE_MODE=1,1,0)+IF(OR(CORE_MODE=3,CORE_MODE=4),1+2*N_CW+2*N_CW_A,0))*ROUNDUP(G363*DIODE_SAFETY/V_STICK,0)*PRICE_STICK</f>
        <v>101.7</v>
      </c>
      <c r="AG363" s="24" t="n">
        <f aca="false">SUM(X363:AF363)</f>
        <v>3700.08308402</v>
      </c>
      <c r="AH363" s="20" t="n">
        <f aca="false">FIXED_BOM</f>
        <v>3666</v>
      </c>
      <c r="AI363" s="24" t="n">
        <f aca="false">(AG363+AH363)*(1+CONT)</f>
        <v>8470.995546623</v>
      </c>
      <c r="AJ363" s="24" t="n">
        <f aca="false">IF(AR363&gt;0,AI363/AR363,1000000000000)</f>
        <v>1712.35694234119</v>
      </c>
      <c r="AK363" s="8" t="n">
        <f aca="false">IF(AND(AP363&gt;=V_NEED,AR363&gt;=P_MIN,AQ363&gt;=Z_MIN,F363&lt;=N_CAP,D363&lt;=R_MAX,OR(CORONA_REQ=0,O363&gt;=G363),OR(CORE_MODE&lt;&gt;3,E_CORE&lt;=E_NULL_MAX)),1,0)</f>
        <v>0</v>
      </c>
      <c r="AL363" s="31" t="n">
        <f aca="false">IF(AK363=1,IF(OBJECTIVE=1,AI363,AJ363),1000000000000)+ROW()*0.000000001</f>
        <v>1000000000000</v>
      </c>
      <c r="AM363" s="31" t="n">
        <v>7.030708</v>
      </c>
      <c r="AN363" s="41" t="n">
        <v>1.251332</v>
      </c>
      <c r="AO363" s="31" t="n">
        <v>4.558931</v>
      </c>
      <c r="AP363" s="31" t="n">
        <f aca="false">IF(CORE_MODE=1,G363,IF(OR(CORE_MODE=3,CORE_MODE=4),G363+(CHOOSE(N_CW+1,0,1,CW_N2,CW_N3,CW_N4,CW_N5,CW_N6)+CHOOSE(N_CW_A+1,0,CW_A1,CW_A2))*CW_PER_SWING*AM363,AM363))</f>
        <v>28.053089452204</v>
      </c>
      <c r="AQ363" s="41" t="n">
        <f aca="false">IF(CORE_MODE=2,AN363,K363)</f>
        <v>1.284125</v>
      </c>
      <c r="AR363" s="31" t="n">
        <f aca="false">IF(CORE_MODE=2,AO363,L363)</f>
        <v>4.94698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31" t="n">
        <v>13.132078</v>
      </c>
      <c r="H364" s="8" t="n">
        <v>250.758668</v>
      </c>
      <c r="I364" s="8" t="n">
        <v>1351.885951</v>
      </c>
      <c r="J364" s="31" t="n">
        <v>5.391183</v>
      </c>
      <c r="K364" s="41" t="n">
        <v>1.294353</v>
      </c>
      <c r="L364" s="31" t="n">
        <v>6.846429</v>
      </c>
      <c r="M364" s="8" t="n">
        <v>494</v>
      </c>
      <c r="N364" s="8" t="n">
        <v>1592</v>
      </c>
      <c r="O364" s="31" t="n">
        <v>15.115474</v>
      </c>
      <c r="P364" s="31" t="n">
        <v>25.142442</v>
      </c>
      <c r="Q364" s="31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31" t="n">
        <v>8.296298</v>
      </c>
      <c r="W364" s="41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2*ROUNDUP(G364*1000/V_ZENER,0)*PRICE_Z+(4+IF(CORE_MODE=1,1,0)+IF(OR(CORE_MODE=3,CORE_MODE=4),1+2*N_CW+2*N_CW_A,0))*ROUNDUP(G364*DIODE_SAFETY/V_STICK,0)*PRICE_STICK</f>
        <v>101.7</v>
      </c>
      <c r="AG364" s="24" t="n">
        <f aca="false">SUM(X364:AF364)</f>
        <v>4890.72523102</v>
      </c>
      <c r="AH364" s="20" t="n">
        <f aca="false">FIXED_BOM</f>
        <v>3666</v>
      </c>
      <c r="AI364" s="24" t="n">
        <f aca="false">(AG364+AH364)*(1+CONT)</f>
        <v>9840.234015673</v>
      </c>
      <c r="AJ364" s="24" t="n">
        <f aca="false">IF(AR364&gt;0,AI364/AR364,1000000000000)</f>
        <v>1437.27978712304</v>
      </c>
      <c r="AK364" s="8" t="n">
        <f aca="false">IF(AND(AP364&gt;=V_NEED,AR364&gt;=P_MIN,AQ364&gt;=Z_MIN,F364&lt;=N_CAP,D364&lt;=R_MAX,OR(CORONA_REQ=0,O364&gt;=G364),OR(CORE_MODE&lt;&gt;3,E_CORE&lt;=E_NULL_MAX)),1,0)</f>
        <v>0</v>
      </c>
      <c r="AL364" s="31" t="n">
        <f aca="false">IF(AK364=1,IF(OBJECTIVE=1,AI364,AJ364),1000000000000)+ROW()*0.000000001</f>
        <v>1000000000000</v>
      </c>
      <c r="AM364" s="31" t="n">
        <v>7.069117</v>
      </c>
      <c r="AN364" s="41" t="n">
        <v>1.26933</v>
      </c>
      <c r="AO364" s="31" t="n">
        <v>6.463133</v>
      </c>
      <c r="AP364" s="31" t="n">
        <f aca="false">IF(CORE_MODE=1,G364,IF(OR(CORE_MODE=3,CORE_MODE=4),G364+(CHOOSE(N_CW+1,0,1,CW_N2,CW_N3,CW_N4,CW_N5,CW_N6)+CHOOSE(N_CW_A+1,0,CW_A1,CW_A2))*CW_PER_SWING*AM364,AM364))</f>
        <v>28.134603451771</v>
      </c>
      <c r="AQ364" s="41" t="n">
        <f aca="false">IF(CORE_MODE=2,AN364,K364)</f>
        <v>1.294353</v>
      </c>
      <c r="AR364" s="31" t="n">
        <f aca="false">IF(CORE_MODE=2,AO364,L364)</f>
        <v>6.846429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31" t="n">
        <v>16.907073</v>
      </c>
      <c r="H365" s="8" t="n">
        <v>27.070366</v>
      </c>
      <c r="I365" s="8" t="n">
        <v>165.41255</v>
      </c>
      <c r="J365" s="31" t="n">
        <v>6.110466</v>
      </c>
      <c r="K365" s="41" t="n">
        <v>1.158589</v>
      </c>
      <c r="L365" s="31" t="n">
        <v>0.852365</v>
      </c>
      <c r="M365" s="8" t="n">
        <v>106</v>
      </c>
      <c r="N365" s="8" t="n">
        <v>824</v>
      </c>
      <c r="O365" s="31" t="n">
        <v>13.139418</v>
      </c>
      <c r="P365" s="31" t="n">
        <v>1.814237</v>
      </c>
      <c r="Q365" s="31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31" t="n">
        <v>2.379085</v>
      </c>
      <c r="W365" s="41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2*ROUNDUP(G365*1000/V_ZENER,0)*PRICE_Z+(4+IF(CORE_MODE=1,1,0)+IF(OR(CORE_MODE=3,CORE_MODE=4),1+2*N_CW+2*N_CW_A,0))*ROUNDUP(G365*DIODE_SAFETY/V_STICK,0)*PRICE_STICK</f>
        <v>147</v>
      </c>
      <c r="AG365" s="24" t="n">
        <f aca="false">SUM(X365:AF365)</f>
        <v>1346.68297933</v>
      </c>
      <c r="AH365" s="20" t="n">
        <f aca="false">FIXED_BOM</f>
        <v>3666</v>
      </c>
      <c r="AI365" s="24" t="n">
        <f aca="false">(AG365+AH365)*(1+CONT)</f>
        <v>5764.5854262295</v>
      </c>
      <c r="AJ365" s="24" t="n">
        <f aca="false">IF(AR365&gt;0,AI365/AR365,1000000000000)</f>
        <v>6763.0480207769</v>
      </c>
      <c r="AK365" s="8" t="n">
        <f aca="false">IF(AND(AP365&gt;=V_NEED,AR365&gt;=P_MIN,AQ365&gt;=Z_MIN,F365&lt;=N_CAP,D365&lt;=R_MAX,OR(CORONA_REQ=0,O365&gt;=G365),OR(CORE_MODE&lt;&gt;3,E_CORE&lt;=E_NULL_MAX)),1,0)</f>
        <v>0</v>
      </c>
      <c r="AL365" s="31" t="n">
        <f aca="false">IF(AK365=1,IF(OBJECTIVE=1,AI365,AJ365),1000000000000)+ROW()*0.000000001</f>
        <v>1000000000000</v>
      </c>
      <c r="AM365" s="31" t="n">
        <v>3.400381</v>
      </c>
      <c r="AN365" s="41" t="n">
        <v>1.053856</v>
      </c>
      <c r="AO365" s="31" t="n">
        <v>0.125293</v>
      </c>
      <c r="AP365" s="31" t="n">
        <f aca="false">IF(CORE_MODE=1,G365,IF(OR(CORE_MODE=3,CORE_MODE=4),G365+(CHOOSE(N_CW+1,0,1,CW_N2,CW_N3,CW_N4,CW_N5,CW_N6)+CHOOSE(N_CW_A+1,0,CW_A1,CW_A2))*CW_PER_SWING*AM365,AM365))</f>
        <v>24.123575782203</v>
      </c>
      <c r="AQ365" s="41" t="n">
        <f aca="false">IF(CORE_MODE=2,AN365,K365)</f>
        <v>1.158589</v>
      </c>
      <c r="AR365" s="31" t="n">
        <f aca="false">IF(CORE_MODE=2,AO365,L365)</f>
        <v>0.852365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31" t="n">
        <v>16.907073</v>
      </c>
      <c r="H366" s="8" t="n">
        <v>41.396289</v>
      </c>
      <c r="I366" s="8" t="n">
        <v>259.934006</v>
      </c>
      <c r="J366" s="31" t="n">
        <v>6.279162</v>
      </c>
      <c r="K366" s="41" t="n">
        <v>1.22566</v>
      </c>
      <c r="L366" s="31" t="n">
        <v>1.774614</v>
      </c>
      <c r="M366" s="8" t="n">
        <v>163</v>
      </c>
      <c r="N366" s="8" t="n">
        <v>938</v>
      </c>
      <c r="O366" s="31" t="n">
        <v>13.139418</v>
      </c>
      <c r="P366" s="31" t="n">
        <v>2.721355</v>
      </c>
      <c r="Q366" s="31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31" t="n">
        <v>3.248367</v>
      </c>
      <c r="W366" s="41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2*ROUNDUP(G366*1000/V_ZENER,0)*PRICE_Z+(4+IF(CORE_MODE=1,1,0)+IF(OR(CORE_MODE=3,CORE_MODE=4),1+2*N_CW+2*N_CW_A,0))*ROUNDUP(G366*DIODE_SAFETY/V_STICK,0)*PRICE_STICK</f>
        <v>147</v>
      </c>
      <c r="AG366" s="24" t="n">
        <f aca="false">SUM(X366:AF366)</f>
        <v>1847.68230901</v>
      </c>
      <c r="AH366" s="20" t="n">
        <f aca="false">FIXED_BOM</f>
        <v>3666</v>
      </c>
      <c r="AI366" s="24" t="n">
        <f aca="false">(AG366+AH366)*(1+CONT)</f>
        <v>6340.7346553615</v>
      </c>
      <c r="AJ366" s="24" t="n">
        <f aca="false">IF(AR366&gt;0,AI366/AR366,1000000000000)</f>
        <v>3573.02188270886</v>
      </c>
      <c r="AK366" s="8" t="n">
        <f aca="false">IF(AND(AP366&gt;=V_NEED,AR366&gt;=P_MIN,AQ366&gt;=Z_MIN,F366&lt;=N_CAP,D366&lt;=R_MAX,OR(CORONA_REQ=0,O366&gt;=G366),OR(CORE_MODE&lt;&gt;3,E_CORE&lt;=E_NULL_MAX)),1,0)</f>
        <v>0</v>
      </c>
      <c r="AL366" s="31" t="n">
        <f aca="false">IF(AK366=1,IF(OBJECTIVE=1,AI366,AJ366),1000000000000)+ROW()*0.000000001</f>
        <v>1000000000000</v>
      </c>
      <c r="AM366" s="31" t="n">
        <v>7.69318</v>
      </c>
      <c r="AN366" s="41" t="n">
        <v>1.130666</v>
      </c>
      <c r="AO366" s="31" t="n">
        <v>0.804284</v>
      </c>
      <c r="AP366" s="31" t="n">
        <f aca="false">IF(CORE_MODE=1,G366,IF(OR(CORE_MODE=3,CORE_MODE=4),G366+(CHOOSE(N_CW+1,0,1,CW_N2,CW_N3,CW_N4,CW_N5,CW_N6)+CHOOSE(N_CW_A+1,0,CW_A1,CW_A2))*CW_PER_SWING*AM366,AM366))</f>
        <v>33.23402426634</v>
      </c>
      <c r="AQ366" s="41" t="n">
        <f aca="false">IF(CORE_MODE=2,AN366,K366)</f>
        <v>1.22566</v>
      </c>
      <c r="AR366" s="31" t="n">
        <f aca="false">IF(CORE_MODE=2,AO366,L366)</f>
        <v>1.774614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31" t="n">
        <v>16.907073</v>
      </c>
      <c r="H367" s="8" t="n">
        <v>55.722212</v>
      </c>
      <c r="I367" s="8" t="n">
        <v>354.455463</v>
      </c>
      <c r="J367" s="31" t="n">
        <v>6.361116</v>
      </c>
      <c r="K367" s="41" t="n">
        <v>1.261239</v>
      </c>
      <c r="L367" s="31" t="n">
        <v>2.707547</v>
      </c>
      <c r="M367" s="8" t="n">
        <v>210.5</v>
      </c>
      <c r="N367" s="8" t="n">
        <v>1033</v>
      </c>
      <c r="O367" s="31" t="n">
        <v>13.139418</v>
      </c>
      <c r="P367" s="31" t="n">
        <v>3.628474</v>
      </c>
      <c r="Q367" s="31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31" t="n">
        <v>3.972768</v>
      </c>
      <c r="W367" s="41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2*ROUNDUP(G367*1000/V_ZENER,0)*PRICE_Z+(4+IF(CORE_MODE=1,1,0)+IF(OR(CORE_MODE=3,CORE_MODE=4),1+2*N_CW+2*N_CW_A,0))*ROUNDUP(G367*DIODE_SAFETY/V_STICK,0)*PRICE_STICK</f>
        <v>147</v>
      </c>
      <c r="AG367" s="24" t="n">
        <f aca="false">SUM(X367:AF367)</f>
        <v>2273.0312883</v>
      </c>
      <c r="AH367" s="20" t="n">
        <f aca="false">FIXED_BOM</f>
        <v>3666</v>
      </c>
      <c r="AI367" s="24" t="n">
        <f aca="false">(AG367+AH367)*(1+CONT)</f>
        <v>6829.885981545</v>
      </c>
      <c r="AJ367" s="24" t="n">
        <f aca="false">IF(AR367&gt;0,AI367/AR367,1000000000000)</f>
        <v>2522.53644407466</v>
      </c>
      <c r="AK367" s="8" t="n">
        <f aca="false">IF(AND(AP367&gt;=V_NEED,AR367&gt;=P_MIN,AQ367&gt;=Z_MIN,F367&lt;=N_CAP,D367&lt;=R_MAX,OR(CORONA_REQ=0,O367&gt;=G367),OR(CORE_MODE&lt;&gt;3,E_CORE&lt;=E_NULL_MAX)),1,0)</f>
        <v>0</v>
      </c>
      <c r="AL367" s="31" t="n">
        <f aca="false">IF(AK367=1,IF(OBJECTIVE=1,AI367,AJ367),1000000000000)+ROW()*0.000000001</f>
        <v>1000000000000</v>
      </c>
      <c r="AM367" s="31" t="n">
        <v>8.466614</v>
      </c>
      <c r="AN367" s="41" t="n">
        <v>1.181279</v>
      </c>
      <c r="AO367" s="31" t="n">
        <v>1.819972</v>
      </c>
      <c r="AP367" s="31" t="n">
        <f aca="false">IF(CORE_MODE=1,G367,IF(OR(CORE_MODE=3,CORE_MODE=4),G367+(CHOOSE(N_CW+1,0,1,CW_N2,CW_N3,CW_N4,CW_N5,CW_N6)+CHOOSE(N_CW_A+1,0,CW_A1,CW_A2))*CW_PER_SWING*AM367,AM367))</f>
        <v>34.875454627482</v>
      </c>
      <c r="AQ367" s="41" t="n">
        <f aca="false">IF(CORE_MODE=2,AN367,K367)</f>
        <v>1.261239</v>
      </c>
      <c r="AR367" s="31" t="n">
        <f aca="false">IF(CORE_MODE=2,AO367,L367)</f>
        <v>2.707547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31" t="n">
        <v>16.907073</v>
      </c>
      <c r="H368" s="8" t="n">
        <v>70.048136</v>
      </c>
      <c r="I368" s="8" t="n">
        <v>448.97692</v>
      </c>
      <c r="J368" s="31" t="n">
        <v>6.409548</v>
      </c>
      <c r="K368" s="41" t="n">
        <v>1.283615</v>
      </c>
      <c r="L368" s="31" t="n">
        <v>3.648882</v>
      </c>
      <c r="M368" s="8" t="n">
        <v>267.5</v>
      </c>
      <c r="N368" s="8" t="n">
        <v>1147</v>
      </c>
      <c r="O368" s="31" t="n">
        <v>13.139418</v>
      </c>
      <c r="P368" s="31" t="n">
        <v>4.535592</v>
      </c>
      <c r="Q368" s="31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31" t="n">
        <v>4.842049</v>
      </c>
      <c r="W368" s="41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2*ROUNDUP(G368*1000/V_ZENER,0)*PRICE_Z+(4+IF(CORE_MODE=1,1,0)+IF(OR(CORE_MODE=3,CORE_MODE=4),1+2*N_CW+2*N_CW_A,0))*ROUNDUP(G368*DIODE_SAFETY/V_STICK,0)*PRICE_STICK</f>
        <v>147</v>
      </c>
      <c r="AG368" s="24" t="n">
        <f aca="false">SUM(X368:AF368)</f>
        <v>2774.03055948</v>
      </c>
      <c r="AH368" s="20" t="n">
        <f aca="false">FIXED_BOM</f>
        <v>3666</v>
      </c>
      <c r="AI368" s="24" t="n">
        <f aca="false">(AG368+AH368)*(1+CONT)</f>
        <v>7406.035143402</v>
      </c>
      <c r="AJ368" s="24" t="n">
        <f aca="false">IF(AR368&gt;0,AI368/AR368,1000000000000)</f>
        <v>2029.67241566102</v>
      </c>
      <c r="AK368" s="8" t="n">
        <f aca="false">IF(AND(AP368&gt;=V_NEED,AR368&gt;=P_MIN,AQ368&gt;=Z_MIN,F368&lt;=N_CAP,D368&lt;=R_MAX,OR(CORONA_REQ=0,O368&gt;=G368),OR(CORE_MODE&lt;&gt;3,E_CORE&lt;=E_NULL_MAX)),1,0)</f>
        <v>0</v>
      </c>
      <c r="AL368" s="31" t="n">
        <f aca="false">IF(AK368=1,IF(OBJECTIVE=1,AI368,AJ368),1000000000000)+ROW()*0.000000001</f>
        <v>1000000000000</v>
      </c>
      <c r="AM368" s="31" t="n">
        <v>9.006604</v>
      </c>
      <c r="AN368" s="41" t="n">
        <v>1.216202</v>
      </c>
      <c r="AO368" s="31" t="n">
        <v>3.02661</v>
      </c>
      <c r="AP368" s="31" t="n">
        <f aca="false">IF(CORE_MODE=1,G368,IF(OR(CORE_MODE=3,CORE_MODE=4),G368+(CHOOSE(N_CW+1,0,1,CW_N2,CW_N3,CW_N4,CW_N5,CW_N6)+CHOOSE(N_CW_A+1,0,CW_A1,CW_A2))*CW_PER_SWING*AM368,AM368))</f>
        <v>36.021455424852</v>
      </c>
      <c r="AQ368" s="41" t="n">
        <f aca="false">IF(CORE_MODE=2,AN368,K368)</f>
        <v>1.283615</v>
      </c>
      <c r="AR368" s="31" t="n">
        <f aca="false">IF(CORE_MODE=2,AO368,L368)</f>
        <v>3.648882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31" t="n">
        <v>16.907073</v>
      </c>
      <c r="H369" s="8" t="n">
        <v>84.374059</v>
      </c>
      <c r="I369" s="8" t="n">
        <v>543.498377</v>
      </c>
      <c r="J369" s="31" t="n">
        <v>6.441534</v>
      </c>
      <c r="K369" s="41" t="n">
        <v>1.299242</v>
      </c>
      <c r="L369" s="31" t="n">
        <v>4.5951</v>
      </c>
      <c r="M369" s="8" t="n">
        <v>315</v>
      </c>
      <c r="N369" s="8" t="n">
        <v>1242</v>
      </c>
      <c r="O369" s="31" t="n">
        <v>13.139418</v>
      </c>
      <c r="P369" s="31" t="n">
        <v>5.44271</v>
      </c>
      <c r="Q369" s="31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31" t="n">
        <v>5.56645</v>
      </c>
      <c r="W369" s="41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2*ROUNDUP(G369*1000/V_ZENER,0)*PRICE_Z+(4+IF(CORE_MODE=1,1,0)+IF(OR(CORE_MODE=3,CORE_MODE=4),1+2*N_CW+2*N_CW_A,0))*ROUNDUP(G369*DIODE_SAFETY/V_STICK,0)*PRICE_STICK</f>
        <v>147</v>
      </c>
      <c r="AG369" s="24" t="n">
        <f aca="false">SUM(X369:AF369)</f>
        <v>3199.3795253</v>
      </c>
      <c r="AH369" s="20" t="n">
        <f aca="false">FIXED_BOM</f>
        <v>3666</v>
      </c>
      <c r="AI369" s="24" t="n">
        <f aca="false">(AG369+AH369)*(1+CONT)</f>
        <v>7895.186454095</v>
      </c>
      <c r="AJ369" s="24" t="n">
        <f aca="false">IF(AR369&gt;0,AI369/AR369,1000000000000)</f>
        <v>1718.1751113349</v>
      </c>
      <c r="AK369" s="8" t="n">
        <f aca="false">IF(AND(AP369&gt;=V_NEED,AR369&gt;=P_MIN,AQ369&gt;=Z_MIN,F369&lt;=N_CAP,D369&lt;=R_MAX,OR(CORONA_REQ=0,O369&gt;=G369),OR(CORE_MODE&lt;&gt;3,E_CORE&lt;=E_NULL_MAX)),1,0)</f>
        <v>0</v>
      </c>
      <c r="AL369" s="31" t="n">
        <f aca="false">IF(AK369=1,IF(OBJECTIVE=1,AI369,AJ369),1000000000000)+ROW()*0.000000001</f>
        <v>1000000000000</v>
      </c>
      <c r="AM369" s="31" t="n">
        <v>9.042449</v>
      </c>
      <c r="AN369" s="41" t="n">
        <v>1.239506</v>
      </c>
      <c r="AO369" s="31" t="n">
        <v>3.941913</v>
      </c>
      <c r="AP369" s="31" t="n">
        <f aca="false">IF(CORE_MODE=1,G369,IF(OR(CORE_MODE=3,CORE_MODE=4),G369+(CHOOSE(N_CW+1,0,1,CW_N2,CW_N3,CW_N4,CW_N5,CW_N6)+CHOOSE(N_CW_A+1,0,CW_A1,CW_A2))*CW_PER_SWING*AM369,AM369))</f>
        <v>36.097527942087</v>
      </c>
      <c r="AQ369" s="41" t="n">
        <f aca="false">IF(CORE_MODE=2,AN369,K369)</f>
        <v>1.299242</v>
      </c>
      <c r="AR369" s="31" t="n">
        <f aca="false">IF(CORE_MODE=2,AO369,L369)</f>
        <v>4.5951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31" t="n">
        <v>16.907073</v>
      </c>
      <c r="H370" s="8" t="n">
        <v>113.025905</v>
      </c>
      <c r="I370" s="8" t="n">
        <v>732.541291</v>
      </c>
      <c r="J370" s="31" t="n">
        <v>6.48118</v>
      </c>
      <c r="K370" s="41" t="n">
        <v>1.318596</v>
      </c>
      <c r="L370" s="31" t="n">
        <v>6.491701</v>
      </c>
      <c r="M370" s="8" t="n">
        <v>419.5</v>
      </c>
      <c r="N370" s="8" t="n">
        <v>1451</v>
      </c>
      <c r="O370" s="31" t="n">
        <v>13.139418</v>
      </c>
      <c r="P370" s="31" t="n">
        <v>7.256947</v>
      </c>
      <c r="Q370" s="31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31" t="n">
        <v>7.160132</v>
      </c>
      <c r="W370" s="41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2*ROUNDUP(G370*1000/V_ZENER,0)*PRICE_Z+(4+IF(CORE_MODE=1,1,0)+IF(OR(CORE_MODE=3,CORE_MODE=4),1+2*N_CW+2*N_CW_A,0))*ROUNDUP(G370*DIODE_SAFETY/V_STICK,0)*PRICE_STICK</f>
        <v>147</v>
      </c>
      <c r="AG370" s="24" t="n">
        <f aca="false">SUM(X370:AF370)</f>
        <v>4125.72777577</v>
      </c>
      <c r="AH370" s="20" t="n">
        <f aca="false">FIXED_BOM</f>
        <v>3666</v>
      </c>
      <c r="AI370" s="24" t="n">
        <f aca="false">(AG370+AH370)*(1+CONT)</f>
        <v>8960.4869421355</v>
      </c>
      <c r="AJ370" s="24" t="n">
        <f aca="false">IF(AR370&gt;0,AI370/AR370,1000000000000)</f>
        <v>1380.29877564224</v>
      </c>
      <c r="AK370" s="8" t="n">
        <f aca="false">IF(AND(AP370&gt;=V_NEED,AR370&gt;=P_MIN,AQ370&gt;=Z_MIN,F370&lt;=N_CAP,D370&lt;=R_MAX,OR(CORONA_REQ=0,O370&gt;=G370),OR(CORE_MODE&lt;&gt;3,E_CORE&lt;=E_NULL_MAX)),1,0)</f>
        <v>0</v>
      </c>
      <c r="AL370" s="31" t="n">
        <f aca="false">IF(AK370=1,IF(OBJECTIVE=1,AI370,AJ370),1000000000000)+ROW()*0.000000001</f>
        <v>1000000000000</v>
      </c>
      <c r="AM370" s="31" t="n">
        <v>9.090537</v>
      </c>
      <c r="AN370" s="41" t="n">
        <v>1.271481</v>
      </c>
      <c r="AO370" s="31" t="n">
        <v>5.842653</v>
      </c>
      <c r="AP370" s="31" t="n">
        <f aca="false">IF(CORE_MODE=1,G370,IF(OR(CORE_MODE=3,CORE_MODE=4),G370+(CHOOSE(N_CW+1,0,1,CW_N2,CW_N3,CW_N4,CW_N5,CW_N6)+CHOOSE(N_CW_A+1,0,CW_A1,CW_A2))*CW_PER_SWING*AM370,AM370))</f>
        <v>36.199583325231</v>
      </c>
      <c r="AQ370" s="41" t="n">
        <f aca="false">IF(CORE_MODE=2,AN370,K370)</f>
        <v>1.318596</v>
      </c>
      <c r="AR370" s="31" t="n">
        <f aca="false">IF(CORE_MODE=2,AO370,L370)</f>
        <v>6.491701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31" t="n">
        <v>16.907073</v>
      </c>
      <c r="H371" s="8" t="n">
        <v>35.063629</v>
      </c>
      <c r="I371" s="8" t="n">
        <v>197.972885</v>
      </c>
      <c r="J371" s="31" t="n">
        <v>5.646104</v>
      </c>
      <c r="K371" s="41" t="n">
        <v>1.169904</v>
      </c>
      <c r="L371" s="31" t="n">
        <v>1.080788</v>
      </c>
      <c r="M371" s="8" t="n">
        <v>115.5</v>
      </c>
      <c r="N371" s="8" t="n">
        <v>843</v>
      </c>
      <c r="O371" s="31" t="n">
        <v>13.139418</v>
      </c>
      <c r="P371" s="31" t="n">
        <v>2.08567</v>
      </c>
      <c r="Q371" s="31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31" t="n">
        <v>2.523966</v>
      </c>
      <c r="W371" s="41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2*ROUNDUP(G371*1000/V_ZENER,0)*PRICE_Z+(4+IF(CORE_MODE=1,1,0)+IF(OR(CORE_MODE=3,CORE_MODE=4),1+2*N_CW+2*N_CW_A,0))*ROUNDUP(G371*DIODE_SAFETY/V_STICK,0)*PRICE_STICK</f>
        <v>147</v>
      </c>
      <c r="AG371" s="24" t="n">
        <f aca="false">SUM(X371:AF371)</f>
        <v>1425.5823412</v>
      </c>
      <c r="AH371" s="20" t="n">
        <f aca="false">FIXED_BOM</f>
        <v>3666</v>
      </c>
      <c r="AI371" s="24" t="n">
        <f aca="false">(AG371+AH371)*(1+CONT)</f>
        <v>5855.31969238</v>
      </c>
      <c r="AJ371" s="24" t="n">
        <f aca="false">IF(AR371&gt;0,AI371/AR371,1000000000000)</f>
        <v>5417.63943750301</v>
      </c>
      <c r="AK371" s="8" t="n">
        <f aca="false">IF(AND(AP371&gt;=V_NEED,AR371&gt;=P_MIN,AQ371&gt;=Z_MIN,F371&lt;=N_CAP,D371&lt;=R_MAX,OR(CORONA_REQ=0,O371&gt;=G371),OR(CORE_MODE&lt;&gt;3,E_CORE&lt;=E_NULL_MAX)),1,0)</f>
        <v>0</v>
      </c>
      <c r="AL371" s="31" t="n">
        <f aca="false">IF(AK371=1,IF(OBJECTIVE=1,AI371,AJ371),1000000000000)+ROW()*0.000000001</f>
        <v>1000000000000</v>
      </c>
      <c r="AM371" s="31" t="n">
        <v>4.834051</v>
      </c>
      <c r="AN371" s="41" t="n">
        <v>1.0749</v>
      </c>
      <c r="AO371" s="31" t="n">
        <v>0.214896</v>
      </c>
      <c r="AP371" s="31" t="n">
        <f aca="false">IF(CORE_MODE=1,G371,IF(OR(CORE_MODE=3,CORE_MODE=4),G371+(CHOOSE(N_CW+1,0,1,CW_N2,CW_N3,CW_N4,CW_N5,CW_N6)+CHOOSE(N_CW_A+1,0,CW_A1,CW_A2))*CW_PER_SWING*AM371,AM371))</f>
        <v>27.166200577413</v>
      </c>
      <c r="AQ371" s="41" t="n">
        <f aca="false">IF(CORE_MODE=2,AN371,K371)</f>
        <v>1.169904</v>
      </c>
      <c r="AR371" s="31" t="n">
        <f aca="false">IF(CORE_MODE=2,AO371,L371)</f>
        <v>1.080788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31" t="n">
        <v>16.907073</v>
      </c>
      <c r="H372" s="8" t="n">
        <v>53.957131</v>
      </c>
      <c r="I372" s="8" t="n">
        <v>311.100248</v>
      </c>
      <c r="J372" s="31" t="n">
        <v>5.765693</v>
      </c>
      <c r="K372" s="41" t="n">
        <v>1.227194</v>
      </c>
      <c r="L372" s="31" t="n">
        <v>2.139512</v>
      </c>
      <c r="M372" s="8" t="n">
        <v>163</v>
      </c>
      <c r="N372" s="8" t="n">
        <v>938</v>
      </c>
      <c r="O372" s="31" t="n">
        <v>13.139418</v>
      </c>
      <c r="P372" s="31" t="n">
        <v>3.128506</v>
      </c>
      <c r="Q372" s="31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31" t="n">
        <v>3.248367</v>
      </c>
      <c r="W372" s="41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2*ROUNDUP(G372*1000/V_ZENER,0)*PRICE_Z+(4+IF(CORE_MODE=1,1,0)+IF(OR(CORE_MODE=3,CORE_MODE=4),1+2*N_CW+2*N_CW_A,0))*ROUNDUP(G372*DIODE_SAFETY/V_STICK,0)*PRICE_STICK</f>
        <v>147</v>
      </c>
      <c r="AG372" s="24" t="n">
        <f aca="false">SUM(X372:AF372)</f>
        <v>1852.55590648</v>
      </c>
      <c r="AH372" s="20" t="n">
        <f aca="false">FIXED_BOM</f>
        <v>3666</v>
      </c>
      <c r="AI372" s="24" t="n">
        <f aca="false">(AG372+AH372)*(1+CONT)</f>
        <v>6346.339292452</v>
      </c>
      <c r="AJ372" s="24" t="n">
        <f aca="false">IF(AR372&gt;0,AI372/AR372,1000000000000)</f>
        <v>2966.25552577036</v>
      </c>
      <c r="AK372" s="8" t="n">
        <f aca="false">IF(AND(AP372&gt;=V_NEED,AR372&gt;=P_MIN,AQ372&gt;=Z_MIN,F372&lt;=N_CAP,D372&lt;=R_MAX,OR(CORONA_REQ=0,O372&gt;=G372),OR(CORE_MODE&lt;&gt;3,E_CORE&lt;=E_NULL_MAX)),1,0)</f>
        <v>0</v>
      </c>
      <c r="AL372" s="31" t="n">
        <f aca="false">IF(AK372=1,IF(OBJECTIVE=1,AI372,AJ372),1000000000000)+ROW()*0.000000001</f>
        <v>1000000000000</v>
      </c>
      <c r="AM372" s="31" t="n">
        <v>7.801073</v>
      </c>
      <c r="AN372" s="41" t="n">
        <v>1.145019</v>
      </c>
      <c r="AO372" s="31" t="n">
        <v>1.099909</v>
      </c>
      <c r="AP372" s="31" t="n">
        <f aca="false">IF(CORE_MODE=1,G372,IF(OR(CORE_MODE=3,CORE_MODE=4),G372+(CHOOSE(N_CW+1,0,1,CW_N2,CW_N3,CW_N4,CW_N5,CW_N6)+CHOOSE(N_CW_A+1,0,CW_A1,CW_A2))*CW_PER_SWING*AM372,AM372))</f>
        <v>33.463001588199</v>
      </c>
      <c r="AQ372" s="41" t="n">
        <f aca="false">IF(CORE_MODE=2,AN372,K372)</f>
        <v>1.227194</v>
      </c>
      <c r="AR372" s="31" t="n">
        <f aca="false">IF(CORE_MODE=2,AO372,L372)</f>
        <v>2.139512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31" t="n">
        <v>16.907073</v>
      </c>
      <c r="H373" s="8" t="n">
        <v>72.850633</v>
      </c>
      <c r="I373" s="8" t="n">
        <v>424.227611</v>
      </c>
      <c r="J373" s="31" t="n">
        <v>5.823252</v>
      </c>
      <c r="K373" s="41" t="n">
        <v>1.256953</v>
      </c>
      <c r="L373" s="31" t="n">
        <v>3.207479</v>
      </c>
      <c r="M373" s="8" t="n">
        <v>220</v>
      </c>
      <c r="N373" s="8" t="n">
        <v>1052</v>
      </c>
      <c r="O373" s="31" t="n">
        <v>13.139418</v>
      </c>
      <c r="P373" s="31" t="n">
        <v>4.171341</v>
      </c>
      <c r="Q373" s="31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31" t="n">
        <v>4.117648</v>
      </c>
      <c r="W373" s="41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2*ROUNDUP(G373*1000/V_ZENER,0)*PRICE_Z+(4+IF(CORE_MODE=1,1,0)+IF(OR(CORE_MODE=3,CORE_MODE=4),1+2*N_CW+2*N_CW_A,0))*ROUNDUP(G373*DIODE_SAFETY/V_STICK,0)*PRICE_STICK</f>
        <v>147</v>
      </c>
      <c r="AG373" s="24" t="n">
        <f aca="false">SUM(X373:AF373)</f>
        <v>2355.17965515</v>
      </c>
      <c r="AH373" s="20" t="n">
        <f aca="false">FIXED_BOM</f>
        <v>3666</v>
      </c>
      <c r="AI373" s="24" t="n">
        <f aca="false">(AG373+AH373)*(1+CONT)</f>
        <v>6924.3566034225</v>
      </c>
      <c r="AJ373" s="24" t="n">
        <f aca="false">IF(AR373&gt;0,AI373/AR373,1000000000000)</f>
        <v>2158.81588107748</v>
      </c>
      <c r="AK373" s="8" t="n">
        <f aca="false">IF(AND(AP373&gt;=V_NEED,AR373&gt;=P_MIN,AQ373&gt;=Z_MIN,F373&lt;=N_CAP,D373&lt;=R_MAX,OR(CORONA_REQ=0,O373&gt;=G373),OR(CORE_MODE&lt;&gt;3,E_CORE&lt;=E_NULL_MAX)),1,0)</f>
        <v>0</v>
      </c>
      <c r="AL373" s="31" t="n">
        <f aca="false">IF(AK373=1,IF(OBJECTIVE=1,AI373,AJ373),1000000000000)+ROW()*0.000000001</f>
        <v>1000000000000</v>
      </c>
      <c r="AM373" s="31" t="n">
        <v>8.787778</v>
      </c>
      <c r="AN373" s="41" t="n">
        <v>1.190132</v>
      </c>
      <c r="AO373" s="31" t="n">
        <v>2.484191</v>
      </c>
      <c r="AP373" s="31" t="n">
        <f aca="false">IF(CORE_MODE=1,G373,IF(OR(CORE_MODE=3,CORE_MODE=4),G373+(CHOOSE(N_CW+1,0,1,CW_N2,CW_N3,CW_N4,CW_N5,CW_N6)+CHOOSE(N_CW_A+1,0,CW_A1,CW_A2))*CW_PER_SWING*AM373,AM373))</f>
        <v>35.557049101614</v>
      </c>
      <c r="AQ373" s="41" t="n">
        <f aca="false">IF(CORE_MODE=2,AN373,K373)</f>
        <v>1.256953</v>
      </c>
      <c r="AR373" s="31" t="n">
        <f aca="false">IF(CORE_MODE=2,AO373,L373)</f>
        <v>3.207479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31" t="n">
        <v>16.907073</v>
      </c>
      <c r="H374" s="8" t="n">
        <v>91.744135</v>
      </c>
      <c r="I374" s="8" t="n">
        <v>537.354974</v>
      </c>
      <c r="J374" s="31" t="n">
        <v>5.857104</v>
      </c>
      <c r="K374" s="41" t="n">
        <v>1.275529</v>
      </c>
      <c r="L374" s="31" t="n">
        <v>4.282165</v>
      </c>
      <c r="M374" s="8" t="n">
        <v>277</v>
      </c>
      <c r="N374" s="8" t="n">
        <v>1166</v>
      </c>
      <c r="O374" s="31" t="n">
        <v>13.139418</v>
      </c>
      <c r="P374" s="31" t="n">
        <v>5.214176</v>
      </c>
      <c r="Q374" s="31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31" t="n">
        <v>4.986929</v>
      </c>
      <c r="W374" s="41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2*ROUNDUP(G374*1000/V_ZENER,0)*PRICE_Z+(4+IF(CORE_MODE=1,1,0)+IF(OR(CORE_MODE=3,CORE_MODE=4),1+2*N_CW+2*N_CW_A,0))*ROUNDUP(G374*DIODE_SAFETY/V_STICK,0)*PRICE_STICK</f>
        <v>147</v>
      </c>
      <c r="AG374" s="24" t="n">
        <f aca="false">SUM(X374:AF374)</f>
        <v>2857.80339882</v>
      </c>
      <c r="AH374" s="20" t="n">
        <f aca="false">FIXED_BOM</f>
        <v>3666</v>
      </c>
      <c r="AI374" s="24" t="n">
        <f aca="false">(AG374+AH374)*(1+CONT)</f>
        <v>7502.373908643</v>
      </c>
      <c r="AJ374" s="24" t="n">
        <f aca="false">IF(AR374&gt;0,AI374/AR374,1000000000000)</f>
        <v>1752.00486404494</v>
      </c>
      <c r="AK374" s="8" t="n">
        <f aca="false">IF(AND(AP374&gt;=V_NEED,AR374&gt;=P_MIN,AQ374&gt;=Z_MIN,F374&lt;=N_CAP,D374&lt;=R_MAX,OR(CORONA_REQ=0,O374&gt;=G374),OR(CORE_MODE&lt;&gt;3,E_CORE&lt;=E_NULL_MAX)),1,0)</f>
        <v>0</v>
      </c>
      <c r="AL374" s="31" t="n">
        <f aca="false">IF(AK374=1,IF(OBJECTIVE=1,AI374,AJ374),1000000000000)+ROW()*0.000000001</f>
        <v>1000000000000</v>
      </c>
      <c r="AM374" s="31" t="n">
        <v>8.997129</v>
      </c>
      <c r="AN374" s="41" t="n">
        <v>1.218548</v>
      </c>
      <c r="AO374" s="31" t="n">
        <v>3.637058</v>
      </c>
      <c r="AP374" s="31" t="n">
        <f aca="false">IF(CORE_MODE=1,G374,IF(OR(CORE_MODE=3,CORE_MODE=4),G374+(CHOOSE(N_CW+1,0,1,CW_N2,CW_N3,CW_N4,CW_N5,CW_N6)+CHOOSE(N_CW_A+1,0,CW_A1,CW_A2))*CW_PER_SWING*AM374,AM374))</f>
        <v>36.001346982927</v>
      </c>
      <c r="AQ374" s="41" t="n">
        <f aca="false">IF(CORE_MODE=2,AN374,K374)</f>
        <v>1.275529</v>
      </c>
      <c r="AR374" s="31" t="n">
        <f aca="false">IF(CORE_MODE=2,AO374,L374)</f>
        <v>4.282165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31" t="n">
        <v>16.907073</v>
      </c>
      <c r="H375" s="8" t="n">
        <v>110.637637</v>
      </c>
      <c r="I375" s="8" t="n">
        <v>650.482337</v>
      </c>
      <c r="J375" s="31" t="n">
        <v>5.879395</v>
      </c>
      <c r="K375" s="41" t="n">
        <v>1.288048</v>
      </c>
      <c r="L375" s="31" t="n">
        <v>5.359527</v>
      </c>
      <c r="M375" s="8" t="n">
        <v>334</v>
      </c>
      <c r="N375" s="8" t="n">
        <v>1280</v>
      </c>
      <c r="O375" s="31" t="n">
        <v>13.139418</v>
      </c>
      <c r="P375" s="31" t="n">
        <v>6.257011</v>
      </c>
      <c r="Q375" s="31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31" t="n">
        <v>5.85621</v>
      </c>
      <c r="W375" s="41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2*ROUNDUP(G375*1000/V_ZENER,0)*PRICE_Z+(4+IF(CORE_MODE=1,1,0)+IF(OR(CORE_MODE=3,CORE_MODE=4),1+2*N_CW+2*N_CW_A,0))*ROUNDUP(G375*DIODE_SAFETY/V_STICK,0)*PRICE_STICK</f>
        <v>147</v>
      </c>
      <c r="AG375" s="24" t="n">
        <f aca="false">SUM(X375:AF375)</f>
        <v>3360.42720749</v>
      </c>
      <c r="AH375" s="20" t="n">
        <f aca="false">FIXED_BOM</f>
        <v>3666</v>
      </c>
      <c r="AI375" s="24" t="n">
        <f aca="false">(AG375+AH375)*(1+CONT)</f>
        <v>8080.3912886135</v>
      </c>
      <c r="AJ375" s="24" t="n">
        <f aca="false">IF(AR375&gt;0,AI375/AR375,1000000000000)</f>
        <v>1507.66873431433</v>
      </c>
      <c r="AK375" s="8" t="n">
        <f aca="false">IF(AND(AP375&gt;=V_NEED,AR375&gt;=P_MIN,AQ375&gt;=Z_MIN,F375&lt;=N_CAP,D375&lt;=R_MAX,OR(CORONA_REQ=0,O375&gt;=G375),OR(CORE_MODE&lt;&gt;3,E_CORE&lt;=E_NULL_MAX)),1,0)</f>
        <v>0</v>
      </c>
      <c r="AL375" s="31" t="n">
        <f aca="false">IF(AK375=1,IF(OBJECTIVE=1,AI375,AJ375),1000000000000)+ROW()*0.000000001</f>
        <v>1000000000000</v>
      </c>
      <c r="AM375" s="31" t="n">
        <v>9.027123</v>
      </c>
      <c r="AN375" s="41" t="n">
        <v>1.238661</v>
      </c>
      <c r="AO375" s="31" t="n">
        <v>4.704562</v>
      </c>
      <c r="AP375" s="31" t="n">
        <f aca="false">IF(CORE_MODE=1,G375,IF(OR(CORE_MODE=3,CORE_MODE=4),G375+(CHOOSE(N_CW+1,0,1,CW_N2,CW_N3,CW_N4,CW_N5,CW_N6)+CHOOSE(N_CW_A+1,0,CW_A1,CW_A2))*CW_PER_SWING*AM375,AM375))</f>
        <v>36.065002139349</v>
      </c>
      <c r="AQ375" s="41" t="n">
        <f aca="false">IF(CORE_MODE=2,AN375,K375)</f>
        <v>1.288048</v>
      </c>
      <c r="AR375" s="31" t="n">
        <f aca="false">IF(CORE_MODE=2,AO375,L375)</f>
        <v>5.359527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31" t="n">
        <v>16.907073</v>
      </c>
      <c r="H376" s="8" t="n">
        <v>148.424641</v>
      </c>
      <c r="I376" s="8" t="n">
        <v>876.737063</v>
      </c>
      <c r="J376" s="31" t="n">
        <v>5.906951</v>
      </c>
      <c r="K376" s="41" t="n">
        <v>1.304077</v>
      </c>
      <c r="L376" s="31" t="n">
        <v>7.521475</v>
      </c>
      <c r="M376" s="8" t="n">
        <v>438.5</v>
      </c>
      <c r="N376" s="8" t="n">
        <v>1489</v>
      </c>
      <c r="O376" s="31" t="n">
        <v>13.139418</v>
      </c>
      <c r="P376" s="31" t="n">
        <v>8.342682</v>
      </c>
      <c r="Q376" s="31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31" t="n">
        <v>7.449892</v>
      </c>
      <c r="W376" s="41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2*ROUNDUP(G376*1000/V_ZENER,0)*PRICE_Z+(4+IF(CORE_MODE=1,1,0)+IF(OR(CORE_MODE=3,CORE_MODE=4),1+2*N_CW+2*N_CW_A,0))*ROUNDUP(G376*DIODE_SAFETY/V_STICK,0)*PRICE_STICK</f>
        <v>147</v>
      </c>
      <c r="AG376" s="24" t="n">
        <f aca="false">SUM(X376:AF376)</f>
        <v>4290.02452144</v>
      </c>
      <c r="AH376" s="20" t="n">
        <f aca="false">FIXED_BOM</f>
        <v>3666</v>
      </c>
      <c r="AI376" s="24" t="n">
        <f aca="false">(AG376+AH376)*(1+CONT)</f>
        <v>9149.428199656</v>
      </c>
      <c r="AJ376" s="24" t="n">
        <f aca="false">IF(AR376&gt;0,AI376/AR376,1000000000000)</f>
        <v>1216.44068479334</v>
      </c>
      <c r="AK376" s="8" t="n">
        <f aca="false">IF(AND(AP376&gt;=V_NEED,AR376&gt;=P_MIN,AQ376&gt;=Z_MIN,F376&lt;=N_CAP,D376&lt;=R_MAX,OR(CORONA_REQ=0,O376&gt;=G376),OR(CORE_MODE&lt;&gt;3,E_CORE&lt;=E_NULL_MAX)),1,0)</f>
        <v>0</v>
      </c>
      <c r="AL376" s="31" t="n">
        <f aca="false">IF(AK376=1,IF(OBJECTIVE=1,AI376,AJ376),1000000000000)+ROW()*0.000000001</f>
        <v>1000000000000</v>
      </c>
      <c r="AM376" s="31" t="n">
        <v>9.074825</v>
      </c>
      <c r="AN376" s="41" t="n">
        <v>1.26562</v>
      </c>
      <c r="AO376" s="31" t="n">
        <v>6.882654</v>
      </c>
      <c r="AP376" s="31" t="n">
        <f aca="false">IF(CORE_MODE=1,G376,IF(OR(CORE_MODE=3,CORE_MODE=4),G376+(CHOOSE(N_CW+1,0,1,CW_N2,CW_N3,CW_N4,CW_N5,CW_N6)+CHOOSE(N_CW_A+1,0,CW_A1,CW_A2))*CW_PER_SWING*AM376,AM376))</f>
        <v>36.166238328975</v>
      </c>
      <c r="AQ376" s="41" t="n">
        <f aca="false">IF(CORE_MODE=2,AN376,K376)</f>
        <v>1.304077</v>
      </c>
      <c r="AR376" s="31" t="n">
        <f aca="false">IF(CORE_MODE=2,AO376,L376)</f>
        <v>7.521475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31" t="n">
        <v>16.907073</v>
      </c>
      <c r="H377" s="8" t="n">
        <v>50.083488</v>
      </c>
      <c r="I377" s="8" t="n">
        <v>230.532887</v>
      </c>
      <c r="J377" s="31" t="n">
        <v>4.602972</v>
      </c>
      <c r="K377" s="41" t="n">
        <v>1.145503</v>
      </c>
      <c r="L377" s="31" t="n">
        <v>1.114278</v>
      </c>
      <c r="M377" s="8" t="n">
        <v>115.5</v>
      </c>
      <c r="N377" s="8" t="n">
        <v>843</v>
      </c>
      <c r="O377" s="31" t="n">
        <v>13.139418</v>
      </c>
      <c r="P377" s="31" t="n">
        <v>2.357104</v>
      </c>
      <c r="Q377" s="31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31" t="n">
        <v>2.523966</v>
      </c>
      <c r="W377" s="41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2*ROUNDUP(G377*1000/V_ZENER,0)*PRICE_Z+(4+IF(CORE_MODE=1,1,0)+IF(OR(CORE_MODE=3,CORE_MODE=4),1+2*N_CW+2*N_CW_A,0))*ROUNDUP(G377*DIODE_SAFETY/V_STICK,0)*PRICE_STICK</f>
        <v>147</v>
      </c>
      <c r="AG377" s="24" t="n">
        <f aca="false">SUM(X377:AF377)</f>
        <v>1428.83140618</v>
      </c>
      <c r="AH377" s="20" t="n">
        <f aca="false">FIXED_BOM</f>
        <v>3666</v>
      </c>
      <c r="AI377" s="24" t="n">
        <f aca="false">(AG377+AH377)*(1+CONT)</f>
        <v>5859.056117107</v>
      </c>
      <c r="AJ377" s="24" t="n">
        <f aca="false">IF(AR377&gt;0,AI377/AR377,1000000000000)</f>
        <v>5258.16368725489</v>
      </c>
      <c r="AK377" s="8" t="n">
        <f aca="false">IF(AND(AP377&gt;=V_NEED,AR377&gt;=P_MIN,AQ377&gt;=Z_MIN,F377&lt;=N_CAP,D377&lt;=R_MAX,OR(CORONA_REQ=0,O377&gt;=G377),OR(CORE_MODE&lt;&gt;3,E_CORE&lt;=E_NULL_MAX)),1,0)</f>
        <v>0</v>
      </c>
      <c r="AL377" s="31" t="n">
        <f aca="false">IF(AK377=1,IF(OBJECTIVE=1,AI377,AJ377),1000000000000)+ROW()*0.000000001</f>
        <v>1000000000000</v>
      </c>
      <c r="AM377" s="31" t="n">
        <v>4.823116</v>
      </c>
      <c r="AN377" s="41" t="n">
        <v>1.067385</v>
      </c>
      <c r="AO377" s="31" t="n">
        <v>0.142241</v>
      </c>
      <c r="AP377" s="31" t="n">
        <f aca="false">IF(CORE_MODE=1,G377,IF(OR(CORE_MODE=3,CORE_MODE=4),G377+(CHOOSE(N_CW+1,0,1,CW_N2,CW_N3,CW_N4,CW_N5,CW_N6)+CHOOSE(N_CW_A+1,0,CW_A1,CW_A2))*CW_PER_SWING*AM377,AM377))</f>
        <v>27.142993631508</v>
      </c>
      <c r="AQ377" s="41" t="n">
        <f aca="false">IF(CORE_MODE=2,AN377,K377)</f>
        <v>1.145503</v>
      </c>
      <c r="AR377" s="31" t="n">
        <f aca="false">IF(CORE_MODE=2,AO377,L377)</f>
        <v>1.114278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31" t="n">
        <v>16.907073</v>
      </c>
      <c r="H378" s="8" t="n">
        <v>77.559767</v>
      </c>
      <c r="I378" s="8" t="n">
        <v>362.265966</v>
      </c>
      <c r="J378" s="31" t="n">
        <v>4.670798</v>
      </c>
      <c r="K378" s="41" t="n">
        <v>1.191022</v>
      </c>
      <c r="L378" s="31" t="n">
        <v>2.184656</v>
      </c>
      <c r="M378" s="8" t="n">
        <v>172.5</v>
      </c>
      <c r="N378" s="8" t="n">
        <v>957</v>
      </c>
      <c r="O378" s="31" t="n">
        <v>13.139418</v>
      </c>
      <c r="P378" s="31" t="n">
        <v>3.535656</v>
      </c>
      <c r="Q378" s="31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31" t="n">
        <v>3.393247</v>
      </c>
      <c r="W378" s="41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2*ROUNDUP(G378*1000/V_ZENER,0)*PRICE_Z+(4+IF(CORE_MODE=1,1,0)+IF(OR(CORE_MODE=3,CORE_MODE=4),1+2*N_CW+2*N_CW_A,0))*ROUNDUP(G378*DIODE_SAFETY/V_STICK,0)*PRICE_STICK</f>
        <v>147</v>
      </c>
      <c r="AG378" s="24" t="n">
        <f aca="false">SUM(X378:AF378)</f>
        <v>1933.07968584</v>
      </c>
      <c r="AH378" s="20" t="n">
        <f aca="false">FIXED_BOM</f>
        <v>3666</v>
      </c>
      <c r="AI378" s="24" t="n">
        <f aca="false">(AG378+AH378)*(1+CONT)</f>
        <v>6438.941638716</v>
      </c>
      <c r="AJ378" s="24" t="n">
        <f aca="false">IF(AR378&gt;0,AI378/AR378,1000000000000)</f>
        <v>2947.34806702566</v>
      </c>
      <c r="AK378" s="8" t="n">
        <f aca="false">IF(AND(AP378&gt;=V_NEED,AR378&gt;=P_MIN,AQ378&gt;=Z_MIN,F378&lt;=N_CAP,D378&lt;=R_MAX,OR(CORONA_REQ=0,O378&gt;=G378),OR(CORE_MODE&lt;&gt;3,E_CORE&lt;=E_NULL_MAX)),1,0)</f>
        <v>0</v>
      </c>
      <c r="AL378" s="31" t="n">
        <f aca="false">IF(AK378=1,IF(OBJECTIVE=1,AI378,AJ378),1000000000000)+ROW()*0.000000001</f>
        <v>1000000000000</v>
      </c>
      <c r="AM378" s="31" t="n">
        <v>7.108053</v>
      </c>
      <c r="AN378" s="41" t="n">
        <v>1.126252</v>
      </c>
      <c r="AO378" s="31" t="n">
        <v>1.115187</v>
      </c>
      <c r="AP378" s="31" t="n">
        <f aca="false">IF(CORE_MODE=1,G378,IF(OR(CORE_MODE=3,CORE_MODE=4),G378+(CHOOSE(N_CW+1,0,1,CW_N2,CW_N3,CW_N4,CW_N5,CW_N6)+CHOOSE(N_CW_A+1,0,CW_A1,CW_A2))*CW_PER_SWING*AM378,AM378))</f>
        <v>31.992230883939</v>
      </c>
      <c r="AQ378" s="41" t="n">
        <f aca="false">IF(CORE_MODE=2,AN378,K378)</f>
        <v>1.191022</v>
      </c>
      <c r="AR378" s="31" t="n">
        <f aca="false">IF(CORE_MODE=2,AO378,L378)</f>
        <v>2.184656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31" t="n">
        <v>16.907073</v>
      </c>
      <c r="H379" s="8" t="n">
        <v>105.036045</v>
      </c>
      <c r="I379" s="8" t="n">
        <v>493.999044</v>
      </c>
      <c r="J379" s="31" t="n">
        <v>4.703138</v>
      </c>
      <c r="K379" s="41" t="n">
        <v>1.214325</v>
      </c>
      <c r="L379" s="31" t="n">
        <v>3.262245</v>
      </c>
      <c r="M379" s="8" t="n">
        <v>229.5</v>
      </c>
      <c r="N379" s="8" t="n">
        <v>1071</v>
      </c>
      <c r="O379" s="31" t="n">
        <v>13.139418</v>
      </c>
      <c r="P379" s="31" t="n">
        <v>4.714208</v>
      </c>
      <c r="Q379" s="31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31" t="n">
        <v>4.262528</v>
      </c>
      <c r="W379" s="41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2*ROUNDUP(G379*1000/V_ZENER,0)*PRICE_Z+(4+IF(CORE_MODE=1,1,0)+IF(OR(CORE_MODE=3,CORE_MODE=4),1+2*N_CW+2*N_CW_A,0))*ROUNDUP(G379*DIODE_SAFETY/V_STICK,0)*PRICE_STICK</f>
        <v>147</v>
      </c>
      <c r="AG379" s="24" t="n">
        <f aca="false">SUM(X379:AF379)</f>
        <v>2437.328022</v>
      </c>
      <c r="AH379" s="20" t="n">
        <f aca="false">FIXED_BOM</f>
        <v>3666</v>
      </c>
      <c r="AI379" s="24" t="n">
        <f aca="false">(AG379+AH379)*(1+CONT)</f>
        <v>7018.8272253</v>
      </c>
      <c r="AJ379" s="24" t="n">
        <f aca="false">IF(AR379&gt;0,AI379/AR379,1000000000000)</f>
        <v>2151.53283254323</v>
      </c>
      <c r="AK379" s="8" t="n">
        <f aca="false">IF(AND(AP379&gt;=V_NEED,AR379&gt;=P_MIN,AQ379&gt;=Z_MIN,F379&lt;=N_CAP,D379&lt;=R_MAX,OR(CORONA_REQ=0,O379&gt;=G379),OR(CORE_MODE&lt;&gt;3,E_CORE&lt;=E_NULL_MAX)),1,0)</f>
        <v>0</v>
      </c>
      <c r="AL379" s="31" t="n">
        <f aca="false">IF(AK379=1,IF(OBJECTIVE=1,AI379,AJ379),1000000000000)+ROW()*0.000000001</f>
        <v>1000000000000</v>
      </c>
      <c r="AM379" s="31" t="n">
        <v>8.168572</v>
      </c>
      <c r="AN379" s="41" t="n">
        <v>1.162074</v>
      </c>
      <c r="AO379" s="31" t="n">
        <v>2.435877</v>
      </c>
      <c r="AP379" s="31" t="n">
        <f aca="false">IF(CORE_MODE=1,G379,IF(OR(CORE_MODE=3,CORE_MODE=4),G379+(CHOOSE(N_CW+1,0,1,CW_N2,CW_N3,CW_N4,CW_N5,CW_N6)+CHOOSE(N_CW_A+1,0,CW_A1,CW_A2))*CW_PER_SWING*AM379,AM379))</f>
        <v>34.242931118436</v>
      </c>
      <c r="AQ379" s="41" t="n">
        <f aca="false">IF(CORE_MODE=2,AN379,K379)</f>
        <v>1.214325</v>
      </c>
      <c r="AR379" s="31" t="n">
        <f aca="false">IF(CORE_MODE=2,AO379,L379)</f>
        <v>3.262245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31" t="n">
        <v>16.907073</v>
      </c>
      <c r="H380" s="8" t="n">
        <v>132.512324</v>
      </c>
      <c r="I380" s="8" t="n">
        <v>625.732123</v>
      </c>
      <c r="J380" s="31" t="n">
        <v>4.722067</v>
      </c>
      <c r="K380" s="41" t="n">
        <v>1.228455</v>
      </c>
      <c r="L380" s="31" t="n">
        <v>4.34757</v>
      </c>
      <c r="M380" s="8" t="n">
        <v>286.5</v>
      </c>
      <c r="N380" s="8" t="n">
        <v>1185</v>
      </c>
      <c r="O380" s="31" t="n">
        <v>13.139418</v>
      </c>
      <c r="P380" s="31" t="n">
        <v>5.89276</v>
      </c>
      <c r="Q380" s="31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31" t="n">
        <v>5.131809</v>
      </c>
      <c r="W380" s="41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2*ROUNDUP(G380*1000/V_ZENER,0)*PRICE_Z+(4+IF(CORE_MODE=1,1,0)+IF(OR(CORE_MODE=3,CORE_MODE=4),1+2*N_CW+2*N_CW_A,0))*ROUNDUP(G380*DIODE_SAFETY/V_STICK,0)*PRICE_STICK</f>
        <v>147</v>
      </c>
      <c r="AG380" s="24" t="n">
        <f aca="false">SUM(X380:AF380)</f>
        <v>2941.57630316</v>
      </c>
      <c r="AH380" s="20" t="n">
        <f aca="false">FIXED_BOM</f>
        <v>3666</v>
      </c>
      <c r="AI380" s="24" t="n">
        <f aca="false">(AG380+AH380)*(1+CONT)</f>
        <v>7598.712748634</v>
      </c>
      <c r="AJ380" s="24" t="n">
        <f aca="false">IF(AR380&gt;0,AI380/AR380,1000000000000)</f>
        <v>1747.80687801093</v>
      </c>
      <c r="AK380" s="8" t="n">
        <f aca="false">IF(AND(AP380&gt;=V_NEED,AR380&gt;=P_MIN,AQ380&gt;=Z_MIN,F380&lt;=N_CAP,D380&lt;=R_MAX,OR(CORONA_REQ=0,O380&gt;=G380),OR(CORE_MODE&lt;&gt;3,E_CORE&lt;=E_NULL_MAX)),1,0)</f>
        <v>0</v>
      </c>
      <c r="AL380" s="31" t="n">
        <f aca="false">IF(AK380=1,IF(OBJECTIVE=1,AI380,AJ380),1000000000000)+ROW()*0.000000001</f>
        <v>1000000000000</v>
      </c>
      <c r="AM380" s="31" t="n">
        <v>8.37201</v>
      </c>
      <c r="AN380" s="41" t="n">
        <v>1.184347</v>
      </c>
      <c r="AO380" s="31" t="n">
        <v>3.452895</v>
      </c>
      <c r="AP380" s="31" t="n">
        <f aca="false">IF(CORE_MODE=1,G380,IF(OR(CORE_MODE=3,CORE_MODE=4),G380+(CHOOSE(N_CW+1,0,1,CW_N2,CW_N3,CW_N4,CW_N5,CW_N6)+CHOOSE(N_CW_A+1,0,CW_A1,CW_A2))*CW_PER_SWING*AM380,AM380))</f>
        <v>34.67468005863</v>
      </c>
      <c r="AQ380" s="41" t="n">
        <f aca="false">IF(CORE_MODE=2,AN380,K380)</f>
        <v>1.228455</v>
      </c>
      <c r="AR380" s="31" t="n">
        <f aca="false">IF(CORE_MODE=2,AO380,L380)</f>
        <v>4.34757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31" t="n">
        <v>16.907073</v>
      </c>
      <c r="H381" s="8" t="n">
        <v>159.988603</v>
      </c>
      <c r="I381" s="8" t="n">
        <v>757.465202</v>
      </c>
      <c r="J381" s="31" t="n">
        <v>4.734495</v>
      </c>
      <c r="K381" s="41" t="n">
        <v>1.238007</v>
      </c>
      <c r="L381" s="31" t="n">
        <v>5.428947</v>
      </c>
      <c r="M381" s="8" t="n">
        <v>343.5</v>
      </c>
      <c r="N381" s="8" t="n">
        <v>1299</v>
      </c>
      <c r="O381" s="31" t="n">
        <v>13.139418</v>
      </c>
      <c r="P381" s="31" t="n">
        <v>7.071312</v>
      </c>
      <c r="Q381" s="31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31" t="n">
        <v>6.00109</v>
      </c>
      <c r="W381" s="41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2*ROUNDUP(G381*1000/V_ZENER,0)*PRICE_Z+(4+IF(CORE_MODE=1,1,0)+IF(OR(CORE_MODE=3,CORE_MODE=4),1+2*N_CW+2*N_CW_A,0))*ROUNDUP(G381*DIODE_SAFETY/V_STICK,0)*PRICE_STICK</f>
        <v>147</v>
      </c>
      <c r="AG381" s="24" t="n">
        <f aca="false">SUM(X381:AF381)</f>
        <v>3445.82457932</v>
      </c>
      <c r="AH381" s="20" t="n">
        <f aca="false">FIXED_BOM</f>
        <v>3666</v>
      </c>
      <c r="AI381" s="24" t="n">
        <f aca="false">(AG381+AH381)*(1+CONT)</f>
        <v>8178.598266218</v>
      </c>
      <c r="AJ381" s="24" t="n">
        <f aca="false">IF(AR381&gt;0,AI381/AR381,1000000000000)</f>
        <v>1506.47966653902</v>
      </c>
      <c r="AK381" s="8" t="n">
        <f aca="false">IF(AND(AP381&gt;=V_NEED,AR381&gt;=P_MIN,AQ381&gt;=Z_MIN,F381&lt;=N_CAP,D381&lt;=R_MAX,OR(CORONA_REQ=0,O381&gt;=G381),OR(CORE_MODE&lt;&gt;3,E_CORE&lt;=E_NULL_MAX)),1,0)</f>
        <v>0</v>
      </c>
      <c r="AL381" s="31" t="n">
        <f aca="false">IF(AK381=1,IF(OBJECTIVE=1,AI381,AJ381),1000000000000)+ROW()*0.000000001</f>
        <v>1000000000000</v>
      </c>
      <c r="AM381" s="31" t="n">
        <v>8.518853</v>
      </c>
      <c r="AN381" s="41" t="n">
        <v>1.200725</v>
      </c>
      <c r="AO381" s="31" t="n">
        <v>4.513948</v>
      </c>
      <c r="AP381" s="31" t="n">
        <f aca="false">IF(CORE_MODE=1,G381,IF(OR(CORE_MODE=3,CORE_MODE=4),G381+(CHOOSE(N_CW+1,0,1,CW_N2,CW_N3,CW_N4,CW_N5,CW_N6)+CHOOSE(N_CW_A+1,0,CW_A1,CW_A2))*CW_PER_SWING*AM381,AM381))</f>
        <v>34.986319524339</v>
      </c>
      <c r="AQ381" s="41" t="n">
        <f aca="false">IF(CORE_MODE=2,AN381,K381)</f>
        <v>1.238007</v>
      </c>
      <c r="AR381" s="31" t="n">
        <f aca="false">IF(CORE_MODE=2,AO381,L381)</f>
        <v>5.428947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31" t="n">
        <v>16.907073</v>
      </c>
      <c r="H382" s="8" t="n">
        <v>214.941161</v>
      </c>
      <c r="I382" s="8" t="n">
        <v>1020.931359</v>
      </c>
      <c r="J382" s="31" t="n">
        <v>4.749818</v>
      </c>
      <c r="K382" s="41" t="n">
        <v>1.250442</v>
      </c>
      <c r="L382" s="31" t="n">
        <v>7.608603</v>
      </c>
      <c r="M382" s="8" t="n">
        <v>467</v>
      </c>
      <c r="N382" s="8" t="n">
        <v>1546</v>
      </c>
      <c r="O382" s="31" t="n">
        <v>13.139418</v>
      </c>
      <c r="P382" s="31" t="n">
        <v>9.428416</v>
      </c>
      <c r="Q382" s="31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31" t="n">
        <v>7.884533</v>
      </c>
      <c r="W382" s="41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2*ROUNDUP(G382*1000/V_ZENER,0)*PRICE_Z+(4+IF(CORE_MODE=1,1,0)+IF(OR(CORE_MODE=3,CORE_MODE=4),1+2*N_CW+2*N_CW_A,0))*ROUNDUP(G382*DIODE_SAFETY/V_STICK,0)*PRICE_STICK</f>
        <v>147</v>
      </c>
      <c r="AG382" s="24" t="n">
        <f aca="false">SUM(X382:AF382)</f>
        <v>4529.971504</v>
      </c>
      <c r="AH382" s="20" t="n">
        <f aca="false">FIXED_BOM</f>
        <v>3666</v>
      </c>
      <c r="AI382" s="24" t="n">
        <f aca="false">(AG382+AH382)*(1+CONT)</f>
        <v>9425.3672296</v>
      </c>
      <c r="AJ382" s="24" t="n">
        <f aca="false">IF(AR382&gt;0,AI382/AR382,1000000000000)</f>
        <v>1238.77763494823</v>
      </c>
      <c r="AK382" s="8" t="n">
        <f aca="false">IF(AND(AP382&gt;=V_NEED,AR382&gt;=P_MIN,AQ382&gt;=Z_MIN,F382&lt;=N_CAP,D382&lt;=R_MAX,OR(CORONA_REQ=0,O382&gt;=G382),OR(CORE_MODE&lt;&gt;3,E_CORE&lt;=E_NULL_MAX)),1,0)</f>
        <v>0</v>
      </c>
      <c r="AL382" s="31" t="n">
        <f aca="false">IF(AK382=1,IF(OBJECTIVE=1,AI382,AJ382),1000000000000)+ROW()*0.000000001</f>
        <v>1000000000000</v>
      </c>
      <c r="AM382" s="31" t="n">
        <v>8.744083</v>
      </c>
      <c r="AN382" s="41" t="n">
        <v>1.220814</v>
      </c>
      <c r="AO382" s="31" t="n">
        <v>6.640782</v>
      </c>
      <c r="AP382" s="31" t="n">
        <f aca="false">IF(CORE_MODE=1,G382,IF(OR(CORE_MODE=3,CORE_MODE=4),G382+(CHOOSE(N_CW+1,0,1,CW_N2,CW_N3,CW_N4,CW_N5,CW_N6)+CHOOSE(N_CW_A+1,0,CW_A1,CW_A2))*CW_PER_SWING*AM382,AM382))</f>
        <v>35.464316819829</v>
      </c>
      <c r="AQ382" s="41" t="n">
        <f aca="false">IF(CORE_MODE=2,AN382,K382)</f>
        <v>1.250442</v>
      </c>
      <c r="AR382" s="31" t="n">
        <f aca="false">IF(CORE_MODE=2,AO382,L382)</f>
        <v>7.608603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31" t="n">
        <v>16.907073</v>
      </c>
      <c r="H383" s="8" t="n">
        <v>28.376278</v>
      </c>
      <c r="I383" s="8" t="n">
        <v>166.56374</v>
      </c>
      <c r="J383" s="31" t="n">
        <v>5.869823</v>
      </c>
      <c r="K383" s="41" t="n">
        <v>1.152459</v>
      </c>
      <c r="L383" s="31" t="n">
        <v>0.831297</v>
      </c>
      <c r="M383" s="8" t="n">
        <v>112</v>
      </c>
      <c r="N383" s="8" t="n">
        <v>836</v>
      </c>
      <c r="O383" s="31" t="n">
        <v>14.275455</v>
      </c>
      <c r="P383" s="31" t="n">
        <v>2.418982</v>
      </c>
      <c r="Q383" s="31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31" t="n">
        <v>2.470589</v>
      </c>
      <c r="W383" s="41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2*ROUNDUP(G383*1000/V_ZENER,0)*PRICE_Z+(4+IF(CORE_MODE=1,1,0)+IF(OR(CORE_MODE=3,CORE_MODE=4),1+2*N_CW+2*N_CW_A,0))*ROUNDUP(G383*DIODE_SAFETY/V_STICK,0)*PRICE_STICK</f>
        <v>147</v>
      </c>
      <c r="AG383" s="24" t="n">
        <f aca="false">SUM(X383:AF383)</f>
        <v>1370.07944746</v>
      </c>
      <c r="AH383" s="20" t="n">
        <f aca="false">FIXED_BOM</f>
        <v>3666</v>
      </c>
      <c r="AI383" s="24" t="n">
        <f aca="false">(AG383+AH383)*(1+CONT)</f>
        <v>5791.491364579</v>
      </c>
      <c r="AJ383" s="24" t="n">
        <f aca="false">IF(AR383&gt;0,AI383/AR383,1000000000000)</f>
        <v>6966.81374355856</v>
      </c>
      <c r="AK383" s="8" t="n">
        <f aca="false">IF(AND(AP383&gt;=V_NEED,AR383&gt;=P_MIN,AQ383&gt;=Z_MIN,F383&lt;=N_CAP,D383&lt;=R_MAX,OR(CORONA_REQ=0,O383&gt;=G383),OR(CORE_MODE&lt;&gt;3,E_CORE&lt;=E_NULL_MAX)),1,0)</f>
        <v>0</v>
      </c>
      <c r="AL383" s="31" t="n">
        <f aca="false">IF(AK383=1,IF(OBJECTIVE=1,AI383,AJ383),1000000000000)+ROW()*0.000000001</f>
        <v>1000000000000</v>
      </c>
      <c r="AM383" s="31" t="n">
        <v>3.350219</v>
      </c>
      <c r="AN383" s="41" t="n">
        <v>1.051618</v>
      </c>
      <c r="AO383" s="31" t="n">
        <v>0.111478</v>
      </c>
      <c r="AP383" s="31" t="n">
        <f aca="false">IF(CORE_MODE=1,G383,IF(OR(CORE_MODE=3,CORE_MODE=4),G383+(CHOOSE(N_CW+1,0,1,CW_N2,CW_N3,CW_N4,CW_N5,CW_N6)+CHOOSE(N_CW_A+1,0,CW_A1,CW_A2))*CW_PER_SWING*AM383,AM383))</f>
        <v>24.017118825597</v>
      </c>
      <c r="AQ383" s="41" t="n">
        <f aca="false">IF(CORE_MODE=2,AN383,K383)</f>
        <v>1.152459</v>
      </c>
      <c r="AR383" s="31" t="n">
        <f aca="false">IF(CORE_MODE=2,AO383,L383)</f>
        <v>0.831297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31" t="n">
        <v>16.907073</v>
      </c>
      <c r="H384" s="8" t="n">
        <v>43.448437</v>
      </c>
      <c r="I384" s="8" t="n">
        <v>261.743019</v>
      </c>
      <c r="J384" s="31" t="n">
        <v>6.024222</v>
      </c>
      <c r="K384" s="41" t="n">
        <v>1.217627</v>
      </c>
      <c r="L384" s="31" t="n">
        <v>1.738794</v>
      </c>
      <c r="M384" s="8" t="n">
        <v>172</v>
      </c>
      <c r="N384" s="8" t="n">
        <v>956</v>
      </c>
      <c r="O384" s="31" t="n">
        <v>14.275455</v>
      </c>
      <c r="P384" s="31" t="n">
        <v>3.628474</v>
      </c>
      <c r="Q384" s="31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31" t="n">
        <v>3.385622</v>
      </c>
      <c r="W384" s="41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2*ROUNDUP(G384*1000/V_ZENER,0)*PRICE_Z+(4+IF(CORE_MODE=1,1,0)+IF(OR(CORE_MODE=3,CORE_MODE=4),1+2*N_CW+2*N_CW_A,0))*ROUNDUP(G384*DIODE_SAFETY/V_STICK,0)*PRICE_STICK</f>
        <v>147</v>
      </c>
      <c r="AG384" s="24" t="n">
        <f aca="false">SUM(X384:AF384)</f>
        <v>1882.77687916</v>
      </c>
      <c r="AH384" s="20" t="n">
        <f aca="false">FIXED_BOM</f>
        <v>3666</v>
      </c>
      <c r="AI384" s="24" t="n">
        <f aca="false">(AG384+AH384)*(1+CONT)</f>
        <v>6381.093411034</v>
      </c>
      <c r="AJ384" s="24" t="n">
        <f aca="false">IF(AR384&gt;0,AI384/AR384,1000000000000)</f>
        <v>3669.83864162977</v>
      </c>
      <c r="AK384" s="8" t="n">
        <f aca="false">IF(AND(AP384&gt;=V_NEED,AR384&gt;=P_MIN,AQ384&gt;=Z_MIN,F384&lt;=N_CAP,D384&lt;=R_MAX,OR(CORONA_REQ=0,O384&gt;=G384),OR(CORE_MODE&lt;&gt;3,E_CORE&lt;=E_NULL_MAX)),1,0)</f>
        <v>0</v>
      </c>
      <c r="AL384" s="31" t="n">
        <f aca="false">IF(AK384=1,IF(OBJECTIVE=1,AI384,AJ384),1000000000000)+ROW()*0.000000001</f>
        <v>1000000000000</v>
      </c>
      <c r="AM384" s="31" t="n">
        <v>7.489728</v>
      </c>
      <c r="AN384" s="41" t="n">
        <v>1.125077</v>
      </c>
      <c r="AO384" s="31" t="n">
        <v>0.722079</v>
      </c>
      <c r="AP384" s="31" t="n">
        <f aca="false">IF(CORE_MODE=1,G384,IF(OR(CORE_MODE=3,CORE_MODE=4),G384+(CHOOSE(N_CW+1,0,1,CW_N2,CW_N3,CW_N4,CW_N5,CW_N6)+CHOOSE(N_CW_A+1,0,CW_A1,CW_A2))*CW_PER_SWING*AM384,AM384))</f>
        <v>32.802245614464</v>
      </c>
      <c r="AQ384" s="41" t="n">
        <f aca="false">IF(CORE_MODE=2,AN384,K384)</f>
        <v>1.217627</v>
      </c>
      <c r="AR384" s="31" t="n">
        <f aca="false">IF(CORE_MODE=2,AO384,L384)</f>
        <v>1.738794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31" t="n">
        <v>16.907073</v>
      </c>
      <c r="H385" s="8" t="n">
        <v>58.520596</v>
      </c>
      <c r="I385" s="8" t="n">
        <v>356.922299</v>
      </c>
      <c r="J385" s="31" t="n">
        <v>6.099089</v>
      </c>
      <c r="K385" s="41" t="n">
        <v>1.252966</v>
      </c>
      <c r="L385" s="31" t="n">
        <v>2.662944</v>
      </c>
      <c r="M385" s="8" t="n">
        <v>222</v>
      </c>
      <c r="N385" s="8" t="n">
        <v>1056</v>
      </c>
      <c r="O385" s="31" t="n">
        <v>14.275455</v>
      </c>
      <c r="P385" s="31" t="n">
        <v>4.837965</v>
      </c>
      <c r="Q385" s="31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31" t="n">
        <v>4.148149</v>
      </c>
      <c r="W385" s="41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2*ROUNDUP(G385*1000/V_ZENER,0)*PRICE_Z+(4+IF(CORE_MODE=1,1,0)+IF(OR(CORE_MODE=3,CORE_MODE=4),1+2*N_CW+2*N_CW_A,0))*ROUNDUP(G385*DIODE_SAFETY/V_STICK,0)*PRICE_STICK</f>
        <v>147</v>
      </c>
      <c r="AG385" s="24" t="n">
        <f aca="false">SUM(X385:AF385)</f>
        <v>2317.12379391</v>
      </c>
      <c r="AH385" s="20" t="n">
        <f aca="false">FIXED_BOM</f>
        <v>3666</v>
      </c>
      <c r="AI385" s="24" t="n">
        <f aca="false">(AG385+AH385)*(1+CONT)</f>
        <v>6880.5923629965</v>
      </c>
      <c r="AJ385" s="24" t="n">
        <f aca="false">IF(AR385&gt;0,AI385/AR385,1000000000000)</f>
        <v>2583.82916163333</v>
      </c>
      <c r="AK385" s="8" t="n">
        <f aca="false">IF(AND(AP385&gt;=V_NEED,AR385&gt;=P_MIN,AQ385&gt;=Z_MIN,F385&lt;=N_CAP,D385&lt;=R_MAX,OR(CORONA_REQ=0,O385&gt;=G385),OR(CORE_MODE&lt;&gt;3,E_CORE&lt;=E_NULL_MAX)),1,0)</f>
        <v>0</v>
      </c>
      <c r="AL385" s="31" t="n">
        <f aca="false">IF(AK385=1,IF(OBJECTIVE=1,AI385,AJ385),1000000000000)+ROW()*0.000000001</f>
        <v>1000000000000</v>
      </c>
      <c r="AM385" s="31" t="n">
        <v>8.376004</v>
      </c>
      <c r="AN385" s="41" t="n">
        <v>1.175179</v>
      </c>
      <c r="AO385" s="31" t="n">
        <v>1.747339</v>
      </c>
      <c r="AP385" s="31" t="n">
        <f aca="false">IF(CORE_MODE=1,G385,IF(OR(CORE_MODE=3,CORE_MODE=4),G385+(CHOOSE(N_CW+1,0,1,CW_N2,CW_N3,CW_N4,CW_N5,CW_N6)+CHOOSE(N_CW_A+1,0,CW_A1,CW_A2))*CW_PER_SWING*AM385,AM385))</f>
        <v>34.683156377052</v>
      </c>
      <c r="AQ385" s="41" t="n">
        <f aca="false">IF(CORE_MODE=2,AN385,K385)</f>
        <v>1.252966</v>
      </c>
      <c r="AR385" s="31" t="n">
        <f aca="false">IF(CORE_MODE=2,AO385,L385)</f>
        <v>2.662944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31" t="n">
        <v>16.907073</v>
      </c>
      <c r="H386" s="8" t="n">
        <v>73.592755</v>
      </c>
      <c r="I386" s="8" t="n">
        <v>452.101579</v>
      </c>
      <c r="J386" s="31" t="n">
        <v>6.143289</v>
      </c>
      <c r="K386" s="41" t="n">
        <v>1.274745</v>
      </c>
      <c r="L386" s="31" t="n">
        <v>3.590919</v>
      </c>
      <c r="M386" s="8" t="n">
        <v>282</v>
      </c>
      <c r="N386" s="8" t="n">
        <v>1176</v>
      </c>
      <c r="O386" s="31" t="n">
        <v>14.275455</v>
      </c>
      <c r="P386" s="31" t="n">
        <v>6.047456</v>
      </c>
      <c r="Q386" s="31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31" t="n">
        <v>5.063182</v>
      </c>
      <c r="W386" s="41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2*ROUNDUP(G386*1000/V_ZENER,0)*PRICE_Z+(4+IF(CORE_MODE=1,1,0)+IF(OR(CORE_MODE=3,CORE_MODE=4),1+2*N_CW+2*N_CW_A,0))*ROUNDUP(G386*DIODE_SAFETY/V_STICK,0)*PRICE_STICK</f>
        <v>147</v>
      </c>
      <c r="AG386" s="24" t="n">
        <f aca="false">SUM(X386:AF386)</f>
        <v>2829.82127514</v>
      </c>
      <c r="AH386" s="20" t="n">
        <f aca="false">FIXED_BOM</f>
        <v>3666</v>
      </c>
      <c r="AI386" s="24" t="n">
        <f aca="false">(AG386+AH386)*(1+CONT)</f>
        <v>7470.194466411</v>
      </c>
      <c r="AJ386" s="24" t="n">
        <f aca="false">IF(AR386&gt;0,AI386/AR386,1000000000000)</f>
        <v>2080.30157918098</v>
      </c>
      <c r="AK386" s="8" t="n">
        <f aca="false">IF(AND(AP386&gt;=V_NEED,AR386&gt;=P_MIN,AQ386&gt;=Z_MIN,F386&lt;=N_CAP,D386&lt;=R_MAX,OR(CORONA_REQ=0,O386&gt;=G386),OR(CORE_MODE&lt;&gt;3,E_CORE&lt;=E_NULL_MAX)),1,0)</f>
        <v>0</v>
      </c>
      <c r="AL386" s="31" t="n">
        <f aca="false">IF(AK386=1,IF(OBJECTIVE=1,AI386,AJ386),1000000000000)+ROW()*0.000000001</f>
        <v>1000000000000</v>
      </c>
      <c r="AM386" s="31" t="n">
        <v>8.993155</v>
      </c>
      <c r="AN386" s="41" t="n">
        <v>1.20922</v>
      </c>
      <c r="AO386" s="31" t="n">
        <v>2.973065</v>
      </c>
      <c r="AP386" s="31" t="n">
        <f aca="false">IF(CORE_MODE=1,G386,IF(OR(CORE_MODE=3,CORE_MODE=4),G386+(CHOOSE(N_CW+1,0,1,CW_N2,CW_N3,CW_N4,CW_N5,CW_N6)+CHOOSE(N_CW_A+1,0,CW_A1,CW_A2))*CW_PER_SWING*AM386,AM386))</f>
        <v>35.992913109765</v>
      </c>
      <c r="AQ386" s="41" t="n">
        <f aca="false">IF(CORE_MODE=2,AN386,K386)</f>
        <v>1.274745</v>
      </c>
      <c r="AR386" s="31" t="n">
        <f aca="false">IF(CORE_MODE=2,AO386,L386)</f>
        <v>3.590919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31" t="n">
        <v>16.907073</v>
      </c>
      <c r="H387" s="8" t="n">
        <v>88.664914</v>
      </c>
      <c r="I387" s="8" t="n">
        <v>547.280859</v>
      </c>
      <c r="J387" s="31" t="n">
        <v>6.172463</v>
      </c>
      <c r="K387" s="41" t="n">
        <v>1.28952</v>
      </c>
      <c r="L387" s="31" t="n">
        <v>4.521182</v>
      </c>
      <c r="M387" s="8" t="n">
        <v>332</v>
      </c>
      <c r="N387" s="8" t="n">
        <v>1276</v>
      </c>
      <c r="O387" s="31" t="n">
        <v>14.275455</v>
      </c>
      <c r="P387" s="31" t="n">
        <v>7.256947</v>
      </c>
      <c r="Q387" s="31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31" t="n">
        <v>5.825709</v>
      </c>
      <c r="W387" s="41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2*ROUNDUP(G387*1000/V_ZENER,0)*PRICE_Z+(4+IF(CORE_MODE=1,1,0)+IF(OR(CORE_MODE=3,CORE_MODE=4),1+2*N_CW+2*N_CW_A,0))*ROUNDUP(G387*DIODE_SAFETY/V_STICK,0)*PRICE_STICK</f>
        <v>147</v>
      </c>
      <c r="AG387" s="24" t="n">
        <f aca="false">SUM(X387:AF387)</f>
        <v>3264.16818839</v>
      </c>
      <c r="AH387" s="20" t="n">
        <f aca="false">FIXED_BOM</f>
        <v>3666</v>
      </c>
      <c r="AI387" s="24" t="n">
        <f aca="false">(AG387+AH387)*(1+CONT)</f>
        <v>7969.6934166485</v>
      </c>
      <c r="AJ387" s="24" t="n">
        <f aca="false">IF(AR387&gt;0,AI387/AR387,1000000000000)</f>
        <v>1762.74554234899</v>
      </c>
      <c r="AK387" s="8" t="n">
        <f aca="false">IF(AND(AP387&gt;=V_NEED,AR387&gt;=P_MIN,AQ387&gt;=Z_MIN,F387&lt;=N_CAP,D387&lt;=R_MAX,OR(CORONA_REQ=0,O387&gt;=G387),OR(CORE_MODE&lt;&gt;3,E_CORE&lt;=E_NULL_MAX)),1,0)</f>
        <v>0</v>
      </c>
      <c r="AL387" s="31" t="n">
        <f aca="false">IF(AK387=1,IF(OBJECTIVE=1,AI387,AJ387),1000000000000)+ROW()*0.000000001</f>
        <v>1000000000000</v>
      </c>
      <c r="AM387" s="31" t="n">
        <v>9.02391</v>
      </c>
      <c r="AN387" s="41" t="n">
        <v>1.231511</v>
      </c>
      <c r="AO387" s="31" t="n">
        <v>3.86917</v>
      </c>
      <c r="AP387" s="31" t="n">
        <f aca="false">IF(CORE_MODE=1,G387,IF(OR(CORE_MODE=3,CORE_MODE=4),G387+(CHOOSE(N_CW+1,0,1,CW_N2,CW_N3,CW_N4,CW_N5,CW_N6)+CHOOSE(N_CW_A+1,0,CW_A1,CW_A2))*CW_PER_SWING*AM387,AM387))</f>
        <v>36.05818330833</v>
      </c>
      <c r="AQ387" s="41" t="n">
        <f aca="false">IF(CORE_MODE=2,AN387,K387)</f>
        <v>1.28952</v>
      </c>
      <c r="AR387" s="31" t="n">
        <f aca="false">IF(CORE_MODE=2,AO387,L387)</f>
        <v>4.521182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31" t="n">
        <v>16.907073</v>
      </c>
      <c r="H388" s="8" t="n">
        <v>118.809232</v>
      </c>
      <c r="I388" s="8" t="n">
        <v>737.639418</v>
      </c>
      <c r="J388" s="31" t="n">
        <v>6.208604</v>
      </c>
      <c r="K388" s="41" t="n">
        <v>1.308736</v>
      </c>
      <c r="L388" s="31" t="n">
        <v>6.392537</v>
      </c>
      <c r="M388" s="8" t="n">
        <v>442</v>
      </c>
      <c r="N388" s="8" t="n">
        <v>1496</v>
      </c>
      <c r="O388" s="31" t="n">
        <v>14.275455</v>
      </c>
      <c r="P388" s="31" t="n">
        <v>9.675929</v>
      </c>
      <c r="Q388" s="31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31" t="n">
        <v>7.503269</v>
      </c>
      <c r="W388" s="41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2*ROUNDUP(G388*1000/V_ZENER,0)*PRICE_Z+(4+IF(CORE_MODE=1,1,0)+IF(OR(CORE_MODE=3,CORE_MODE=4),1+2*N_CW+2*N_CW_A,0))*ROUNDUP(G388*DIODE_SAFETY/V_STICK,0)*PRICE_STICK</f>
        <v>147</v>
      </c>
      <c r="AG388" s="24" t="n">
        <f aca="false">SUM(X388:AF388)</f>
        <v>4211.21258437</v>
      </c>
      <c r="AH388" s="20" t="n">
        <f aca="false">FIXED_BOM</f>
        <v>3666</v>
      </c>
      <c r="AI388" s="24" t="n">
        <f aca="false">(AG388+AH388)*(1+CONT)</f>
        <v>9058.7944720255</v>
      </c>
      <c r="AJ388" s="24" t="n">
        <f aca="false">IF(AR388&gt;0,AI388/AR388,1000000000000)</f>
        <v>1417.08909499085</v>
      </c>
      <c r="AK388" s="8" t="n">
        <f aca="false">IF(AND(AP388&gt;=V_NEED,AR388&gt;=P_MIN,AQ388&gt;=Z_MIN,F388&lt;=N_CAP,D388&lt;=R_MAX,OR(CORONA_REQ=0,O388&gt;=G388),OR(CORE_MODE&lt;&gt;3,E_CORE&lt;=E_NULL_MAX)),1,0)</f>
        <v>0</v>
      </c>
      <c r="AL388" s="31" t="n">
        <f aca="false">IF(AK388=1,IF(OBJECTIVE=1,AI388,AJ388),1000000000000)+ROW()*0.000000001</f>
        <v>1000000000000</v>
      </c>
      <c r="AM388" s="31" t="n">
        <v>9.071363</v>
      </c>
      <c r="AN388" s="41" t="n">
        <v>1.263072</v>
      </c>
      <c r="AO388" s="31" t="n">
        <v>5.746479</v>
      </c>
      <c r="AP388" s="31" t="n">
        <f aca="false">IF(CORE_MODE=1,G388,IF(OR(CORE_MODE=3,CORE_MODE=4),G388+(CHOOSE(N_CW+1,0,1,CW_N2,CW_N3,CW_N4,CW_N5,CW_N6)+CHOOSE(N_CW_A+1,0,CW_A1,CW_A2))*CW_PER_SWING*AM388,AM388))</f>
        <v>36.158891054469</v>
      </c>
      <c r="AQ388" s="41" t="n">
        <f aca="false">IF(CORE_MODE=2,AN388,K388)</f>
        <v>1.308736</v>
      </c>
      <c r="AR388" s="31" t="n">
        <f aca="false">IF(CORE_MODE=2,AO388,L388)</f>
        <v>6.392537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31" t="n">
        <v>16.907073</v>
      </c>
      <c r="H389" s="8" t="n">
        <v>36.780762</v>
      </c>
      <c r="I389" s="8" t="n">
        <v>199.124103</v>
      </c>
      <c r="J389" s="31" t="n">
        <v>5.413811</v>
      </c>
      <c r="K389" s="41" t="n">
        <v>1.162262</v>
      </c>
      <c r="L389" s="31" t="n">
        <v>1.049166</v>
      </c>
      <c r="M389" s="8" t="n">
        <v>122</v>
      </c>
      <c r="N389" s="8" t="n">
        <v>856</v>
      </c>
      <c r="O389" s="31" t="n">
        <v>14.275455</v>
      </c>
      <c r="P389" s="31" t="n">
        <v>2.780894</v>
      </c>
      <c r="Q389" s="31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31" t="n">
        <v>2.623094</v>
      </c>
      <c r="W389" s="41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2*ROUNDUP(G389*1000/V_ZENER,0)*PRICE_Z+(4+IF(CORE_MODE=1,1,0)+IF(OR(CORE_MODE=3,CORE_MODE=4),1+2*N_CW+2*N_CW_A,0))*ROUNDUP(G389*DIODE_SAFETY/V_STICK,0)*PRICE_STICK</f>
        <v>147</v>
      </c>
      <c r="AG389" s="24" t="n">
        <f aca="false">SUM(X389:AF389)</f>
        <v>1452.76198558</v>
      </c>
      <c r="AH389" s="20" t="n">
        <f aca="false">FIXED_BOM</f>
        <v>3666</v>
      </c>
      <c r="AI389" s="24" t="n">
        <f aca="false">(AG389+AH389)*(1+CONT)</f>
        <v>5886.576283417</v>
      </c>
      <c r="AJ389" s="24" t="n">
        <f aca="false">IF(AR389&gt;0,AI389/AR389,1000000000000)</f>
        <v>5610.71964152193</v>
      </c>
      <c r="AK389" s="8" t="n">
        <f aca="false">IF(AND(AP389&gt;=V_NEED,AR389&gt;=P_MIN,AQ389&gt;=Z_MIN,F389&lt;=N_CAP,D389&lt;=R_MAX,OR(CORONA_REQ=0,O389&gt;=G389),OR(CORE_MODE&lt;&gt;3,E_CORE&lt;=E_NULL_MAX)),1,0)</f>
        <v>0</v>
      </c>
      <c r="AL389" s="31" t="n">
        <f aca="false">IF(AK389=1,IF(OBJECTIVE=1,AI389,AJ389),1000000000000)+ROW()*0.000000001</f>
        <v>1000000000000</v>
      </c>
      <c r="AM389" s="31" t="n">
        <v>4.712866</v>
      </c>
      <c r="AN389" s="41" t="n">
        <v>1.070482</v>
      </c>
      <c r="AO389" s="31" t="n">
        <v>0.179461</v>
      </c>
      <c r="AP389" s="31" t="n">
        <f aca="false">IF(CORE_MODE=1,G389,IF(OR(CORE_MODE=3,CORE_MODE=4),G389+(CHOOSE(N_CW+1,0,1,CW_N2,CW_N3,CW_N4,CW_N5,CW_N6)+CHOOSE(N_CW_A+1,0,CW_A1,CW_A2))*CW_PER_SWING*AM389,AM389))</f>
        <v>26.909014135758</v>
      </c>
      <c r="AQ389" s="41" t="n">
        <f aca="false">IF(CORE_MODE=2,AN389,K389)</f>
        <v>1.162262</v>
      </c>
      <c r="AR389" s="31" t="n">
        <f aca="false">IF(CORE_MODE=2,AO389,L389)</f>
        <v>1.049166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31" t="n">
        <v>16.907073</v>
      </c>
      <c r="H390" s="8" t="n">
        <v>56.655483</v>
      </c>
      <c r="I390" s="8" t="n">
        <v>312.909305</v>
      </c>
      <c r="J390" s="31" t="n">
        <v>5.523019</v>
      </c>
      <c r="K390" s="41" t="n">
        <v>1.218097</v>
      </c>
      <c r="L390" s="31" t="n">
        <v>2.086742</v>
      </c>
      <c r="M390" s="8" t="n">
        <v>172</v>
      </c>
      <c r="N390" s="8" t="n">
        <v>956</v>
      </c>
      <c r="O390" s="31" t="n">
        <v>14.275455</v>
      </c>
      <c r="P390" s="31" t="n">
        <v>4.171341</v>
      </c>
      <c r="Q390" s="31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31" t="n">
        <v>3.385622</v>
      </c>
      <c r="W390" s="41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2*ROUNDUP(G390*1000/V_ZENER,0)*PRICE_Z+(4+IF(CORE_MODE=1,1,0)+IF(OR(CORE_MODE=3,CORE_MODE=4),1+2*N_CW+2*N_CW_A,0))*ROUNDUP(G390*DIODE_SAFETY/V_STICK,0)*PRICE_STICK</f>
        <v>147</v>
      </c>
      <c r="AG390" s="24" t="n">
        <f aca="false">SUM(X390:AF390)</f>
        <v>1889.27499715</v>
      </c>
      <c r="AH390" s="20" t="n">
        <f aca="false">FIXED_BOM</f>
        <v>3666</v>
      </c>
      <c r="AI390" s="24" t="n">
        <f aca="false">(AG390+AH390)*(1+CONT)</f>
        <v>6388.5662467225</v>
      </c>
      <c r="AJ390" s="24" t="n">
        <f aca="false">IF(AR390&gt;0,AI390/AR390,1000000000000)</f>
        <v>3061.50269018523</v>
      </c>
      <c r="AK390" s="8" t="n">
        <f aca="false">IF(AND(AP390&gt;=V_NEED,AR390&gt;=P_MIN,AQ390&gt;=Z_MIN,F390&lt;=N_CAP,D390&lt;=R_MAX,OR(CORONA_REQ=0,O390&gt;=G390),OR(CORE_MODE&lt;&gt;3,E_CORE&lt;=E_NULL_MAX)),1,0)</f>
        <v>0</v>
      </c>
      <c r="AL390" s="31" t="n">
        <f aca="false">IF(AK390=1,IF(OBJECTIVE=1,AI390,AJ390),1000000000000)+ROW()*0.000000001</f>
        <v>1000000000000</v>
      </c>
      <c r="AM390" s="31" t="n">
        <v>7.659908</v>
      </c>
      <c r="AN390" s="41" t="n">
        <v>1.138191</v>
      </c>
      <c r="AO390" s="31" t="n">
        <v>1.018339</v>
      </c>
      <c r="AP390" s="31" t="n">
        <f aca="false">IF(CORE_MODE=1,G390,IF(OR(CORE_MODE=3,CORE_MODE=4),G390+(CHOOSE(N_CW+1,0,1,CW_N2,CW_N3,CW_N4,CW_N5,CW_N6)+CHOOSE(N_CW_A+1,0,CW_A1,CW_A2))*CW_PER_SWING*AM390,AM390))</f>
        <v>33.163412331804</v>
      </c>
      <c r="AQ390" s="41" t="n">
        <f aca="false">IF(CORE_MODE=2,AN390,K390)</f>
        <v>1.218097</v>
      </c>
      <c r="AR390" s="31" t="n">
        <f aca="false">IF(CORE_MODE=2,AO390,L390)</f>
        <v>2.086742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31" t="n">
        <v>16.907073</v>
      </c>
      <c r="H391" s="8" t="n">
        <v>76.530204</v>
      </c>
      <c r="I391" s="8" t="n">
        <v>426.694507</v>
      </c>
      <c r="J391" s="31" t="n">
        <v>5.575505</v>
      </c>
      <c r="K391" s="41" t="n">
        <v>1.247026</v>
      </c>
      <c r="L391" s="31" t="n">
        <v>3.133793</v>
      </c>
      <c r="M391" s="8" t="n">
        <v>232</v>
      </c>
      <c r="N391" s="8" t="n">
        <v>1076</v>
      </c>
      <c r="O391" s="31" t="n">
        <v>14.275455</v>
      </c>
      <c r="P391" s="31" t="n">
        <v>5.561788</v>
      </c>
      <c r="Q391" s="31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31" t="n">
        <v>4.300654</v>
      </c>
      <c r="W391" s="41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2*ROUNDUP(G391*1000/V_ZENER,0)*PRICE_Z+(4+IF(CORE_MODE=1,1,0)+IF(OR(CORE_MODE=3,CORE_MODE=4),1+2*N_CW+2*N_CW_A,0))*ROUNDUP(G391*DIODE_SAFETY/V_STICK,0)*PRICE_STICK</f>
        <v>147</v>
      </c>
      <c r="AG391" s="24" t="n">
        <f aca="false">SUM(X391:AF391)</f>
        <v>2404.1384667</v>
      </c>
      <c r="AH391" s="20" t="n">
        <f aca="false">FIXED_BOM</f>
        <v>3666</v>
      </c>
      <c r="AI391" s="24" t="n">
        <f aca="false">(AG391+AH391)*(1+CONT)</f>
        <v>6980.659236705</v>
      </c>
      <c r="AJ391" s="24" t="n">
        <f aca="false">IF(AR391&gt;0,AI391/AR391,1000000000000)</f>
        <v>2227.54318383665</v>
      </c>
      <c r="AK391" s="8" t="n">
        <f aca="false">IF(AND(AP391&gt;=V_NEED,AR391&gt;=P_MIN,AQ391&gt;=Z_MIN,F391&lt;=N_CAP,D391&lt;=R_MAX,OR(CORONA_REQ=0,O391&gt;=G391),OR(CORE_MODE&lt;&gt;3,E_CORE&lt;=E_NULL_MAX)),1,0)</f>
        <v>0</v>
      </c>
      <c r="AL391" s="31" t="n">
        <f aca="false">IF(AK391=1,IF(OBJECTIVE=1,AI391,AJ391),1000000000000)+ROW()*0.000000001</f>
        <v>1000000000000</v>
      </c>
      <c r="AM391" s="31" t="n">
        <v>8.765177</v>
      </c>
      <c r="AN391" s="41" t="n">
        <v>1.182192</v>
      </c>
      <c r="AO391" s="31" t="n">
        <v>2.417549</v>
      </c>
      <c r="AP391" s="31" t="n">
        <f aca="false">IF(CORE_MODE=1,G391,IF(OR(CORE_MODE=3,CORE_MODE=4),G391+(CHOOSE(N_CW+1,0,1,CW_N2,CW_N3,CW_N4,CW_N5,CW_N6)+CHOOSE(N_CW_A+1,0,CW_A1,CW_A2))*CW_PER_SWING*AM391,AM391))</f>
        <v>35.509083835551</v>
      </c>
      <c r="AQ391" s="41" t="n">
        <f aca="false">IF(CORE_MODE=2,AN391,K391)</f>
        <v>1.247026</v>
      </c>
      <c r="AR391" s="31" t="n">
        <f aca="false">IF(CORE_MODE=2,AO391,L391)</f>
        <v>3.133793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31" t="n">
        <v>16.907073</v>
      </c>
      <c r="H392" s="8" t="n">
        <v>96.404924</v>
      </c>
      <c r="I392" s="8" t="n">
        <v>540.479709</v>
      </c>
      <c r="J392" s="31" t="n">
        <v>5.60635</v>
      </c>
      <c r="K392" s="41" t="n">
        <v>1.265057</v>
      </c>
      <c r="L392" s="31" t="n">
        <v>4.187111</v>
      </c>
      <c r="M392" s="8" t="n">
        <v>292</v>
      </c>
      <c r="N392" s="8" t="n">
        <v>1196</v>
      </c>
      <c r="O392" s="31" t="n">
        <v>14.275455</v>
      </c>
      <c r="P392" s="31" t="n">
        <v>6.952235</v>
      </c>
      <c r="Q392" s="31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31" t="n">
        <v>5.215687</v>
      </c>
      <c r="W392" s="41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2*ROUNDUP(G392*1000/V_ZENER,0)*PRICE_Z+(4+IF(CORE_MODE=1,1,0)+IF(OR(CORE_MODE=3,CORE_MODE=4),1+2*N_CW+2*N_CW_A,0))*ROUNDUP(G392*DIODE_SAFETY/V_STICK,0)*PRICE_STICK</f>
        <v>147</v>
      </c>
      <c r="AG392" s="24" t="n">
        <f aca="false">SUM(X392:AF392)</f>
        <v>2919.00193125</v>
      </c>
      <c r="AH392" s="20" t="n">
        <f aca="false">FIXED_BOM</f>
        <v>3666</v>
      </c>
      <c r="AI392" s="24" t="n">
        <f aca="false">(AG392+AH392)*(1+CONT)</f>
        <v>7572.7522209375</v>
      </c>
      <c r="AJ392" s="24" t="n">
        <f aca="false">IF(AR392&gt;0,AI392/AR392,1000000000000)</f>
        <v>1808.58645040399</v>
      </c>
      <c r="AK392" s="8" t="n">
        <f aca="false">IF(AND(AP392&gt;=V_NEED,AR392&gt;=P_MIN,AQ392&gt;=Z_MIN,F392&lt;=N_CAP,D392&lt;=R_MAX,OR(CORONA_REQ=0,O392&gt;=G392),OR(CORE_MODE&lt;&gt;3,E_CORE&lt;=E_NULL_MAX)),1,0)</f>
        <v>0</v>
      </c>
      <c r="AL392" s="31" t="n">
        <f aca="false">IF(AK392=1,IF(OBJECTIVE=1,AI392,AJ392),1000000000000)+ROW()*0.000000001</f>
        <v>1000000000000</v>
      </c>
      <c r="AM392" s="31" t="n">
        <v>8.977918</v>
      </c>
      <c r="AN392" s="41" t="n">
        <v>1.209774</v>
      </c>
      <c r="AO392" s="31" t="n">
        <v>3.54669</v>
      </c>
      <c r="AP392" s="31" t="n">
        <f aca="false">IF(CORE_MODE=1,G392,IF(OR(CORE_MODE=3,CORE_MODE=4),G392+(CHOOSE(N_CW+1,0,1,CW_N2,CW_N3,CW_N4,CW_N5,CW_N6)+CHOOSE(N_CW_A+1,0,CW_A1,CW_A2))*CW_PER_SWING*AM392,AM392))</f>
        <v>35.960576188434</v>
      </c>
      <c r="AQ392" s="41" t="n">
        <f aca="false">IF(CORE_MODE=2,AN392,K392)</f>
        <v>1.265057</v>
      </c>
      <c r="AR392" s="31" t="n">
        <f aca="false">IF(CORE_MODE=2,AO392,L392)</f>
        <v>4.187111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31" t="n">
        <v>16.907073</v>
      </c>
      <c r="H393" s="8" t="n">
        <v>116.279645</v>
      </c>
      <c r="I393" s="8" t="n">
        <v>654.264911</v>
      </c>
      <c r="J393" s="31" t="n">
        <v>5.62665</v>
      </c>
      <c r="K393" s="41" t="n">
        <v>1.277197</v>
      </c>
      <c r="L393" s="31" t="n">
        <v>5.24291</v>
      </c>
      <c r="M393" s="8" t="n">
        <v>352</v>
      </c>
      <c r="N393" s="8" t="n">
        <v>1316</v>
      </c>
      <c r="O393" s="31" t="n">
        <v>14.275455</v>
      </c>
      <c r="P393" s="31" t="n">
        <v>8.342682</v>
      </c>
      <c r="Q393" s="31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31" t="n">
        <v>6.13072</v>
      </c>
      <c r="W393" s="41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2*ROUNDUP(G393*1000/V_ZENER,0)*PRICE_Z+(4+IF(CORE_MODE=1,1,0)+IF(OR(CORE_MODE=3,CORE_MODE=4),1+2*N_CW+2*N_CW_A,0))*ROUNDUP(G393*DIODE_SAFETY/V_STICK,0)*PRICE_STICK</f>
        <v>147</v>
      </c>
      <c r="AG393" s="24" t="n">
        <f aca="false">SUM(X393:AF393)</f>
        <v>3433.8654008</v>
      </c>
      <c r="AH393" s="20" t="n">
        <f aca="false">FIXED_BOM</f>
        <v>3666</v>
      </c>
      <c r="AI393" s="24" t="n">
        <f aca="false">(AG393+AH393)*(1+CONT)</f>
        <v>8164.84521092</v>
      </c>
      <c r="AJ393" s="24" t="n">
        <f aca="false">IF(AR393&gt;0,AI393/AR393,1000000000000)</f>
        <v>1557.31172400823</v>
      </c>
      <c r="AK393" s="8" t="n">
        <f aca="false">IF(AND(AP393&gt;=V_NEED,AR393&gt;=P_MIN,AQ393&gt;=Z_MIN,F393&lt;=N_CAP,D393&lt;=R_MAX,OR(CORONA_REQ=0,O393&gt;=G393),OR(CORE_MODE&lt;&gt;3,E_CORE&lt;=E_NULL_MAX)),1,0)</f>
        <v>0</v>
      </c>
      <c r="AL393" s="31" t="n">
        <f aca="false">IF(AK393=1,IF(OBJECTIVE=1,AI393,AJ393),1000000000000)+ROW()*0.000000001</f>
        <v>1000000000000</v>
      </c>
      <c r="AM393" s="31" t="n">
        <v>9.007502</v>
      </c>
      <c r="AN393" s="41" t="n">
        <v>1.22934</v>
      </c>
      <c r="AO393" s="31" t="n">
        <v>4.593506</v>
      </c>
      <c r="AP393" s="31" t="n">
        <f aca="false">IF(CORE_MODE=1,G393,IF(OR(CORE_MODE=3,CORE_MODE=4),G393+(CHOOSE(N_CW+1,0,1,CW_N2,CW_N3,CW_N4,CW_N5,CW_N6)+CHOOSE(N_CW_A+1,0,CW_A1,CW_A2))*CW_PER_SWING*AM393,AM393))</f>
        <v>36.023361217026</v>
      </c>
      <c r="AQ393" s="41" t="n">
        <f aca="false">IF(CORE_MODE=2,AN393,K393)</f>
        <v>1.277197</v>
      </c>
      <c r="AR393" s="31" t="n">
        <f aca="false">IF(CORE_MODE=2,AO393,L393)</f>
        <v>5.24291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31" t="n">
        <v>16.907073</v>
      </c>
      <c r="H394" s="8" t="n">
        <v>156.029087</v>
      </c>
      <c r="I394" s="8" t="n">
        <v>881.835315</v>
      </c>
      <c r="J394" s="31" t="n">
        <v>5.651737</v>
      </c>
      <c r="K394" s="41" t="n">
        <v>1.292727</v>
      </c>
      <c r="L394" s="31" t="n">
        <v>7.361342</v>
      </c>
      <c r="M394" s="8" t="n">
        <v>462</v>
      </c>
      <c r="N394" s="8" t="n">
        <v>1536</v>
      </c>
      <c r="O394" s="31" t="n">
        <v>14.275455</v>
      </c>
      <c r="P394" s="31" t="n">
        <v>11.123575</v>
      </c>
      <c r="Q394" s="31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31" t="n">
        <v>7.80828</v>
      </c>
      <c r="W394" s="41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2*ROUNDUP(G394*1000/V_ZENER,0)*PRICE_Z+(4+IF(CORE_MODE=1,1,0)+IF(OR(CORE_MODE=3,CORE_MODE=4),1+2*N_CW+2*N_CW_A,0))*ROUNDUP(G394*DIODE_SAFETY/V_STICK,0)*PRICE_STICK</f>
        <v>147</v>
      </c>
      <c r="AG394" s="24" t="n">
        <f aca="false">SUM(X394:AF394)</f>
        <v>4385.24186995</v>
      </c>
      <c r="AH394" s="20" t="n">
        <f aca="false">FIXED_BOM</f>
        <v>3666</v>
      </c>
      <c r="AI394" s="24" t="n">
        <f aca="false">(AG394+AH394)*(1+CONT)</f>
        <v>9258.9281504425</v>
      </c>
      <c r="AJ394" s="24" t="n">
        <f aca="false">IF(AR394&gt;0,AI394/AR394,1000000000000)</f>
        <v>1257.77720291253</v>
      </c>
      <c r="AK394" s="8" t="n">
        <f aca="false">IF(AND(AP394&gt;=V_NEED,AR394&gt;=P_MIN,AQ394&gt;=Z_MIN,F394&lt;=N_CAP,D394&lt;=R_MAX,OR(CORONA_REQ=0,O394&gt;=G394),OR(CORE_MODE&lt;&gt;3,E_CORE&lt;=E_NULL_MAX)),1,0)</f>
        <v>0</v>
      </c>
      <c r="AL394" s="31" t="n">
        <f aca="false">IF(AK394=1,IF(OBJECTIVE=1,AI394,AJ394),1000000000000)+ROW()*0.000000001</f>
        <v>1000000000000</v>
      </c>
      <c r="AM394" s="31" t="n">
        <v>9.054775</v>
      </c>
      <c r="AN394" s="41" t="n">
        <v>1.255458</v>
      </c>
      <c r="AO394" s="31" t="n">
        <v>6.726807</v>
      </c>
      <c r="AP394" s="31" t="n">
        <f aca="false">IF(CORE_MODE=1,G394,IF(OR(CORE_MODE=3,CORE_MODE=4),G394+(CHOOSE(N_CW+1,0,1,CW_N2,CW_N3,CW_N4,CW_N5,CW_N6)+CHOOSE(N_CW_A+1,0,CW_A1,CW_A2))*CW_PER_SWING*AM394,AM394))</f>
        <v>36.123686955825</v>
      </c>
      <c r="AQ394" s="41" t="n">
        <f aca="false">IF(CORE_MODE=2,AN394,K394)</f>
        <v>1.292727</v>
      </c>
      <c r="AR394" s="31" t="n">
        <f aca="false">IF(CORE_MODE=2,AO394,L394)</f>
        <v>7.361342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31" t="n">
        <v>16.907073</v>
      </c>
      <c r="H395" s="8" t="n">
        <v>52.421339</v>
      </c>
      <c r="I395" s="8" t="n">
        <v>231.683986</v>
      </c>
      <c r="J395" s="31" t="n">
        <v>4.41965</v>
      </c>
      <c r="K395" s="41" t="n">
        <v>1.1369</v>
      </c>
      <c r="L395" s="31" t="n">
        <v>1.066141</v>
      </c>
      <c r="M395" s="8" t="n">
        <v>122</v>
      </c>
      <c r="N395" s="8" t="n">
        <v>856</v>
      </c>
      <c r="O395" s="31" t="n">
        <v>14.275455</v>
      </c>
      <c r="P395" s="31" t="n">
        <v>3.142805</v>
      </c>
      <c r="Q395" s="31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31" t="n">
        <v>2.623094</v>
      </c>
      <c r="W395" s="41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2*ROUNDUP(G395*1000/V_ZENER,0)*PRICE_Z+(4+IF(CORE_MODE=1,1,0)+IF(OR(CORE_MODE=3,CORE_MODE=4),1+2*N_CW+2*N_CW_A,0))*ROUNDUP(G395*DIODE_SAFETY/V_STICK,0)*PRICE_STICK</f>
        <v>147</v>
      </c>
      <c r="AG395" s="24" t="n">
        <f aca="false">SUM(X395:AF395)</f>
        <v>1457.09406025</v>
      </c>
      <c r="AH395" s="20" t="n">
        <f aca="false">FIXED_BOM</f>
        <v>3666</v>
      </c>
      <c r="AI395" s="24" t="n">
        <f aca="false">(AG395+AH395)*(1+CONT)</f>
        <v>5891.5581692875</v>
      </c>
      <c r="AJ395" s="24" t="n">
        <f aca="false">IF(AR395&gt;0,AI395/AR395,1000000000000)</f>
        <v>5526.05909470464</v>
      </c>
      <c r="AK395" s="8" t="n">
        <f aca="false">IF(AND(AP395&gt;=V_NEED,AR395&gt;=P_MIN,AQ395&gt;=Z_MIN,F395&lt;=N_CAP,D395&lt;=R_MAX,OR(CORONA_REQ=0,O395&gt;=G395),OR(CORE_MODE&lt;&gt;3,E_CORE&lt;=E_NULL_MAX)),1,0)</f>
        <v>0</v>
      </c>
      <c r="AL395" s="31" t="n">
        <f aca="false">IF(AK395=1,IF(OBJECTIVE=1,AI395,AJ395),1000000000000)+ROW()*0.000000001</f>
        <v>1000000000000</v>
      </c>
      <c r="AM395" s="31" t="n">
        <v>4.466282</v>
      </c>
      <c r="AN395" s="41" t="n">
        <v>1.062276</v>
      </c>
      <c r="AO395" s="31" t="n">
        <v>0.124324</v>
      </c>
      <c r="AP395" s="31" t="n">
        <f aca="false">IF(CORE_MODE=1,G395,IF(OR(CORE_MODE=3,CORE_MODE=4),G395+(CHOOSE(N_CW+1,0,1,CW_N2,CW_N3,CW_N4,CW_N5,CW_N6)+CHOOSE(N_CW_A+1,0,CW_A1,CW_A2))*CW_PER_SWING*AM395,AM395))</f>
        <v>26.385698036166</v>
      </c>
      <c r="AQ395" s="41" t="n">
        <f aca="false">IF(CORE_MODE=2,AN395,K395)</f>
        <v>1.1369</v>
      </c>
      <c r="AR395" s="31" t="n">
        <f aca="false">IF(CORE_MODE=2,AO395,L395)</f>
        <v>1.066141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31" t="n">
        <v>16.907073</v>
      </c>
      <c r="H396" s="8" t="n">
        <v>81.233533</v>
      </c>
      <c r="I396" s="8" t="n">
        <v>364.074836</v>
      </c>
      <c r="J396" s="31" t="n">
        <v>4.481829</v>
      </c>
      <c r="K396" s="41" t="n">
        <v>1.180972</v>
      </c>
      <c r="L396" s="31" t="n">
        <v>2.105137</v>
      </c>
      <c r="M396" s="8" t="n">
        <v>182</v>
      </c>
      <c r="N396" s="8" t="n">
        <v>976</v>
      </c>
      <c r="O396" s="31" t="n">
        <v>14.275455</v>
      </c>
      <c r="P396" s="31" t="n">
        <v>4.714208</v>
      </c>
      <c r="Q396" s="31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31" t="n">
        <v>3.538127</v>
      </c>
      <c r="W396" s="41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2*ROUNDUP(G396*1000/V_ZENER,0)*PRICE_Z+(4+IF(CORE_MODE=1,1,0)+IF(OR(CORE_MODE=3,CORE_MODE=4),1+2*N_CW+2*N_CW_A,0))*ROUNDUP(G396*DIODE_SAFETY/V_STICK,0)*PRICE_STICK</f>
        <v>147</v>
      </c>
      <c r="AG396" s="24" t="n">
        <f aca="false">SUM(X396:AF396)</f>
        <v>1974.12357162</v>
      </c>
      <c r="AH396" s="20" t="n">
        <f aca="false">FIXED_BOM</f>
        <v>3666</v>
      </c>
      <c r="AI396" s="24" t="n">
        <f aca="false">(AG396+AH396)*(1+CONT)</f>
        <v>6486.142107363</v>
      </c>
      <c r="AJ396" s="24" t="n">
        <f aca="false">IF(AR396&gt;0,AI396/AR396,1000000000000)</f>
        <v>3081.10213604293</v>
      </c>
      <c r="AK396" s="8" t="n">
        <f aca="false">IF(AND(AP396&gt;=V_NEED,AR396&gt;=P_MIN,AQ396&gt;=Z_MIN,F396&lt;=N_CAP,D396&lt;=R_MAX,OR(CORONA_REQ=0,O396&gt;=G396),OR(CORE_MODE&lt;&gt;3,E_CORE&lt;=E_NULL_MAX)),1,0)</f>
        <v>0</v>
      </c>
      <c r="AL396" s="31" t="n">
        <f aca="false">IF(AK396=1,IF(OBJECTIVE=1,AI396,AJ396),1000000000000)+ROW()*0.000000001</f>
        <v>1000000000000</v>
      </c>
      <c r="AM396" s="31" t="n">
        <v>6.624004</v>
      </c>
      <c r="AN396" s="41" t="n">
        <v>1.118673</v>
      </c>
      <c r="AO396" s="31" t="n">
        <v>1.001829</v>
      </c>
      <c r="AP396" s="31" t="n">
        <f aca="false">IF(CORE_MODE=1,G396,IF(OR(CORE_MODE=3,CORE_MODE=4),G396+(CHOOSE(N_CW+1,0,1,CW_N2,CW_N3,CW_N4,CW_N5,CW_N6)+CHOOSE(N_CW_A+1,0,CW_A1,CW_A2))*CW_PER_SWING*AM396,AM396))</f>
        <v>30.964951601052</v>
      </c>
      <c r="AQ396" s="41" t="n">
        <f aca="false">IF(CORE_MODE=2,AN396,K396)</f>
        <v>1.180972</v>
      </c>
      <c r="AR396" s="31" t="n">
        <f aca="false">IF(CORE_MODE=2,AO396,L396)</f>
        <v>2.105137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31" t="n">
        <v>16.907073</v>
      </c>
      <c r="H397" s="8" t="n">
        <v>110.045727</v>
      </c>
      <c r="I397" s="8" t="n">
        <v>496.465685</v>
      </c>
      <c r="J397" s="31" t="n">
        <v>4.511449</v>
      </c>
      <c r="K397" s="41" t="n">
        <v>1.203286</v>
      </c>
      <c r="L397" s="31" t="n">
        <v>3.153232</v>
      </c>
      <c r="M397" s="8" t="n">
        <v>242</v>
      </c>
      <c r="N397" s="8" t="n">
        <v>1096</v>
      </c>
      <c r="O397" s="31" t="n">
        <v>14.275455</v>
      </c>
      <c r="P397" s="31" t="n">
        <v>6.285611</v>
      </c>
      <c r="Q397" s="31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31" t="n">
        <v>4.45316</v>
      </c>
      <c r="W397" s="41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2*ROUNDUP(G397*1000/V_ZENER,0)*PRICE_Z+(4+IF(CORE_MODE=1,1,0)+IF(OR(CORE_MODE=3,CORE_MODE=4),1+2*N_CW+2*N_CW_A,0))*ROUNDUP(G397*DIODE_SAFETY/V_STICK,0)*PRICE_STICK</f>
        <v>147</v>
      </c>
      <c r="AG397" s="24" t="n">
        <f aca="false">SUM(X397:AF397)</f>
        <v>2491.15313949</v>
      </c>
      <c r="AH397" s="20" t="n">
        <f aca="false">FIXED_BOM</f>
        <v>3666</v>
      </c>
      <c r="AI397" s="24" t="n">
        <f aca="false">(AG397+AH397)*(1+CONT)</f>
        <v>7080.7261104135</v>
      </c>
      <c r="AJ397" s="24" t="n">
        <f aca="false">IF(AR397&gt;0,AI397/AR397,1000000000000)</f>
        <v>2245.54555783193</v>
      </c>
      <c r="AK397" s="8" t="n">
        <f aca="false">IF(AND(AP397&gt;=V_NEED,AR397&gt;=P_MIN,AQ397&gt;=Z_MIN,F397&lt;=N_CAP,D397&lt;=R_MAX,OR(CORONA_REQ=0,O397&gt;=G397),OR(CORE_MODE&lt;&gt;3,E_CORE&lt;=E_NULL_MAX)),1,0)</f>
        <v>0</v>
      </c>
      <c r="AL397" s="31" t="n">
        <f aca="false">IF(AK397=1,IF(OBJECTIVE=1,AI397,AJ397),1000000000000)+ROW()*0.000000001</f>
        <v>1000000000000</v>
      </c>
      <c r="AM397" s="31" t="n">
        <v>7.667983</v>
      </c>
      <c r="AN397" s="41" t="n">
        <v>1.152887</v>
      </c>
      <c r="AO397" s="31" t="n">
        <v>2.19097</v>
      </c>
      <c r="AP397" s="31" t="n">
        <f aca="false">IF(CORE_MODE=1,G397,IF(OR(CORE_MODE=3,CORE_MODE=4),G397+(CHOOSE(N_CW+1,0,1,CW_N2,CW_N3,CW_N4,CW_N5,CW_N6)+CHOOSE(N_CW_A+1,0,CW_A1,CW_A2))*CW_PER_SWING*AM397,AM397))</f>
        <v>33.180549605529</v>
      </c>
      <c r="AQ397" s="41" t="n">
        <f aca="false">IF(CORE_MODE=2,AN397,K397)</f>
        <v>1.203286</v>
      </c>
      <c r="AR397" s="31" t="n">
        <f aca="false">IF(CORE_MODE=2,AO397,L397)</f>
        <v>3.153232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31" t="n">
        <v>16.907073</v>
      </c>
      <c r="H398" s="8" t="n">
        <v>138.857921</v>
      </c>
      <c r="I398" s="8" t="n">
        <v>628.856534</v>
      </c>
      <c r="J398" s="31" t="n">
        <v>4.528777</v>
      </c>
      <c r="K398" s="41" t="n">
        <v>1.21731</v>
      </c>
      <c r="L398" s="31" t="n">
        <v>4.20635</v>
      </c>
      <c r="M398" s="8" t="n">
        <v>302</v>
      </c>
      <c r="N398" s="8" t="n">
        <v>1216</v>
      </c>
      <c r="O398" s="31" t="n">
        <v>14.275455</v>
      </c>
      <c r="P398" s="31" t="n">
        <v>7.857013</v>
      </c>
      <c r="Q398" s="31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31" t="n">
        <v>5.368193</v>
      </c>
      <c r="W398" s="41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2*ROUNDUP(G398*1000/V_ZENER,0)*PRICE_Z+(4+IF(CORE_MODE=1,1,0)+IF(OR(CORE_MODE=3,CORE_MODE=4),1+2*N_CW+2*N_CW_A,0))*ROUNDUP(G398*DIODE_SAFETY/V_STICK,0)*PRICE_STICK</f>
        <v>147</v>
      </c>
      <c r="AG398" s="24" t="n">
        <f aca="false">SUM(X398:AF398)</f>
        <v>3008.18264039</v>
      </c>
      <c r="AH398" s="20" t="n">
        <f aca="false">FIXED_BOM</f>
        <v>3666</v>
      </c>
      <c r="AI398" s="24" t="n">
        <f aca="false">(AG398+AH398)*(1+CONT)</f>
        <v>7675.3100364485</v>
      </c>
      <c r="AJ398" s="24" t="n">
        <f aca="false">IF(AR398&gt;0,AI398/AR398,1000000000000)</f>
        <v>1824.69600400549</v>
      </c>
      <c r="AK398" s="8" t="n">
        <f aca="false">IF(AND(AP398&gt;=V_NEED,AR398&gt;=P_MIN,AQ398&gt;=Z_MIN,F398&lt;=N_CAP,D398&lt;=R_MAX,OR(CORONA_REQ=0,O398&gt;=G398),OR(CORE_MODE&lt;&gt;3,E_CORE&lt;=E_NULL_MAX)),1,0)</f>
        <v>0</v>
      </c>
      <c r="AL398" s="31" t="n">
        <f aca="false">IF(AK398=1,IF(OBJECTIVE=1,AI398,AJ398),1000000000000)+ROW()*0.000000001</f>
        <v>1000000000000</v>
      </c>
      <c r="AM398" s="31" t="n">
        <v>7.95755</v>
      </c>
      <c r="AN398" s="41" t="n">
        <v>1.174804</v>
      </c>
      <c r="AO398" s="31" t="n">
        <v>3.135666</v>
      </c>
      <c r="AP398" s="31" t="n">
        <f aca="false">IF(CORE_MODE=1,G398,IF(OR(CORE_MODE=3,CORE_MODE=4),G398+(CHOOSE(N_CW+1,0,1,CW_N2,CW_N3,CW_N4,CW_N5,CW_N6)+CHOOSE(N_CW_A+1,0,CW_A1,CW_A2))*CW_PER_SWING*AM398,AM398))</f>
        <v>33.79508693565</v>
      </c>
      <c r="AQ398" s="41" t="n">
        <f aca="false">IF(CORE_MODE=2,AN398,K398)</f>
        <v>1.21731</v>
      </c>
      <c r="AR398" s="31" t="n">
        <f aca="false">IF(CORE_MODE=2,AO398,L398)</f>
        <v>4.20635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31" t="n">
        <v>16.907073</v>
      </c>
      <c r="H399" s="8" t="n">
        <v>167.670115</v>
      </c>
      <c r="I399" s="8" t="n">
        <v>761.247383</v>
      </c>
      <c r="J399" s="31" t="n">
        <v>4.540149</v>
      </c>
      <c r="K399" s="41" t="n">
        <v>1.226567</v>
      </c>
      <c r="L399" s="31" t="n">
        <v>5.258338</v>
      </c>
      <c r="M399" s="8" t="n">
        <v>372</v>
      </c>
      <c r="N399" s="8" t="n">
        <v>1356</v>
      </c>
      <c r="O399" s="31" t="n">
        <v>14.275455</v>
      </c>
      <c r="P399" s="31" t="n">
        <v>9.428416</v>
      </c>
      <c r="Q399" s="31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31" t="n">
        <v>6.435731</v>
      </c>
      <c r="W399" s="41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2*ROUNDUP(G399*1000/V_ZENER,0)*PRICE_Z+(4+IF(CORE_MODE=1,1,0)+IF(OR(CORE_MODE=3,CORE_MODE=4),1+2*N_CW+2*N_CW_A,0))*ROUNDUP(G399*DIODE_SAFETY/V_STICK,0)*PRICE_STICK</f>
        <v>147</v>
      </c>
      <c r="AG399" s="24" t="n">
        <f aca="false">SUM(X399:AF399)</f>
        <v>3603.56265974</v>
      </c>
      <c r="AH399" s="20" t="n">
        <f aca="false">FIXED_BOM</f>
        <v>3666</v>
      </c>
      <c r="AI399" s="24" t="n">
        <f aca="false">(AG399+AH399)*(1+CONT)</f>
        <v>8359.997058701</v>
      </c>
      <c r="AJ399" s="24" t="n">
        <f aca="false">IF(AR399&gt;0,AI399/AR399,1000000000000)</f>
        <v>1589.85539893042</v>
      </c>
      <c r="AK399" s="8" t="n">
        <f aca="false">IF(AND(AP399&gt;=V_NEED,AR399&gt;=P_MIN,AQ399&gt;=Z_MIN,F399&lt;=N_CAP,D399&lt;=R_MAX,OR(CORONA_REQ=0,O399&gt;=G399),OR(CORE_MODE&lt;&gt;3,E_CORE&lt;=E_NULL_MAX)),1,0)</f>
        <v>0</v>
      </c>
      <c r="AL399" s="31" t="n">
        <f aca="false">IF(AK399=1,IF(OBJECTIVE=1,AI399,AJ399),1000000000000)+ROW()*0.000000001</f>
        <v>1000000000000</v>
      </c>
      <c r="AM399" s="31" t="n">
        <v>8.17483</v>
      </c>
      <c r="AN399" s="41" t="n">
        <v>1.190683</v>
      </c>
      <c r="AO399" s="31" t="n">
        <v>4.1292</v>
      </c>
      <c r="AP399" s="31" t="n">
        <f aca="false">IF(CORE_MODE=1,G399,IF(OR(CORE_MODE=3,CORE_MODE=4),G399+(CHOOSE(N_CW+1,0,1,CW_N2,CW_N3,CW_N4,CW_N5,CW_N6)+CHOOSE(N_CW_A+1,0,CW_A1,CW_A2))*CW_PER_SWING*AM399,AM399))</f>
        <v>34.25621224029</v>
      </c>
      <c r="AQ399" s="41" t="n">
        <f aca="false">IF(CORE_MODE=2,AN399,K399)</f>
        <v>1.226567</v>
      </c>
      <c r="AR399" s="31" t="n">
        <f aca="false">IF(CORE_MODE=2,AO399,L399)</f>
        <v>5.258338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31" t="n">
        <v>16.907073</v>
      </c>
      <c r="H400" s="8" t="n">
        <v>225.294502</v>
      </c>
      <c r="I400" s="8" t="n">
        <v>1026.029082</v>
      </c>
      <c r="J400" s="31" t="n">
        <v>4.554168</v>
      </c>
      <c r="K400" s="41" t="n">
        <v>1.238241</v>
      </c>
      <c r="L400" s="31" t="n">
        <v>7.369748</v>
      </c>
      <c r="M400" s="8" t="n">
        <v>492</v>
      </c>
      <c r="N400" s="8" t="n">
        <v>1596</v>
      </c>
      <c r="O400" s="31" t="n">
        <v>14.275455</v>
      </c>
      <c r="P400" s="31" t="n">
        <v>12.571221</v>
      </c>
      <c r="Q400" s="31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31" t="n">
        <v>8.265797</v>
      </c>
      <c r="W400" s="41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2*ROUNDUP(G400*1000/V_ZENER,0)*PRICE_Z+(4+IF(CORE_MODE=1,1,0)+IF(OR(CORE_MODE=3,CORE_MODE=4),1+2*N_CW+2*N_CW_A,0))*ROUNDUP(G400*DIODE_SAFETY/V_STICK,0)*PRICE_STICK</f>
        <v>147</v>
      </c>
      <c r="AG400" s="24" t="n">
        <f aca="false">SUM(X400:AF400)</f>
        <v>4637.62172701</v>
      </c>
      <c r="AH400" s="20" t="n">
        <f aca="false">FIXED_BOM</f>
        <v>3666</v>
      </c>
      <c r="AI400" s="24" t="n">
        <f aca="false">(AG400+AH400)*(1+CONT)</f>
        <v>9549.1649860615</v>
      </c>
      <c r="AJ400" s="24" t="n">
        <f aca="false">IF(AR400&gt;0,AI400/AR400,1000000000000)</f>
        <v>1295.72476373161</v>
      </c>
      <c r="AK400" s="8" t="n">
        <f aca="false">IF(AND(AP400&gt;=V_NEED,AR400&gt;=P_MIN,AQ400&gt;=Z_MIN,F400&lt;=N_CAP,D400&lt;=R_MAX,OR(CORONA_REQ=0,O400&gt;=G400),OR(CORE_MODE&lt;&gt;3,E_CORE&lt;=E_NULL_MAX)),1,0)</f>
        <v>0</v>
      </c>
      <c r="AL400" s="31" t="n">
        <f aca="false">IF(AK400=1,IF(OBJECTIVE=1,AI400,AJ400),1000000000000)+ROW()*0.000000001</f>
        <v>1000000000000</v>
      </c>
      <c r="AM400" s="31" t="n">
        <v>8.523485</v>
      </c>
      <c r="AN400" s="41" t="n">
        <v>1.209718</v>
      </c>
      <c r="AO400" s="31" t="n">
        <v>6.149645</v>
      </c>
      <c r="AP400" s="31" t="n">
        <f aca="false">IF(CORE_MODE=1,G400,IF(OR(CORE_MODE=3,CORE_MODE=4),G400+(CHOOSE(N_CW+1,0,1,CW_N2,CW_N3,CW_N4,CW_N5,CW_N6)+CHOOSE(N_CW_A+1,0,CW_A1,CW_A2))*CW_PER_SWING*AM400,AM400))</f>
        <v>34.996149846555</v>
      </c>
      <c r="AQ400" s="41" t="n">
        <f aca="false">IF(CORE_MODE=2,AN400,K400)</f>
        <v>1.238241</v>
      </c>
      <c r="AR400" s="31" t="n">
        <f aca="false">IF(CORE_MODE=2,AO400,L400)</f>
        <v>7.369748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31" t="n">
        <v>16.907073</v>
      </c>
      <c r="H401" s="8" t="n">
        <v>29.690796</v>
      </c>
      <c r="I401" s="8" t="n">
        <v>167.620586</v>
      </c>
      <c r="J401" s="31" t="n">
        <v>5.64554</v>
      </c>
      <c r="K401" s="41" t="n">
        <v>1.146203</v>
      </c>
      <c r="L401" s="31" t="n">
        <v>0.809185</v>
      </c>
      <c r="M401" s="8" t="n">
        <v>118</v>
      </c>
      <c r="N401" s="8" t="n">
        <v>848</v>
      </c>
      <c r="O401" s="31" t="n">
        <v>15.22784</v>
      </c>
      <c r="P401" s="31" t="n">
        <v>3.023728</v>
      </c>
      <c r="Q401" s="31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31" t="n">
        <v>2.562092</v>
      </c>
      <c r="W401" s="41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2*ROUNDUP(G401*1000/V_ZENER,0)*PRICE_Z+(4+IF(CORE_MODE=1,1,0)+IF(OR(CORE_MODE=3,CORE_MODE=4),1+2*N_CW+2*N_CW_A,0))*ROUNDUP(G401*DIODE_SAFETY/V_STICK,0)*PRICE_STICK</f>
        <v>147</v>
      </c>
      <c r="AG401" s="24" t="n">
        <f aca="false">SUM(X401:AF401)</f>
        <v>1393.47580756</v>
      </c>
      <c r="AH401" s="20" t="n">
        <f aca="false">FIXED_BOM</f>
        <v>3666</v>
      </c>
      <c r="AI401" s="24" t="n">
        <f aca="false">(AG401+AH401)*(1+CONT)</f>
        <v>5818.397178694</v>
      </c>
      <c r="AJ401" s="24" t="n">
        <f aca="false">IF(AR401&gt;0,AI401/AR401,1000000000000)</f>
        <v>7190.44122010912</v>
      </c>
      <c r="AK401" s="8" t="n">
        <f aca="false">IF(AND(AP401&gt;=V_NEED,AR401&gt;=P_MIN,AQ401&gt;=Z_MIN,F401&lt;=N_CAP,D401&lt;=R_MAX,OR(CORONA_REQ=0,O401&gt;=G401),OR(CORE_MODE&lt;&gt;3,E_CORE&lt;=E_NULL_MAX)),1,0)</f>
        <v>0</v>
      </c>
      <c r="AL401" s="31" t="n">
        <f aca="false">IF(AK401=1,IF(OBJECTIVE=1,AI401,AJ401),1000000000000)+ROW()*0.000000001</f>
        <v>1000000000000</v>
      </c>
      <c r="AM401" s="31" t="n">
        <v>3.294237</v>
      </c>
      <c r="AN401" s="41" t="n">
        <v>1.049062</v>
      </c>
      <c r="AO401" s="31" t="n">
        <v>0.097519</v>
      </c>
      <c r="AP401" s="31" t="n">
        <f aca="false">IF(CORE_MODE=1,G401,IF(OR(CORE_MODE=3,CORE_MODE=4),G401+(CHOOSE(N_CW+1,0,1,CW_N2,CW_N3,CW_N4,CW_N5,CW_N6)+CHOOSE(N_CW_A+1,0,CW_A1,CW_A2))*CW_PER_SWING*AM401,AM401))</f>
        <v>23.898310298331</v>
      </c>
      <c r="AQ401" s="41" t="n">
        <f aca="false">IF(CORE_MODE=2,AN401,K401)</f>
        <v>1.146203</v>
      </c>
      <c r="AR401" s="31" t="n">
        <f aca="false">IF(CORE_MODE=2,AO401,L401)</f>
        <v>0.809185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31" t="n">
        <v>16.907073</v>
      </c>
      <c r="H402" s="8" t="n">
        <v>45.514108</v>
      </c>
      <c r="I402" s="8" t="n">
        <v>263.403778</v>
      </c>
      <c r="J402" s="31" t="n">
        <v>5.7873</v>
      </c>
      <c r="K402" s="41" t="n">
        <v>1.210184</v>
      </c>
      <c r="L402" s="31" t="n">
        <v>1.704403</v>
      </c>
      <c r="M402" s="8" t="n">
        <v>181</v>
      </c>
      <c r="N402" s="8" t="n">
        <v>974</v>
      </c>
      <c r="O402" s="31" t="n">
        <v>15.22784</v>
      </c>
      <c r="P402" s="31" t="n">
        <v>4.535592</v>
      </c>
      <c r="Q402" s="31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31" t="n">
        <v>3.522876</v>
      </c>
      <c r="W402" s="41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2*ROUNDUP(G402*1000/V_ZENER,0)*PRICE_Z+(4+IF(CORE_MODE=1,1,0)+IF(OR(CORE_MODE=3,CORE_MODE=4),1+2*N_CW+2*N_CW_A,0))*ROUNDUP(G402*DIODE_SAFETY/V_STICK,0)*PRICE_STICK</f>
        <v>147</v>
      </c>
      <c r="AG402" s="24" t="n">
        <f aca="false">SUM(X402:AF402)</f>
        <v>1917.87137734</v>
      </c>
      <c r="AH402" s="20" t="n">
        <f aca="false">FIXED_BOM</f>
        <v>3666</v>
      </c>
      <c r="AI402" s="24" t="n">
        <f aca="false">(AG402+AH402)*(1+CONT)</f>
        <v>6421.452083941</v>
      </c>
      <c r="AJ402" s="24" t="n">
        <f aca="false">IF(AR402&gt;0,AI402/AR402,1000000000000)</f>
        <v>3767.56675735785</v>
      </c>
      <c r="AK402" s="8" t="n">
        <f aca="false">IF(AND(AP402&gt;=V_NEED,AR402&gt;=P_MIN,AQ402&gt;=Z_MIN,F402&lt;=N_CAP,D402&lt;=R_MAX,OR(CORONA_REQ=0,O402&gt;=G402),OR(CORE_MODE&lt;&gt;3,E_CORE&lt;=E_NULL_MAX)),1,0)</f>
        <v>0</v>
      </c>
      <c r="AL402" s="31" t="n">
        <f aca="false">IF(AK402=1,IF(OBJECTIVE=1,AI402,AJ402),1000000000000)+ROW()*0.000000001</f>
        <v>1000000000000</v>
      </c>
      <c r="AM402" s="31" t="n">
        <v>7.296479</v>
      </c>
      <c r="AN402" s="41" t="n">
        <v>1.119922</v>
      </c>
      <c r="AO402" s="31" t="n">
        <v>0.646278</v>
      </c>
      <c r="AP402" s="31" t="n">
        <f aca="false">IF(CORE_MODE=1,G402,IF(OR(CORE_MODE=3,CORE_MODE=4),G402+(CHOOSE(N_CW+1,0,1,CW_N2,CW_N3,CW_N4,CW_N5,CW_N6)+CHOOSE(N_CW_A+1,0,CW_A1,CW_A2))*CW_PER_SWING*AM402,AM402))</f>
        <v>32.392120411977</v>
      </c>
      <c r="AQ402" s="41" t="n">
        <f aca="false">IF(CORE_MODE=2,AN402,K402)</f>
        <v>1.210184</v>
      </c>
      <c r="AR402" s="31" t="n">
        <f aca="false">IF(CORE_MODE=2,AO402,L402)</f>
        <v>1.704403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31" t="n">
        <v>16.907073</v>
      </c>
      <c r="H403" s="8" t="n">
        <v>61.33742</v>
      </c>
      <c r="I403" s="8" t="n">
        <v>359.18697</v>
      </c>
      <c r="J403" s="31" t="n">
        <v>5.855919</v>
      </c>
      <c r="K403" s="41" t="n">
        <v>1.244293</v>
      </c>
      <c r="L403" s="31" t="n">
        <v>2.610263</v>
      </c>
      <c r="M403" s="8" t="n">
        <v>233.5</v>
      </c>
      <c r="N403" s="8" t="n">
        <v>1079</v>
      </c>
      <c r="O403" s="31" t="n">
        <v>15.22784</v>
      </c>
      <c r="P403" s="31" t="n">
        <v>6.047456</v>
      </c>
      <c r="Q403" s="31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31" t="n">
        <v>4.32353</v>
      </c>
      <c r="W403" s="41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2*ROUNDUP(G403*1000/V_ZENER,0)*PRICE_Z+(4+IF(CORE_MODE=1,1,0)+IF(OR(CORE_MODE=3,CORE_MODE=4),1+2*N_CW+2*N_CW_A,0))*ROUNDUP(G403*DIODE_SAFETY/V_STICK,0)*PRICE_STICK</f>
        <v>147</v>
      </c>
      <c r="AG403" s="24" t="n">
        <f aca="false">SUM(X403:AF403)</f>
        <v>2361.21635952</v>
      </c>
      <c r="AH403" s="20" t="n">
        <f aca="false">FIXED_BOM</f>
        <v>3666</v>
      </c>
      <c r="AI403" s="24" t="n">
        <f aca="false">(AG403+AH403)*(1+CONT)</f>
        <v>6931.298813448</v>
      </c>
      <c r="AJ403" s="24" t="n">
        <f aca="false">IF(AR403&gt;0,AI403/AR403,1000000000000)</f>
        <v>2655.40246842866</v>
      </c>
      <c r="AK403" s="8" t="n">
        <f aca="false">IF(AND(AP403&gt;=V_NEED,AR403&gt;=P_MIN,AQ403&gt;=Z_MIN,F403&lt;=N_CAP,D403&lt;=R_MAX,OR(CORONA_REQ=0,O403&gt;=G403),OR(CORE_MODE&lt;&gt;3,E_CORE&lt;=E_NULL_MAX)),1,0)</f>
        <v>0</v>
      </c>
      <c r="AL403" s="31" t="n">
        <f aca="false">IF(AK403=1,IF(OBJECTIVE=1,AI403,AJ403),1000000000000)+ROW()*0.000000001</f>
        <v>1000000000000</v>
      </c>
      <c r="AM403" s="31" t="n">
        <v>8.292184</v>
      </c>
      <c r="AN403" s="41" t="n">
        <v>1.168597</v>
      </c>
      <c r="AO403" s="31" t="n">
        <v>1.674049</v>
      </c>
      <c r="AP403" s="31" t="n">
        <f aca="false">IF(CORE_MODE=1,G403,IF(OR(CORE_MODE=3,CORE_MODE=4),G403+(CHOOSE(N_CW+1,0,1,CW_N2,CW_N3,CW_N4,CW_N5,CW_N6)+CHOOSE(N_CW_A+1,0,CW_A1,CW_A2))*CW_PER_SWING*AM403,AM403))</f>
        <v>34.505268292392</v>
      </c>
      <c r="AQ403" s="41" t="n">
        <f aca="false">IF(CORE_MODE=2,AN403,K403)</f>
        <v>1.244293</v>
      </c>
      <c r="AR403" s="31" t="n">
        <f aca="false">IF(CORE_MODE=2,AO403,L403)</f>
        <v>2.610263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31" t="n">
        <v>16.907073</v>
      </c>
      <c r="H404" s="8" t="n">
        <v>77.160732</v>
      </c>
      <c r="I404" s="8" t="n">
        <v>454.970162</v>
      </c>
      <c r="J404" s="31" t="n">
        <v>5.896395</v>
      </c>
      <c r="K404" s="41" t="n">
        <v>1.265476</v>
      </c>
      <c r="L404" s="31" t="n">
        <v>3.523618</v>
      </c>
      <c r="M404" s="8" t="n">
        <v>296.5</v>
      </c>
      <c r="N404" s="8" t="n">
        <v>1205</v>
      </c>
      <c r="O404" s="31" t="n">
        <v>15.22784</v>
      </c>
      <c r="P404" s="31" t="n">
        <v>7.55932</v>
      </c>
      <c r="Q404" s="31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31" t="n">
        <v>5.284315</v>
      </c>
      <c r="W404" s="41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2*ROUNDUP(G404*1000/V_ZENER,0)*PRICE_Z+(4+IF(CORE_MODE=1,1,0)+IF(OR(CORE_MODE=3,CORE_MODE=4),1+2*N_CW+2*N_CW_A,0))*ROUNDUP(G404*DIODE_SAFETY/V_STICK,0)*PRICE_STICK</f>
        <v>147</v>
      </c>
      <c r="AG404" s="24" t="n">
        <f aca="false">SUM(X404:AF404)</f>
        <v>2885.6119908</v>
      </c>
      <c r="AH404" s="20" t="n">
        <f aca="false">FIXED_BOM</f>
        <v>3666</v>
      </c>
      <c r="AI404" s="24" t="n">
        <f aca="false">(AG404+AH404)*(1+CONT)</f>
        <v>7534.35378942</v>
      </c>
      <c r="AJ404" s="24" t="n">
        <f aca="false">IF(AR404&gt;0,AI404/AR404,1000000000000)</f>
        <v>2138.24364315882</v>
      </c>
      <c r="AK404" s="8" t="n">
        <f aca="false">IF(AND(AP404&gt;=V_NEED,AR404&gt;=P_MIN,AQ404&gt;=Z_MIN,F404&lt;=N_CAP,D404&lt;=R_MAX,OR(CORONA_REQ=0,O404&gt;=G404),OR(CORE_MODE&lt;&gt;3,E_CORE&lt;=E_NULL_MAX)),1,0)</f>
        <v>0</v>
      </c>
      <c r="AL404" s="31" t="n">
        <f aca="false">IF(AK404=1,IF(OBJECTIVE=1,AI404,AJ404),1000000000000)+ROW()*0.000000001</f>
        <v>1000000000000</v>
      </c>
      <c r="AM404" s="31" t="n">
        <v>8.975564</v>
      </c>
      <c r="AN404" s="41" t="n">
        <v>1.201734</v>
      </c>
      <c r="AO404" s="31" t="n">
        <v>2.908171</v>
      </c>
      <c r="AP404" s="31" t="n">
        <f aca="false">IF(CORE_MODE=1,G404,IF(OR(CORE_MODE=3,CORE_MODE=4),G404+(CHOOSE(N_CW+1,0,1,CW_N2,CW_N3,CW_N4,CW_N5,CW_N6)+CHOOSE(N_CW_A+1,0,CW_A1,CW_A2))*CW_PER_SWING*AM404,AM404))</f>
        <v>35.955580381332</v>
      </c>
      <c r="AQ404" s="41" t="n">
        <f aca="false">IF(CORE_MODE=2,AN404,K404)</f>
        <v>1.265476</v>
      </c>
      <c r="AR404" s="31" t="n">
        <f aca="false">IF(CORE_MODE=2,AO404,L404)</f>
        <v>3.523618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31" t="n">
        <v>16.907073</v>
      </c>
      <c r="H405" s="8" t="n">
        <v>92.984045</v>
      </c>
      <c r="I405" s="8" t="n">
        <v>550.753355</v>
      </c>
      <c r="J405" s="31" t="n">
        <v>5.923095</v>
      </c>
      <c r="K405" s="41" t="n">
        <v>1.279831</v>
      </c>
      <c r="L405" s="31" t="n">
        <v>4.440305</v>
      </c>
      <c r="M405" s="8" t="n">
        <v>349</v>
      </c>
      <c r="N405" s="8" t="n">
        <v>1310</v>
      </c>
      <c r="O405" s="31" t="n">
        <v>15.22784</v>
      </c>
      <c r="P405" s="31" t="n">
        <v>9.071184</v>
      </c>
      <c r="Q405" s="31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31" t="n">
        <v>6.084968</v>
      </c>
      <c r="W405" s="41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2*ROUNDUP(G405*1000/V_ZENER,0)*PRICE_Z+(4+IF(CORE_MODE=1,1,0)+IF(OR(CORE_MODE=3,CORE_MODE=4),1+2*N_CW+2*N_CW_A,0))*ROUNDUP(G405*DIODE_SAFETY/V_STICK,0)*PRICE_STICK</f>
        <v>147</v>
      </c>
      <c r="AG405" s="24" t="n">
        <f aca="false">SUM(X405:AF405)</f>
        <v>3328.95685148</v>
      </c>
      <c r="AH405" s="20" t="n">
        <f aca="false">FIXED_BOM</f>
        <v>3666</v>
      </c>
      <c r="AI405" s="24" t="n">
        <f aca="false">(AG405+AH405)*(1+CONT)</f>
        <v>8044.200379202</v>
      </c>
      <c r="AJ405" s="24" t="n">
        <f aca="false">IF(AR405&gt;0,AI405/AR405,1000000000000)</f>
        <v>1811.63239444182</v>
      </c>
      <c r="AK405" s="8" t="n">
        <f aca="false">IF(AND(AP405&gt;=V_NEED,AR405&gt;=P_MIN,AQ405&gt;=Z_MIN,F405&lt;=N_CAP,D405&lt;=R_MAX,OR(CORONA_REQ=0,O405&gt;=G405),OR(CORE_MODE&lt;&gt;3,E_CORE&lt;=E_NULL_MAX)),1,0)</f>
        <v>0</v>
      </c>
      <c r="AL405" s="31" t="n">
        <f aca="false">IF(AK405=1,IF(OBJECTIVE=1,AI405,AJ405),1000000000000)+ROW()*0.000000001</f>
        <v>1000000000000</v>
      </c>
      <c r="AM405" s="31" t="n">
        <v>9.005914</v>
      </c>
      <c r="AN405" s="41" t="n">
        <v>1.22346</v>
      </c>
      <c r="AO405" s="31" t="n">
        <v>3.791046</v>
      </c>
      <c r="AP405" s="31" t="n">
        <f aca="false">IF(CORE_MODE=1,G405,IF(OR(CORE_MODE=3,CORE_MODE=4),G405+(CHOOSE(N_CW+1,0,1,CW_N2,CW_N3,CW_N4,CW_N5,CW_N6)+CHOOSE(N_CW_A+1,0,CW_A1,CW_A2))*CW_PER_SWING*AM405,AM405))</f>
        <v>36.019991063382</v>
      </c>
      <c r="AQ405" s="41" t="n">
        <f aca="false">IF(CORE_MODE=2,AN405,K405)</f>
        <v>1.279831</v>
      </c>
      <c r="AR405" s="31" t="n">
        <f aca="false">IF(CORE_MODE=2,AO405,L405)</f>
        <v>4.440305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31" t="n">
        <v>16.907073</v>
      </c>
      <c r="H406" s="8" t="n">
        <v>124.630669</v>
      </c>
      <c r="I406" s="8" t="n">
        <v>742.319739</v>
      </c>
      <c r="J406" s="31" t="n">
        <v>5.956156</v>
      </c>
      <c r="K406" s="41" t="n">
        <v>1.298482</v>
      </c>
      <c r="L406" s="31" t="n">
        <v>6.275753</v>
      </c>
      <c r="M406" s="8" t="n">
        <v>464.5</v>
      </c>
      <c r="N406" s="8" t="n">
        <v>1541</v>
      </c>
      <c r="O406" s="31" t="n">
        <v>15.22784</v>
      </c>
      <c r="P406" s="31" t="n">
        <v>12.094912</v>
      </c>
      <c r="Q406" s="31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31" t="n">
        <v>7.846407</v>
      </c>
      <c r="W406" s="41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2*ROUNDUP(G406*1000/V_ZENER,0)*PRICE_Z+(4+IF(CORE_MODE=1,1,0)+IF(OR(CORE_MODE=3,CORE_MODE=4),1+2*N_CW+2*N_CW_A,0))*ROUNDUP(G406*DIODE_SAFETY/V_STICK,0)*PRICE_STICK</f>
        <v>147</v>
      </c>
      <c r="AG406" s="24" t="n">
        <f aca="false">SUM(X406:AF406)</f>
        <v>4296.69746494</v>
      </c>
      <c r="AH406" s="20" t="n">
        <f aca="false">FIXED_BOM</f>
        <v>3666</v>
      </c>
      <c r="AI406" s="24" t="n">
        <f aca="false">(AG406+AH406)*(1+CONT)</f>
        <v>9157.102084681</v>
      </c>
      <c r="AJ406" s="24" t="n">
        <f aca="false">IF(AR406&gt;0,AI406/AR406,1000000000000)</f>
        <v>1459.1240421159</v>
      </c>
      <c r="AK406" s="8" t="n">
        <f aca="false">IF(AND(AP406&gt;=V_NEED,AR406&gt;=P_MIN,AQ406&gt;=Z_MIN,F406&lt;=N_CAP,D406&lt;=R_MAX,OR(CORONA_REQ=0,O406&gt;=G406),OR(CORE_MODE&lt;&gt;3,E_CORE&lt;=E_NULL_MAX)),1,0)</f>
        <v>0</v>
      </c>
      <c r="AL406" s="31" t="n">
        <f aca="false">IF(AK406=1,IF(OBJECTIVE=1,AI406,AJ406),1000000000000)+ROW()*0.000000001</f>
        <v>1000000000000</v>
      </c>
      <c r="AM406" s="31" t="n">
        <v>9.052762</v>
      </c>
      <c r="AN406" s="41" t="n">
        <v>1.254204</v>
      </c>
      <c r="AO406" s="31" t="n">
        <v>5.634863</v>
      </c>
      <c r="AP406" s="31" t="n">
        <f aca="false">IF(CORE_MODE=1,G406,IF(OR(CORE_MODE=3,CORE_MODE=4),G406+(CHOOSE(N_CW+1,0,1,CW_N2,CW_N3,CW_N4,CW_N5,CW_N6)+CHOOSE(N_CW_A+1,0,CW_A1,CW_A2))*CW_PER_SWING*AM406,AM406))</f>
        <v>36.119414840406</v>
      </c>
      <c r="AQ406" s="41" t="n">
        <f aca="false">IF(CORE_MODE=2,AN406,K406)</f>
        <v>1.298482</v>
      </c>
      <c r="AR406" s="31" t="n">
        <f aca="false">IF(CORE_MODE=2,AO406,L406)</f>
        <v>6.275753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31" t="n">
        <v>16.907073</v>
      </c>
      <c r="H407" s="8" t="n">
        <v>38.43738</v>
      </c>
      <c r="I407" s="8" t="n">
        <v>200.180665</v>
      </c>
      <c r="J407" s="31" t="n">
        <v>5.207969</v>
      </c>
      <c r="K407" s="41" t="n">
        <v>1.155295</v>
      </c>
      <c r="L407" s="31" t="n">
        <v>1.018</v>
      </c>
      <c r="M407" s="8" t="n">
        <v>128.5</v>
      </c>
      <c r="N407" s="8" t="n">
        <v>869</v>
      </c>
      <c r="O407" s="31" t="n">
        <v>15.22784</v>
      </c>
      <c r="P407" s="31" t="n">
        <v>3.476117</v>
      </c>
      <c r="Q407" s="31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31" t="n">
        <v>2.722223</v>
      </c>
      <c r="W407" s="41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2*ROUNDUP(G407*1000/V_ZENER,0)*PRICE_Z+(4+IF(CORE_MODE=1,1,0)+IF(OR(CORE_MODE=3,CORE_MODE=4),1+2*N_CW+2*N_CW_A,0))*ROUNDUP(G407*DIODE_SAFETY/V_STICK,0)*PRICE_STICK</f>
        <v>147</v>
      </c>
      <c r="AG407" s="24" t="n">
        <f aca="false">SUM(X407:AF407)</f>
        <v>1479.94161799</v>
      </c>
      <c r="AH407" s="20" t="n">
        <f aca="false">FIXED_BOM</f>
        <v>3666</v>
      </c>
      <c r="AI407" s="24" t="n">
        <f aca="false">(AG407+AH407)*(1+CONT)</f>
        <v>5917.8328606885</v>
      </c>
      <c r="AJ407" s="24" t="n">
        <f aca="false">IF(AR407&gt;0,AI407/AR407,1000000000000)</f>
        <v>5813.19534448772</v>
      </c>
      <c r="AK407" s="8" t="n">
        <f aca="false">IF(AND(AP407&gt;=V_NEED,AR407&gt;=P_MIN,AQ407&gt;=Z_MIN,F407&lt;=N_CAP,D407&lt;=R_MAX,OR(CORONA_REQ=0,O407&gt;=G407),OR(CORE_MODE&lt;&gt;3,E_CORE&lt;=E_NULL_MAX)),1,0)</f>
        <v>0</v>
      </c>
      <c r="AL407" s="31" t="n">
        <f aca="false">IF(AK407=1,IF(OBJECTIVE=1,AI407,AJ407),1000000000000)+ROW()*0.000000001</f>
        <v>1000000000000</v>
      </c>
      <c r="AM407" s="31" t="n">
        <v>4.59759</v>
      </c>
      <c r="AN407" s="41" t="n">
        <v>1.066406</v>
      </c>
      <c r="AO407" s="31" t="n">
        <v>0.147274</v>
      </c>
      <c r="AP407" s="31" t="n">
        <f aca="false">IF(CORE_MODE=1,G407,IF(OR(CORE_MODE=3,CORE_MODE=4),G407+(CHOOSE(N_CW+1,0,1,CW_N2,CW_N3,CW_N4,CW_N5,CW_N6)+CHOOSE(N_CW_A+1,0,CW_A1,CW_A2))*CW_PER_SWING*AM407,AM407))</f>
        <v>26.66436814617</v>
      </c>
      <c r="AQ407" s="41" t="n">
        <f aca="false">IF(CORE_MODE=2,AN407,K407)</f>
        <v>1.155295</v>
      </c>
      <c r="AR407" s="31" t="n">
        <f aca="false">IF(CORE_MODE=2,AO407,L407)</f>
        <v>1.018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31" t="n">
        <v>16.907073</v>
      </c>
      <c r="H408" s="8" t="n">
        <v>59.25874</v>
      </c>
      <c r="I408" s="8" t="n">
        <v>314.569617</v>
      </c>
      <c r="J408" s="31" t="n">
        <v>5.308409</v>
      </c>
      <c r="K408" s="41" t="n">
        <v>1.209554</v>
      </c>
      <c r="L408" s="31" t="n">
        <v>2.035189</v>
      </c>
      <c r="M408" s="8" t="n">
        <v>181</v>
      </c>
      <c r="N408" s="8" t="n">
        <v>974</v>
      </c>
      <c r="O408" s="31" t="n">
        <v>15.22784</v>
      </c>
      <c r="P408" s="31" t="n">
        <v>5.214176</v>
      </c>
      <c r="Q408" s="31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31" t="n">
        <v>3.522876</v>
      </c>
      <c r="W408" s="41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2*ROUNDUP(G408*1000/V_ZENER,0)*PRICE_Z+(4+IF(CORE_MODE=1,1,0)+IF(OR(CORE_MODE=3,CORE_MODE=4),1+2*N_CW+2*N_CW_A,0))*ROUNDUP(G408*DIODE_SAFETY/V_STICK,0)*PRICE_STICK</f>
        <v>147</v>
      </c>
      <c r="AG408" s="24" t="n">
        <f aca="false">SUM(X408:AF408)</f>
        <v>1925.99402782</v>
      </c>
      <c r="AH408" s="20" t="n">
        <f aca="false">FIXED_BOM</f>
        <v>3666</v>
      </c>
      <c r="AI408" s="24" t="n">
        <f aca="false">(AG408+AH408)*(1+CONT)</f>
        <v>6430.793131993</v>
      </c>
      <c r="AJ408" s="24" t="n">
        <f aca="false">IF(AR408&gt;0,AI408/AR408,1000000000000)</f>
        <v>3159.80143956802</v>
      </c>
      <c r="AK408" s="8" t="n">
        <f aca="false">IF(AND(AP408&gt;=V_NEED,AR408&gt;=P_MIN,AQ408&gt;=Z_MIN,F408&lt;=N_CAP,D408&lt;=R_MAX,OR(CORONA_REQ=0,O408&gt;=G408),OR(CORE_MODE&lt;&gt;3,E_CORE&lt;=E_NULL_MAX)),1,0)</f>
        <v>0</v>
      </c>
      <c r="AL408" s="31" t="n">
        <f aca="false">IF(AK408=1,IF(OBJECTIVE=1,AI408,AJ408),1000000000000)+ROW()*0.000000001</f>
        <v>1000000000000</v>
      </c>
      <c r="AM408" s="31" t="n">
        <v>7.533554</v>
      </c>
      <c r="AN408" s="41" t="n">
        <v>1.131716</v>
      </c>
      <c r="AO408" s="31" t="n">
        <v>0.945703</v>
      </c>
      <c r="AP408" s="31" t="n">
        <f aca="false">IF(CORE_MODE=1,G408,IF(OR(CORE_MODE=3,CORE_MODE=4),G408+(CHOOSE(N_CW+1,0,1,CW_N2,CW_N3,CW_N4,CW_N5,CW_N6)+CHOOSE(N_CW_A+1,0,CW_A1,CW_A2))*CW_PER_SWING*AM408,AM408))</f>
        <v>32.895255912702</v>
      </c>
      <c r="AQ408" s="41" t="n">
        <f aca="false">IF(CORE_MODE=2,AN408,K408)</f>
        <v>1.209554</v>
      </c>
      <c r="AR408" s="31" t="n">
        <f aca="false">IF(CORE_MODE=2,AO408,L408)</f>
        <v>2.035189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31" t="n">
        <v>16.907073</v>
      </c>
      <c r="H409" s="8" t="n">
        <v>80.0801</v>
      </c>
      <c r="I409" s="8" t="n">
        <v>428.958568</v>
      </c>
      <c r="J409" s="31" t="n">
        <v>5.356619</v>
      </c>
      <c r="K409" s="41" t="n">
        <v>1.238089</v>
      </c>
      <c r="L409" s="31" t="n">
        <v>3.062262</v>
      </c>
      <c r="M409" s="8" t="n">
        <v>244</v>
      </c>
      <c r="N409" s="8" t="n">
        <v>1100</v>
      </c>
      <c r="O409" s="31" t="n">
        <v>15.22784</v>
      </c>
      <c r="P409" s="31" t="n">
        <v>6.952235</v>
      </c>
      <c r="Q409" s="31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31" t="n">
        <v>4.483661</v>
      </c>
      <c r="W409" s="41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2*ROUNDUP(G409*1000/V_ZENER,0)*PRICE_Z+(4+IF(CORE_MODE=1,1,0)+IF(OR(CORE_MODE=3,CORE_MODE=4),1+2*N_CW+2*N_CW_A,0))*ROUNDUP(G409*DIODE_SAFETY/V_STICK,0)*PRICE_STICK</f>
        <v>147</v>
      </c>
      <c r="AG409" s="24" t="n">
        <f aca="false">SUM(X409:AF409)</f>
        <v>2453.09727825</v>
      </c>
      <c r="AH409" s="20" t="n">
        <f aca="false">FIXED_BOM</f>
        <v>3666</v>
      </c>
      <c r="AI409" s="24" t="n">
        <f aca="false">(AG409+AH409)*(1+CONT)</f>
        <v>7036.9618699875</v>
      </c>
      <c r="AJ409" s="24" t="n">
        <f aca="false">IF(AR409&gt;0,AI409/AR409,1000000000000)</f>
        <v>2297.96205223051</v>
      </c>
      <c r="AK409" s="8" t="n">
        <f aca="false">IF(AND(AP409&gt;=V_NEED,AR409&gt;=P_MIN,AQ409&gt;=Z_MIN,F409&lt;=N_CAP,D409&lt;=R_MAX,OR(CORONA_REQ=0,O409&gt;=G409),OR(CORE_MODE&lt;&gt;3,E_CORE&lt;=E_NULL_MAX)),1,0)</f>
        <v>0</v>
      </c>
      <c r="AL409" s="31" t="n">
        <f aca="false">IF(AK409=1,IF(OBJECTIVE=1,AI409,AJ409),1000000000000)+ROW()*0.000000001</f>
        <v>1000000000000</v>
      </c>
      <c r="AM409" s="31" t="n">
        <v>8.748168</v>
      </c>
      <c r="AN409" s="41" t="n">
        <v>1.175043</v>
      </c>
      <c r="AO409" s="31" t="n">
        <v>2.355984</v>
      </c>
      <c r="AP409" s="31" t="n">
        <f aca="false">IF(CORE_MODE=1,G409,IF(OR(CORE_MODE=3,CORE_MODE=4),G409+(CHOOSE(N_CW+1,0,1,CW_N2,CW_N3,CW_N4,CW_N5,CW_N6)+CHOOSE(N_CW_A+1,0,CW_A1,CW_A2))*CW_PER_SWING*AM409,AM409))</f>
        <v>35.472986264184</v>
      </c>
      <c r="AQ409" s="41" t="n">
        <f aca="false">IF(CORE_MODE=2,AN409,K409)</f>
        <v>1.238089</v>
      </c>
      <c r="AR409" s="31" t="n">
        <f aca="false">IF(CORE_MODE=2,AO409,L409)</f>
        <v>3.062262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31" t="n">
        <v>16.907073</v>
      </c>
      <c r="H410" s="8" t="n">
        <v>100.90146</v>
      </c>
      <c r="I410" s="8" t="n">
        <v>543.34752</v>
      </c>
      <c r="J410" s="31" t="n">
        <v>5.384932</v>
      </c>
      <c r="K410" s="41" t="n">
        <v>1.255271</v>
      </c>
      <c r="L410" s="31" t="n">
        <v>4.094723</v>
      </c>
      <c r="M410" s="8" t="n">
        <v>307</v>
      </c>
      <c r="N410" s="8" t="n">
        <v>1226</v>
      </c>
      <c r="O410" s="31" t="n">
        <v>15.22784</v>
      </c>
      <c r="P410" s="31" t="n">
        <v>8.690293</v>
      </c>
      <c r="Q410" s="31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31" t="n">
        <v>5.444445</v>
      </c>
      <c r="W410" s="41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2*ROUNDUP(G410*1000/V_ZENER,0)*PRICE_Z+(4+IF(CORE_MODE=1,1,0)+IF(OR(CORE_MODE=3,CORE_MODE=4),1+2*N_CW+2*N_CW_A,0))*ROUNDUP(G410*DIODE_SAFETY/V_STICK,0)*PRICE_STICK</f>
        <v>147</v>
      </c>
      <c r="AG410" s="24" t="n">
        <f aca="false">SUM(X410:AF410)</f>
        <v>2980.20045171</v>
      </c>
      <c r="AH410" s="20" t="n">
        <f aca="false">FIXED_BOM</f>
        <v>3666</v>
      </c>
      <c r="AI410" s="24" t="n">
        <f aca="false">(AG410+AH410)*(1+CONT)</f>
        <v>7643.1305194665</v>
      </c>
      <c r="AJ410" s="24" t="n">
        <f aca="false">IF(AR410&gt;0,AI410/AR410,1000000000000)</f>
        <v>1866.58060129257</v>
      </c>
      <c r="AK410" s="8" t="n">
        <f aca="false">IF(AND(AP410&gt;=V_NEED,AR410&gt;=P_MIN,AQ410&gt;=Z_MIN,F410&lt;=N_CAP,D410&lt;=R_MAX,OR(CORONA_REQ=0,O410&gt;=G410),OR(CORE_MODE&lt;&gt;3,E_CORE&lt;=E_NULL_MAX)),1,0)</f>
        <v>0</v>
      </c>
      <c r="AL410" s="31" t="n">
        <f aca="false">IF(AK410=1,IF(OBJECTIVE=1,AI410,AJ410),1000000000000)+ROW()*0.000000001</f>
        <v>1000000000000</v>
      </c>
      <c r="AM410" s="31" t="n">
        <v>8.960203</v>
      </c>
      <c r="AN410" s="41" t="n">
        <v>1.201531</v>
      </c>
      <c r="AO410" s="31" t="n">
        <v>3.459871</v>
      </c>
      <c r="AP410" s="31" t="n">
        <f aca="false">IF(CORE_MODE=1,G410,IF(OR(CORE_MODE=3,CORE_MODE=4),G410+(CHOOSE(N_CW+1,0,1,CW_N2,CW_N3,CW_N4,CW_N5,CW_N6)+CHOOSE(N_CW_A+1,0,CW_A1,CW_A2))*CW_PER_SWING*AM410,AM410))</f>
        <v>35.922980299389</v>
      </c>
      <c r="AQ410" s="41" t="n">
        <f aca="false">IF(CORE_MODE=2,AN410,K410)</f>
        <v>1.255271</v>
      </c>
      <c r="AR410" s="31" t="n">
        <f aca="false">IF(CORE_MODE=2,AO410,L410)</f>
        <v>4.094723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31" t="n">
        <v>16.907073</v>
      </c>
      <c r="H411" s="8" t="n">
        <v>121.72282</v>
      </c>
      <c r="I411" s="8" t="n">
        <v>657.736471</v>
      </c>
      <c r="J411" s="31" t="n">
        <v>5.403559</v>
      </c>
      <c r="K411" s="41" t="n">
        <v>1.267069</v>
      </c>
      <c r="L411" s="31" t="n">
        <v>5.129727</v>
      </c>
      <c r="M411" s="8" t="n">
        <v>370</v>
      </c>
      <c r="N411" s="8" t="n">
        <v>1352</v>
      </c>
      <c r="O411" s="31" t="n">
        <v>15.22784</v>
      </c>
      <c r="P411" s="31" t="n">
        <v>10.428352</v>
      </c>
      <c r="Q411" s="31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31" t="n">
        <v>6.40523</v>
      </c>
      <c r="W411" s="41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2*ROUNDUP(G411*1000/V_ZENER,0)*PRICE_Z+(4+IF(CORE_MODE=1,1,0)+IF(OR(CORE_MODE=3,CORE_MODE=4),1+2*N_CW+2*N_CW_A,0))*ROUNDUP(G411*DIODE_SAFETY/V_STICK,0)*PRICE_STICK</f>
        <v>147</v>
      </c>
      <c r="AG411" s="24" t="n">
        <f aca="false">SUM(X411:AF411)</f>
        <v>3507.30364214</v>
      </c>
      <c r="AH411" s="20" t="n">
        <f aca="false">FIXED_BOM</f>
        <v>3666</v>
      </c>
      <c r="AI411" s="24" t="n">
        <f aca="false">(AG411+AH411)*(1+CONT)</f>
        <v>8249.299188461</v>
      </c>
      <c r="AJ411" s="24" t="n">
        <f aca="false">IF(AR411&gt;0,AI411/AR411,1000000000000)</f>
        <v>1608.13610323922</v>
      </c>
      <c r="AK411" s="8" t="n">
        <f aca="false">IF(AND(AP411&gt;=V_NEED,AR411&gt;=P_MIN,AQ411&gt;=Z_MIN,F411&lt;=N_CAP,D411&lt;=R_MAX,OR(CORONA_REQ=0,O411&gt;=G411),OR(CORE_MODE&lt;&gt;3,E_CORE&lt;=E_NULL_MAX)),1,0)</f>
        <v>0</v>
      </c>
      <c r="AL411" s="31" t="n">
        <f aca="false">IF(AK411=1,IF(OBJECTIVE=1,AI411,AJ411),1000000000000)+ROW()*0.000000001</f>
        <v>1000000000000</v>
      </c>
      <c r="AM411" s="31" t="n">
        <v>8.989413</v>
      </c>
      <c r="AN411" s="41" t="n">
        <v>1.2206</v>
      </c>
      <c r="AO411" s="31" t="n">
        <v>4.486657</v>
      </c>
      <c r="AP411" s="31" t="n">
        <f aca="false">IF(CORE_MODE=1,G411,IF(OR(CORE_MODE=3,CORE_MODE=4),G411+(CHOOSE(N_CW+1,0,1,CW_N2,CW_N3,CW_N4,CW_N5,CW_N6)+CHOOSE(N_CW_A+1,0,CW_A1,CW_A2))*CW_PER_SWING*AM411,AM411))</f>
        <v>35.984971601619</v>
      </c>
      <c r="AQ411" s="41" t="n">
        <f aca="false">IF(CORE_MODE=2,AN411,K411)</f>
        <v>1.267069</v>
      </c>
      <c r="AR411" s="31" t="n">
        <f aca="false">IF(CORE_MODE=2,AO411,L411)</f>
        <v>5.129727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31" t="n">
        <v>16.907073</v>
      </c>
      <c r="H412" s="8" t="n">
        <v>163.365539</v>
      </c>
      <c r="I412" s="8" t="n">
        <v>886.514374</v>
      </c>
      <c r="J412" s="31" t="n">
        <v>5.426569</v>
      </c>
      <c r="K412" s="41" t="n">
        <v>1.282149</v>
      </c>
      <c r="L412" s="31" t="n">
        <v>7.206217</v>
      </c>
      <c r="M412" s="8" t="n">
        <v>496</v>
      </c>
      <c r="N412" s="8" t="n">
        <v>1604</v>
      </c>
      <c r="O412" s="31" t="n">
        <v>15.22784</v>
      </c>
      <c r="P412" s="31" t="n">
        <v>13.904469</v>
      </c>
      <c r="Q412" s="31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31" t="n">
        <v>8.326799</v>
      </c>
      <c r="W412" s="41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2*ROUNDUP(G412*1000/V_ZENER,0)*PRICE_Z+(4+IF(CORE_MODE=1,1,0)+IF(OR(CORE_MODE=3,CORE_MODE=4),1+2*N_CW+2*N_CW_A,0))*ROUNDUP(G412*DIODE_SAFETY/V_STICK,0)*PRICE_STICK</f>
        <v>147</v>
      </c>
      <c r="AG412" s="24" t="n">
        <f aca="false">SUM(X412:AF412)</f>
        <v>4561.51000453</v>
      </c>
      <c r="AH412" s="20" t="n">
        <f aca="false">FIXED_BOM</f>
        <v>3666</v>
      </c>
      <c r="AI412" s="24" t="n">
        <f aca="false">(AG412+AH412)*(1+CONT)</f>
        <v>9461.6365052095</v>
      </c>
      <c r="AJ412" s="24" t="n">
        <f aca="false">IF(AR412&gt;0,AI412/AR412,1000000000000)</f>
        <v>1312.98245739887</v>
      </c>
      <c r="AK412" s="8" t="n">
        <f aca="false">IF(AND(AP412&gt;=V_NEED,AR412&gt;=P_MIN,AQ412&gt;=Z_MIN,F412&lt;=N_CAP,D412&lt;=R_MAX,OR(CORONA_REQ=0,O412&gt;=G412),OR(CORE_MODE&lt;&gt;3,E_CORE&lt;=E_NULL_MAX)),1,0)</f>
        <v>0</v>
      </c>
      <c r="AL412" s="31" t="n">
        <f aca="false">IF(AK412=1,IF(OBJECTIVE=1,AI412,AJ412),1000000000000)+ROW()*0.000000001</f>
        <v>1000000000000</v>
      </c>
      <c r="AM412" s="31" t="n">
        <v>9.036305</v>
      </c>
      <c r="AN412" s="41" t="n">
        <v>1.245958</v>
      </c>
      <c r="AO412" s="31" t="n">
        <v>6.576748</v>
      </c>
      <c r="AP412" s="31" t="n">
        <f aca="false">IF(CORE_MODE=1,G412,IF(OR(CORE_MODE=3,CORE_MODE=4),G412+(CHOOSE(N_CW+1,0,1,CW_N2,CW_N3,CW_N4,CW_N5,CW_N6)+CHOOSE(N_CW_A+1,0,CW_A1,CW_A2))*CW_PER_SWING*AM412,AM412))</f>
        <v>36.084488758215</v>
      </c>
      <c r="AQ412" s="41" t="n">
        <f aca="false">IF(CORE_MODE=2,AN412,K412)</f>
        <v>1.282149</v>
      </c>
      <c r="AR412" s="31" t="n">
        <f aca="false">IF(CORE_MODE=2,AO412,L412)</f>
        <v>7.206217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31" t="n">
        <v>16.907073</v>
      </c>
      <c r="H413" s="8" t="n">
        <v>54.685084</v>
      </c>
      <c r="I413" s="8" t="n">
        <v>232.669542</v>
      </c>
      <c r="J413" s="31" t="n">
        <v>4.254717</v>
      </c>
      <c r="K413" s="41" t="n">
        <v>1.128405</v>
      </c>
      <c r="L413" s="31" t="n">
        <v>1.016676</v>
      </c>
      <c r="M413" s="8" t="n">
        <v>128.5</v>
      </c>
      <c r="N413" s="8" t="n">
        <v>869</v>
      </c>
      <c r="O413" s="31" t="n">
        <v>15.22784</v>
      </c>
      <c r="P413" s="31" t="n">
        <v>3.928507</v>
      </c>
      <c r="Q413" s="31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31" t="n">
        <v>2.722223</v>
      </c>
      <c r="W413" s="41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2*ROUNDUP(G413*1000/V_ZENER,0)*PRICE_Z+(4+IF(CORE_MODE=1,1,0)+IF(OR(CORE_MODE=3,CORE_MODE=4),1+2*N_CW+2*N_CW_A,0))*ROUNDUP(G413*DIODE_SAFETY/V_STICK,0)*PRICE_STICK</f>
        <v>147</v>
      </c>
      <c r="AG413" s="24" t="n">
        <f aca="false">SUM(X413:AF413)</f>
        <v>1485.35672629</v>
      </c>
      <c r="AH413" s="20" t="n">
        <f aca="false">FIXED_BOM</f>
        <v>3666</v>
      </c>
      <c r="AI413" s="24" t="n">
        <f aca="false">(AG413+AH413)*(1+CONT)</f>
        <v>5924.0602352335</v>
      </c>
      <c r="AJ413" s="24" t="n">
        <f aca="false">IF(AR413&gt;0,AI413/AR413,1000000000000)</f>
        <v>5826.89100090245</v>
      </c>
      <c r="AK413" s="8" t="n">
        <f aca="false">IF(AND(AP413&gt;=V_NEED,AR413&gt;=P_MIN,AQ413&gt;=Z_MIN,F413&lt;=N_CAP,D413&lt;=R_MAX,OR(CORONA_REQ=0,O413&gt;=G413),OR(CORE_MODE&lt;&gt;3,E_CORE&lt;=E_NULL_MAX)),1,0)</f>
        <v>0</v>
      </c>
      <c r="AL413" s="31" t="n">
        <f aca="false">IF(AK413=1,IF(OBJECTIVE=1,AI413,AJ413),1000000000000)+ROW()*0.000000001</f>
        <v>1000000000000</v>
      </c>
      <c r="AM413" s="31" t="n">
        <v>4.124083</v>
      </c>
      <c r="AN413" s="41" t="n">
        <v>1.056979</v>
      </c>
      <c r="AO413" s="31" t="n">
        <v>0.107781</v>
      </c>
      <c r="AP413" s="31" t="n">
        <f aca="false">IF(CORE_MODE=1,G413,IF(OR(CORE_MODE=3,CORE_MODE=4),G413+(CHOOSE(N_CW+1,0,1,CW_N2,CW_N3,CW_N4,CW_N5,CW_N6)+CHOOSE(N_CW_A+1,0,CW_A1,CW_A2))*CW_PER_SWING*AM413,AM413))</f>
        <v>25.659461759829</v>
      </c>
      <c r="AQ413" s="41" t="n">
        <f aca="false">IF(CORE_MODE=2,AN413,K413)</f>
        <v>1.128405</v>
      </c>
      <c r="AR413" s="31" t="n">
        <f aca="false">IF(CORE_MODE=2,AO413,L413)</f>
        <v>1.016676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31" t="n">
        <v>16.907073</v>
      </c>
      <c r="H414" s="8" t="n">
        <v>84.790846</v>
      </c>
      <c r="I414" s="8" t="n">
        <v>365.623566</v>
      </c>
      <c r="J414" s="31" t="n">
        <v>4.312064</v>
      </c>
      <c r="K414" s="41" t="n">
        <v>1.171387</v>
      </c>
      <c r="L414" s="31" t="n">
        <v>2.027389</v>
      </c>
      <c r="M414" s="8" t="n">
        <v>191.5</v>
      </c>
      <c r="N414" s="8" t="n">
        <v>995</v>
      </c>
      <c r="O414" s="31" t="n">
        <v>15.22784</v>
      </c>
      <c r="P414" s="31" t="n">
        <v>5.89276</v>
      </c>
      <c r="Q414" s="31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31" t="n">
        <v>3.683007</v>
      </c>
      <c r="W414" s="41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2*ROUNDUP(G414*1000/V_ZENER,0)*PRICE_Z+(4+IF(CORE_MODE=1,1,0)+IF(OR(CORE_MODE=3,CORE_MODE=4),1+2*N_CW+2*N_CW_A,0))*ROUNDUP(G414*DIODE_SAFETY/V_STICK,0)*PRICE_STICK</f>
        <v>147</v>
      </c>
      <c r="AG414" s="24" t="n">
        <f aca="false">SUM(X414:AF414)</f>
        <v>2015.1674574</v>
      </c>
      <c r="AH414" s="20" t="n">
        <f aca="false">FIXED_BOM</f>
        <v>3666</v>
      </c>
      <c r="AI414" s="24" t="n">
        <f aca="false">(AG414+AH414)*(1+CONT)</f>
        <v>6533.34257601</v>
      </c>
      <c r="AJ414" s="24" t="n">
        <f aca="false">IF(AR414&gt;0,AI414/AR414,1000000000000)</f>
        <v>3222.54021108431</v>
      </c>
      <c r="AK414" s="8" t="n">
        <f aca="false">IF(AND(AP414&gt;=V_NEED,AR414&gt;=P_MIN,AQ414&gt;=Z_MIN,F414&lt;=N_CAP,D414&lt;=R_MAX,OR(CORONA_REQ=0,O414&gt;=G414),OR(CORE_MODE&lt;&gt;3,E_CORE&lt;=E_NULL_MAX)),1,0)</f>
        <v>0</v>
      </c>
      <c r="AL414" s="31" t="n">
        <f aca="false">IF(AK414=1,IF(OBJECTIVE=1,AI414,AJ414),1000000000000)+ROW()*0.000000001</f>
        <v>1000000000000</v>
      </c>
      <c r="AM414" s="31" t="n">
        <v>6.168459</v>
      </c>
      <c r="AN414" s="41" t="n">
        <v>1.111342</v>
      </c>
      <c r="AO414" s="31" t="n">
        <v>0.897367</v>
      </c>
      <c r="AP414" s="31" t="n">
        <f aca="false">IF(CORE_MODE=1,G414,IF(OR(CORE_MODE=3,CORE_MODE=4),G414+(CHOOSE(N_CW+1,0,1,CW_N2,CW_N3,CW_N4,CW_N5,CW_N6)+CHOOSE(N_CW_A+1,0,CW_A1,CW_A2))*CW_PER_SWING*AM414,AM414))</f>
        <v>29.998165302717</v>
      </c>
      <c r="AQ414" s="41" t="n">
        <f aca="false">IF(CORE_MODE=2,AN414,K414)</f>
        <v>1.171387</v>
      </c>
      <c r="AR414" s="31" t="n">
        <f aca="false">IF(CORE_MODE=2,AO414,L414)</f>
        <v>2.027389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31" t="n">
        <v>16.907073</v>
      </c>
      <c r="H415" s="8" t="n">
        <v>114.896609</v>
      </c>
      <c r="I415" s="8" t="n">
        <v>498.577589</v>
      </c>
      <c r="J415" s="31" t="n">
        <v>4.339359</v>
      </c>
      <c r="K415" s="41" t="n">
        <v>1.193106</v>
      </c>
      <c r="L415" s="31" t="n">
        <v>3.043833</v>
      </c>
      <c r="M415" s="8" t="n">
        <v>254.5</v>
      </c>
      <c r="N415" s="8" t="n">
        <v>1121</v>
      </c>
      <c r="O415" s="31" t="n">
        <v>15.22784</v>
      </c>
      <c r="P415" s="31" t="n">
        <v>7.857013</v>
      </c>
      <c r="Q415" s="31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31" t="n">
        <v>4.643792</v>
      </c>
      <c r="W415" s="41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2*ROUNDUP(G415*1000/V_ZENER,0)*PRICE_Z+(4+IF(CORE_MODE=1,1,0)+IF(OR(CORE_MODE=3,CORE_MODE=4),1+2*N_CW+2*N_CW_A,0))*ROUNDUP(G415*DIODE_SAFETY/V_STICK,0)*PRICE_STICK</f>
        <v>147</v>
      </c>
      <c r="AG415" s="24" t="n">
        <f aca="false">SUM(X415:AF415)</f>
        <v>2544.97818501</v>
      </c>
      <c r="AH415" s="20" t="n">
        <f aca="false">FIXED_BOM</f>
        <v>3666</v>
      </c>
      <c r="AI415" s="24" t="n">
        <f aca="false">(AG415+AH415)*(1+CONT)</f>
        <v>7142.6249127615</v>
      </c>
      <c r="AJ415" s="24" t="n">
        <f aca="false">IF(AR415&gt;0,AI415/AR415,1000000000000)</f>
        <v>2346.58895963133</v>
      </c>
      <c r="AK415" s="8" t="n">
        <f aca="false">IF(AND(AP415&gt;=V_NEED,AR415&gt;=P_MIN,AQ415&gt;=Z_MIN,F415&lt;=N_CAP,D415&lt;=R_MAX,OR(CORONA_REQ=0,O415&gt;=G415),OR(CORE_MODE&lt;&gt;3,E_CORE&lt;=E_NULL_MAX)),1,0)</f>
        <v>0</v>
      </c>
      <c r="AL415" s="31" t="n">
        <f aca="false">IF(AK415=1,IF(OBJECTIVE=1,AI415,AJ415),1000000000000)+ROW()*0.000000001</f>
        <v>1000000000000</v>
      </c>
      <c r="AM415" s="31" t="n">
        <v>7.202891</v>
      </c>
      <c r="AN415" s="41" t="n">
        <v>1.144388</v>
      </c>
      <c r="AO415" s="31" t="n">
        <v>1.967562</v>
      </c>
      <c r="AP415" s="31" t="n">
        <f aca="false">IF(CORE_MODE=1,G415,IF(OR(CORE_MODE=3,CORE_MODE=4),G415+(CHOOSE(N_CW+1,0,1,CW_N2,CW_N3,CW_N4,CW_N5,CW_N6)+CHOOSE(N_CW_A+1,0,CW_A1,CW_A2))*CW_PER_SWING*AM415,AM415))</f>
        <v>32.193502062333</v>
      </c>
      <c r="AQ415" s="41" t="n">
        <f aca="false">IF(CORE_MODE=2,AN415,K415)</f>
        <v>1.193106</v>
      </c>
      <c r="AR415" s="31" t="n">
        <f aca="false">IF(CORE_MODE=2,AO415,L415)</f>
        <v>3.043833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31" t="n">
        <v>16.907073</v>
      </c>
      <c r="H416" s="8" t="n">
        <v>145.002371</v>
      </c>
      <c r="I416" s="8" t="n">
        <v>631.531613</v>
      </c>
      <c r="J416" s="31" t="n">
        <v>4.355319</v>
      </c>
      <c r="K416" s="41" t="n">
        <v>1.206736</v>
      </c>
      <c r="L416" s="31" t="n">
        <v>4.063326</v>
      </c>
      <c r="M416" s="8" t="n">
        <v>317.5</v>
      </c>
      <c r="N416" s="8" t="n">
        <v>1247</v>
      </c>
      <c r="O416" s="31" t="n">
        <v>15.22784</v>
      </c>
      <c r="P416" s="31" t="n">
        <v>9.821267</v>
      </c>
      <c r="Q416" s="31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31" t="n">
        <v>5.604576</v>
      </c>
      <c r="W416" s="41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2*ROUNDUP(G416*1000/V_ZENER,0)*PRICE_Z+(4+IF(CORE_MODE=1,1,0)+IF(OR(CORE_MODE=3,CORE_MODE=4),1+2*N_CW+2*N_CW_A,0))*ROUNDUP(G416*DIODE_SAFETY/V_STICK,0)*PRICE_STICK</f>
        <v>147</v>
      </c>
      <c r="AG416" s="24" t="n">
        <f aca="false">SUM(X416:AF416)</f>
        <v>3074.78892959</v>
      </c>
      <c r="AH416" s="20" t="n">
        <f aca="false">FIXED_BOM</f>
        <v>3666</v>
      </c>
      <c r="AI416" s="24" t="n">
        <f aca="false">(AG416+AH416)*(1+CONT)</f>
        <v>7751.9072690285</v>
      </c>
      <c r="AJ416" s="24" t="n">
        <f aca="false">IF(AR416&gt;0,AI416/AR416,1000000000000)</f>
        <v>1907.77389484095</v>
      </c>
      <c r="AK416" s="8" t="n">
        <f aca="false">IF(AND(AP416&gt;=V_NEED,AR416&gt;=P_MIN,AQ416&gt;=Z_MIN,F416&lt;=N_CAP,D416&lt;=R_MAX,OR(CORONA_REQ=0,O416&gt;=G416),OR(CORE_MODE&lt;&gt;3,E_CORE&lt;=E_NULL_MAX)),1,0)</f>
        <v>0</v>
      </c>
      <c r="AL416" s="31" t="n">
        <f aca="false">IF(AK416=1,IF(OBJECTIVE=1,AI416,AJ416),1000000000000)+ROW()*0.000000001</f>
        <v>1000000000000</v>
      </c>
      <c r="AM416" s="31" t="n">
        <v>7.573078</v>
      </c>
      <c r="AN416" s="41" t="n">
        <v>1.165691</v>
      </c>
      <c r="AO416" s="31" t="n">
        <v>2.844113</v>
      </c>
      <c r="AP416" s="31" t="n">
        <f aca="false">IF(CORE_MODE=1,G416,IF(OR(CORE_MODE=3,CORE_MODE=4),G416+(CHOOSE(N_CW+1,0,1,CW_N2,CW_N3,CW_N4,CW_N5,CW_N6)+CHOOSE(N_CW_A+1,0,CW_A1,CW_A2))*CW_PER_SWING*AM416,AM416))</f>
        <v>32.979136235514</v>
      </c>
      <c r="AQ416" s="41" t="n">
        <f aca="false">IF(CORE_MODE=2,AN416,K416)</f>
        <v>1.206736</v>
      </c>
      <c r="AR416" s="31" t="n">
        <f aca="false">IF(CORE_MODE=2,AO416,L416)</f>
        <v>4.063326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31" t="n">
        <v>16.907073</v>
      </c>
      <c r="H417" s="8" t="n">
        <v>175.108133</v>
      </c>
      <c r="I417" s="8" t="n">
        <v>764.485637</v>
      </c>
      <c r="J417" s="31" t="n">
        <v>4.365792</v>
      </c>
      <c r="K417" s="41" t="n">
        <v>1.215728</v>
      </c>
      <c r="L417" s="31" t="n">
        <v>5.08859</v>
      </c>
      <c r="M417" s="8" t="n">
        <v>391</v>
      </c>
      <c r="N417" s="8" t="n">
        <v>1394</v>
      </c>
      <c r="O417" s="31" t="n">
        <v>15.22784</v>
      </c>
      <c r="P417" s="31" t="n">
        <v>11.78552</v>
      </c>
      <c r="Q417" s="31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31" t="n">
        <v>6.725491</v>
      </c>
      <c r="W417" s="41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2*ROUNDUP(G417*1000/V_ZENER,0)*PRICE_Z+(4+IF(CORE_MODE=1,1,0)+IF(OR(CORE_MODE=3,CORE_MODE=4),1+2*N_CW+2*N_CW_A,0))*ROUNDUP(G417*DIODE_SAFETY/V_STICK,0)*PRICE_STICK</f>
        <v>147</v>
      </c>
      <c r="AG417" s="24" t="n">
        <f aca="false">SUM(X417:AF417)</f>
        <v>3685.6503713</v>
      </c>
      <c r="AH417" s="20" t="n">
        <f aca="false">FIXED_BOM</f>
        <v>3666</v>
      </c>
      <c r="AI417" s="24" t="n">
        <f aca="false">(AG417+AH417)*(1+CONT)</f>
        <v>8454.397926995</v>
      </c>
      <c r="AJ417" s="24" t="n">
        <f aca="false">IF(AR417&gt;0,AI417/AR417,1000000000000)</f>
        <v>1661.44215332636</v>
      </c>
      <c r="AK417" s="8" t="n">
        <f aca="false">IF(AND(AP417&gt;=V_NEED,AR417&gt;=P_MIN,AQ417&gt;=Z_MIN,F417&lt;=N_CAP,D417&lt;=R_MAX,OR(CORONA_REQ=0,O417&gt;=G417),OR(CORE_MODE&lt;&gt;3,E_CORE&lt;=E_NULL_MAX)),1,0)</f>
        <v>0</v>
      </c>
      <c r="AL417" s="31" t="n">
        <f aca="false">IF(AK417=1,IF(OBJECTIVE=1,AI417,AJ417),1000000000000)+ROW()*0.000000001</f>
        <v>1000000000000</v>
      </c>
      <c r="AM417" s="31" t="n">
        <v>7.856243</v>
      </c>
      <c r="AN417" s="41" t="n">
        <v>1.181113</v>
      </c>
      <c r="AO417" s="31" t="n">
        <v>3.776518</v>
      </c>
      <c r="AP417" s="31" t="n">
        <f aca="false">IF(CORE_MODE=1,G417,IF(OR(CORE_MODE=3,CORE_MODE=4),G417+(CHOOSE(N_CW+1,0,1,CW_N2,CW_N3,CW_N4,CW_N5,CW_N6)+CHOOSE(N_CW_A+1,0,CW_A1,CW_A2))*CW_PER_SWING*AM417,AM417))</f>
        <v>33.580086837909</v>
      </c>
      <c r="AQ417" s="41" t="n">
        <f aca="false">IF(CORE_MODE=2,AN417,K417)</f>
        <v>1.215728</v>
      </c>
      <c r="AR417" s="31" t="n">
        <f aca="false">IF(CORE_MODE=2,AO417,L417)</f>
        <v>5.08859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31" t="n">
        <v>16.907073</v>
      </c>
      <c r="H418" s="8" t="n">
        <v>235.319658</v>
      </c>
      <c r="I418" s="8" t="n">
        <v>1030.393685</v>
      </c>
      <c r="J418" s="31" t="n">
        <v>4.378698</v>
      </c>
      <c r="K418" s="41" t="n">
        <v>1.22706</v>
      </c>
      <c r="L418" s="31" t="n">
        <v>7.133177</v>
      </c>
      <c r="M418" s="8" t="n">
        <v>517</v>
      </c>
      <c r="N418" s="8" t="n">
        <v>1646</v>
      </c>
      <c r="O418" s="31" t="n">
        <v>15.22784</v>
      </c>
      <c r="P418" s="31" t="n">
        <v>15.714027</v>
      </c>
      <c r="Q418" s="31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31" t="n">
        <v>8.64706</v>
      </c>
      <c r="W418" s="41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2*ROUNDUP(G418*1000/V_ZENER,0)*PRICE_Z+(4+IF(CORE_MODE=1,1,0)+IF(OR(CORE_MODE=3,CORE_MODE=4),1+2*N_CW+2*N_CW_A,0))*ROUNDUP(G418*DIODE_SAFETY/V_STICK,0)*PRICE_STICK</f>
        <v>147</v>
      </c>
      <c r="AG418" s="24" t="n">
        <f aca="false">SUM(X418:AF418)</f>
        <v>4745.27184199</v>
      </c>
      <c r="AH418" s="20" t="n">
        <f aca="false">FIXED_BOM</f>
        <v>3666</v>
      </c>
      <c r="AI418" s="24" t="n">
        <f aca="false">(AG418+AH418)*(1+CONT)</f>
        <v>9672.9626182885</v>
      </c>
      <c r="AJ418" s="24" t="n">
        <f aca="false">IF(AR418&gt;0,AI418/AR418,1000000000000)</f>
        <v>1356.05251605119</v>
      </c>
      <c r="AK418" s="8" t="n">
        <f aca="false">IF(AND(AP418&gt;=V_NEED,AR418&gt;=P_MIN,AQ418&gt;=Z_MIN,F418&lt;=N_CAP,D418&lt;=R_MAX,OR(CORONA_REQ=0,O418&gt;=G418),OR(CORE_MODE&lt;&gt;3,E_CORE&lt;=E_NULL_MAX)),1,0)</f>
        <v>0</v>
      </c>
      <c r="AL418" s="31" t="n">
        <f aca="false">IF(AK418=1,IF(OBJECTIVE=1,AI418,AJ418),1000000000000)+ROW()*0.000000001</f>
        <v>1000000000000</v>
      </c>
      <c r="AM418" s="31" t="n">
        <v>8.320634</v>
      </c>
      <c r="AN418" s="41" t="n">
        <v>1.199534</v>
      </c>
      <c r="AO418" s="31" t="n">
        <v>5.698136</v>
      </c>
      <c r="AP418" s="31" t="n">
        <f aca="false">IF(CORE_MODE=1,G418,IF(OR(CORE_MODE=3,CORE_MODE=4),G418+(CHOOSE(N_CW+1,0,1,CW_N2,CW_N3,CW_N4,CW_N5,CW_N6)+CHOOSE(N_CW_A+1,0,CW_A1,CW_A2))*CW_PER_SWING*AM418,AM418))</f>
        <v>34.565646674742</v>
      </c>
      <c r="AQ418" s="41" t="n">
        <f aca="false">IF(CORE_MODE=2,AN418,K418)</f>
        <v>1.22706</v>
      </c>
      <c r="AR418" s="31" t="n">
        <f aca="false">IF(CORE_MODE=2,AO418,L418)</f>
        <v>7.133177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31" t="n">
        <v>16.907073</v>
      </c>
      <c r="H419" s="8" t="n">
        <v>30.904854</v>
      </c>
      <c r="I419" s="8" t="n">
        <v>168.393959</v>
      </c>
      <c r="J419" s="31" t="n">
        <v>5.448787</v>
      </c>
      <c r="K419" s="41" t="n">
        <v>1.140399</v>
      </c>
      <c r="L419" s="31" t="n">
        <v>0.786671</v>
      </c>
      <c r="M419" s="8" t="n">
        <v>124</v>
      </c>
      <c r="N419" s="8" t="n">
        <v>860</v>
      </c>
      <c r="O419" s="31" t="n">
        <v>16.128223</v>
      </c>
      <c r="P419" s="31" t="n">
        <v>3.628474</v>
      </c>
      <c r="Q419" s="31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31" t="n">
        <v>2.653595</v>
      </c>
      <c r="W419" s="41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2*ROUNDUP(G419*1000/V_ZENER,0)*PRICE_Z+(4+IF(CORE_MODE=1,1,0)+IF(OR(CORE_MODE=3,CORE_MODE=4),1+2*N_CW+2*N_CW_A,0))*ROUNDUP(G419*DIODE_SAFETY/V_STICK,0)*PRICE_STICK</f>
        <v>147</v>
      </c>
      <c r="AG419" s="24" t="n">
        <f aca="false">SUM(X419:AF419)</f>
        <v>1416.87216766</v>
      </c>
      <c r="AH419" s="20" t="n">
        <f aca="false">FIXED_BOM</f>
        <v>3666</v>
      </c>
      <c r="AI419" s="24" t="n">
        <f aca="false">(AG419+AH419)*(1+CONT)</f>
        <v>5845.302992809</v>
      </c>
      <c r="AJ419" s="24" t="n">
        <f aca="false">IF(AR419&gt;0,AI419/AR419,1000000000000)</f>
        <v>7430.42897578403</v>
      </c>
      <c r="AK419" s="8" t="n">
        <f aca="false">IF(AND(AP419&gt;=V_NEED,AR419&gt;=P_MIN,AQ419&gt;=Z_MIN,F419&lt;=N_CAP,D419&lt;=R_MAX,OR(CORONA_REQ=0,O419&gt;=G419),OR(CORE_MODE&lt;&gt;3,E_CORE&lt;=E_NULL_MAX)),1,0)</f>
        <v>0</v>
      </c>
      <c r="AL419" s="31" t="n">
        <f aca="false">IF(AK419=1,IF(OBJECTIVE=1,AI419,AJ419),1000000000000)+ROW()*0.000000001</f>
        <v>1000000000000</v>
      </c>
      <c r="AM419" s="31" t="n">
        <v>3.229918</v>
      </c>
      <c r="AN419" s="41" t="n">
        <v>1.046536</v>
      </c>
      <c r="AO419" s="31" t="n">
        <v>0.084132</v>
      </c>
      <c r="AP419" s="31" t="n">
        <f aca="false">IF(CORE_MODE=1,G419,IF(OR(CORE_MODE=3,CORE_MODE=4),G419+(CHOOSE(N_CW+1,0,1,CW_N2,CW_N3,CW_N4,CW_N5,CW_N6)+CHOOSE(N_CW_A+1,0,CW_A1,CW_A2))*CW_PER_SWING*AM419,AM419))</f>
        <v>23.761808464434</v>
      </c>
      <c r="AQ419" s="41" t="n">
        <f aca="false">IF(CORE_MODE=2,AN419,K419)</f>
        <v>1.140399</v>
      </c>
      <c r="AR419" s="31" t="n">
        <f aca="false">IF(CORE_MODE=2,AO419,L419)</f>
        <v>0.786671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31" t="n">
        <v>16.907073</v>
      </c>
      <c r="H420" s="8" t="n">
        <v>47.421914</v>
      </c>
      <c r="I420" s="8" t="n">
        <v>264.619079</v>
      </c>
      <c r="J420" s="31" t="n">
        <v>5.580101</v>
      </c>
      <c r="K420" s="41" t="n">
        <v>1.203156</v>
      </c>
      <c r="L420" s="31" t="n">
        <v>1.667107</v>
      </c>
      <c r="M420" s="8" t="n">
        <v>190</v>
      </c>
      <c r="N420" s="8" t="n">
        <v>992</v>
      </c>
      <c r="O420" s="31" t="n">
        <v>16.128223</v>
      </c>
      <c r="P420" s="31" t="n">
        <v>5.44271</v>
      </c>
      <c r="Q420" s="31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31" t="n">
        <v>3.660131</v>
      </c>
      <c r="W420" s="41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2*ROUNDUP(G420*1000/V_ZENER,0)*PRICE_Z+(4+IF(CORE_MODE=1,1,0)+IF(OR(CORE_MODE=3,CORE_MODE=4),1+2*N_CW+2*N_CW_A,0))*ROUNDUP(G420*DIODE_SAFETY/V_STICK,0)*PRICE_STICK</f>
        <v>147</v>
      </c>
      <c r="AG420" s="24" t="n">
        <f aca="false">SUM(X420:AF420)</f>
        <v>1952.96599552</v>
      </c>
      <c r="AH420" s="20" t="n">
        <f aca="false">FIXED_BOM</f>
        <v>3666</v>
      </c>
      <c r="AI420" s="24" t="n">
        <f aca="false">(AG420+AH420)*(1+CONT)</f>
        <v>6461.810894848</v>
      </c>
      <c r="AJ420" s="24" t="n">
        <f aca="false">IF(AR420&gt;0,AI420/AR420,1000000000000)</f>
        <v>3876.06248120127</v>
      </c>
      <c r="AK420" s="8" t="n">
        <f aca="false">IF(AND(AP420&gt;=V_NEED,AR420&gt;=P_MIN,AQ420&gt;=Z_MIN,F420&lt;=N_CAP,D420&lt;=R_MAX,OR(CORONA_REQ=0,O420&gt;=G420),OR(CORE_MODE&lt;&gt;3,E_CORE&lt;=E_NULL_MAX)),1,0)</f>
        <v>0</v>
      </c>
      <c r="AL420" s="31" t="n">
        <f aca="false">IF(AK420=1,IF(OBJECTIVE=1,AI420,AJ420),1000000000000)+ROW()*0.000000001</f>
        <v>1000000000000</v>
      </c>
      <c r="AM420" s="31" t="n">
        <v>7.120882</v>
      </c>
      <c r="AN420" s="41" t="n">
        <v>1.114904</v>
      </c>
      <c r="AO420" s="31" t="n">
        <v>0.577036</v>
      </c>
      <c r="AP420" s="31" t="n">
        <f aca="false">IF(CORE_MODE=1,G420,IF(OR(CORE_MODE=3,CORE_MODE=4),G420+(CHOOSE(N_CW+1,0,1,CW_N2,CW_N3,CW_N4,CW_N5,CW_N6)+CHOOSE(N_CW_A+1,0,CW_A1,CW_A2))*CW_PER_SWING*AM420,AM420))</f>
        <v>32.019457395966</v>
      </c>
      <c r="AQ420" s="41" t="n">
        <f aca="false">IF(CORE_MODE=2,AN420,K420)</f>
        <v>1.203156</v>
      </c>
      <c r="AR420" s="31" t="n">
        <f aca="false">IF(CORE_MODE=2,AO420,L420)</f>
        <v>1.667107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31" t="n">
        <v>16.907073</v>
      </c>
      <c r="H421" s="8" t="n">
        <v>63.938973</v>
      </c>
      <c r="I421" s="8" t="n">
        <v>360.844198</v>
      </c>
      <c r="J421" s="31" t="n">
        <v>5.643572</v>
      </c>
      <c r="K421" s="41" t="n">
        <v>1.236185</v>
      </c>
      <c r="L421" s="31" t="n">
        <v>2.558721</v>
      </c>
      <c r="M421" s="8" t="n">
        <v>245</v>
      </c>
      <c r="N421" s="8" t="n">
        <v>1102</v>
      </c>
      <c r="O421" s="31" t="n">
        <v>16.128223</v>
      </c>
      <c r="P421" s="31" t="n">
        <v>7.256947</v>
      </c>
      <c r="Q421" s="31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31" t="n">
        <v>4.498911</v>
      </c>
      <c r="W421" s="41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2*ROUNDUP(G421*1000/V_ZENER,0)*PRICE_Z+(4+IF(CORE_MODE=1,1,0)+IF(OR(CORE_MODE=3,CORE_MODE=4),1+2*N_CW+2*N_CW_A,0))*ROUNDUP(G421*DIODE_SAFETY/V_STICK,0)*PRICE_STICK</f>
        <v>147</v>
      </c>
      <c r="AG421" s="24" t="n">
        <f aca="false">SUM(X421:AF421)</f>
        <v>2405.30886513</v>
      </c>
      <c r="AH421" s="20" t="n">
        <f aca="false">FIXED_BOM</f>
        <v>3666</v>
      </c>
      <c r="AI421" s="24" t="n">
        <f aca="false">(AG421+AH421)*(1+CONT)</f>
        <v>6982.0051948995</v>
      </c>
      <c r="AJ421" s="24" t="n">
        <f aca="false">IF(AR421&gt;0,AI421/AR421,1000000000000)</f>
        <v>2728.70906788958</v>
      </c>
      <c r="AK421" s="8" t="n">
        <f aca="false">IF(AND(AP421&gt;=V_NEED,AR421&gt;=P_MIN,AQ421&gt;=Z_MIN,F421&lt;=N_CAP,D421&lt;=R_MAX,OR(CORONA_REQ=0,O421&gt;=G421),OR(CORE_MODE&lt;&gt;3,E_CORE&lt;=E_NULL_MAX)),1,0)</f>
        <v>0</v>
      </c>
      <c r="AL421" s="31" t="n">
        <f aca="false">IF(AK421=1,IF(OBJECTIVE=1,AI421,AJ421),1000000000000)+ROW()*0.000000001</f>
        <v>1000000000000</v>
      </c>
      <c r="AM421" s="31" t="n">
        <v>8.21628</v>
      </c>
      <c r="AN421" s="41" t="n">
        <v>1.16231</v>
      </c>
      <c r="AO421" s="31" t="n">
        <v>1.605984</v>
      </c>
      <c r="AP421" s="31" t="n">
        <f aca="false">IF(CORE_MODE=1,G421,IF(OR(CORE_MODE=3,CORE_MODE=4),G421+(CHOOSE(N_CW+1,0,1,CW_N2,CW_N3,CW_N4,CW_N5,CW_N6)+CHOOSE(N_CW_A+1,0,CW_A1,CW_A2))*CW_PER_SWING*AM421,AM421))</f>
        <v>34.34418004164</v>
      </c>
      <c r="AQ421" s="41" t="n">
        <f aca="false">IF(CORE_MODE=2,AN421,K421)</f>
        <v>1.236185</v>
      </c>
      <c r="AR421" s="31" t="n">
        <f aca="false">IF(CORE_MODE=2,AO421,L421)</f>
        <v>2.558721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31" t="n">
        <v>16.907073</v>
      </c>
      <c r="H422" s="8" t="n">
        <v>80.456033</v>
      </c>
      <c r="I422" s="8" t="n">
        <v>457.069318</v>
      </c>
      <c r="J422" s="31" t="n">
        <v>5.680983</v>
      </c>
      <c r="K422" s="41" t="n">
        <v>1.256861</v>
      </c>
      <c r="L422" s="31" t="n">
        <v>3.456122</v>
      </c>
      <c r="M422" s="8" t="n">
        <v>311</v>
      </c>
      <c r="N422" s="8" t="n">
        <v>1234</v>
      </c>
      <c r="O422" s="31" t="n">
        <v>16.128223</v>
      </c>
      <c r="P422" s="31" t="n">
        <v>9.071184</v>
      </c>
      <c r="Q422" s="31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31" t="n">
        <v>5.505448</v>
      </c>
      <c r="W422" s="41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2*ROUNDUP(G422*1000/V_ZENER,0)*PRICE_Z+(4+IF(CORE_MODE=1,1,0)+IF(OR(CORE_MODE=3,CORE_MODE=4),1+2*N_CW+2*N_CW_A,0))*ROUNDUP(G422*DIODE_SAFETY/V_STICK,0)*PRICE_STICK</f>
        <v>147</v>
      </c>
      <c r="AG422" s="24" t="n">
        <f aca="false">SUM(X422:AF422)</f>
        <v>2941.40270646</v>
      </c>
      <c r="AH422" s="20" t="n">
        <f aca="false">FIXED_BOM</f>
        <v>3666</v>
      </c>
      <c r="AI422" s="24" t="n">
        <f aca="false">(AG422+AH422)*(1+CONT)</f>
        <v>7598.513112429</v>
      </c>
      <c r="AJ422" s="24" t="n">
        <f aca="false">IF(AR422&gt;0,AI422/AR422,1000000000000)</f>
        <v>2198.56622897832</v>
      </c>
      <c r="AK422" s="8" t="n">
        <f aca="false">IF(AND(AP422&gt;=V_NEED,AR422&gt;=P_MIN,AQ422&gt;=Z_MIN,F422&lt;=N_CAP,D422&lt;=R_MAX,OR(CORONA_REQ=0,O422&gt;=G422),OR(CORE_MODE&lt;&gt;3,E_CORE&lt;=E_NULL_MAX)),1,0)</f>
        <v>0</v>
      </c>
      <c r="AL422" s="31" t="n">
        <f aca="false">IF(AK422=1,IF(OBJECTIVE=1,AI422,AJ422),1000000000000)+ROW()*0.000000001</f>
        <v>1000000000000</v>
      </c>
      <c r="AM422" s="31" t="n">
        <v>8.95942</v>
      </c>
      <c r="AN422" s="41" t="n">
        <v>1.194676</v>
      </c>
      <c r="AO422" s="31" t="n">
        <v>2.843834</v>
      </c>
      <c r="AP422" s="31" t="n">
        <f aca="false">IF(CORE_MODE=1,G422,IF(OR(CORE_MODE=3,CORE_MODE=4),G422+(CHOOSE(N_CW+1,0,1,CW_N2,CW_N3,CW_N4,CW_N5,CW_N6)+CHOOSE(N_CW_A+1,0,CW_A1,CW_A2))*CW_PER_SWING*AM422,AM422))</f>
        <v>35.92131856746</v>
      </c>
      <c r="AQ422" s="41" t="n">
        <f aca="false">IF(CORE_MODE=2,AN422,K422)</f>
        <v>1.256861</v>
      </c>
      <c r="AR422" s="31" t="n">
        <f aca="false">IF(CORE_MODE=2,AO422,L422)</f>
        <v>3.456122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31" t="n">
        <v>16.907073</v>
      </c>
      <c r="H423" s="8" t="n">
        <v>96.973092</v>
      </c>
      <c r="I423" s="8" t="n">
        <v>553.294437</v>
      </c>
      <c r="J423" s="31" t="n">
        <v>5.705649</v>
      </c>
      <c r="K423" s="41" t="n">
        <v>1.270859</v>
      </c>
      <c r="L423" s="31" t="n">
        <v>4.355399</v>
      </c>
      <c r="M423" s="8" t="n">
        <v>366</v>
      </c>
      <c r="N423" s="8" t="n">
        <v>1344</v>
      </c>
      <c r="O423" s="31" t="n">
        <v>16.128223</v>
      </c>
      <c r="P423" s="31" t="n">
        <v>10.885421</v>
      </c>
      <c r="Q423" s="31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31" t="n">
        <v>6.344228</v>
      </c>
      <c r="W423" s="41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2*ROUNDUP(G423*1000/V_ZENER,0)*PRICE_Z+(4+IF(CORE_MODE=1,1,0)+IF(OR(CORE_MODE=3,CORE_MODE=4),1+2*N_CW+2*N_CW_A,0))*ROUNDUP(G423*DIODE_SAFETY/V_STICK,0)*PRICE_STICK</f>
        <v>147</v>
      </c>
      <c r="AG423" s="24" t="n">
        <f aca="false">SUM(X423:AF423)</f>
        <v>3393.74557457</v>
      </c>
      <c r="AH423" s="20" t="n">
        <f aca="false">FIXED_BOM</f>
        <v>3666</v>
      </c>
      <c r="AI423" s="24" t="n">
        <f aca="false">(AG423+AH423)*(1+CONT)</f>
        <v>8118.7074107555</v>
      </c>
      <c r="AJ423" s="24" t="n">
        <f aca="false">IF(AR423&gt;0,AI423/AR423,1000000000000)</f>
        <v>1864.05594774566</v>
      </c>
      <c r="AK423" s="8" t="n">
        <f aca="false">IF(AND(AP423&gt;=V_NEED,AR423&gt;=P_MIN,AQ423&gt;=Z_MIN,F423&lt;=N_CAP,D423&lt;=R_MAX,OR(CORONA_REQ=0,O423&gt;=G423),OR(CORE_MODE&lt;&gt;3,E_CORE&lt;=E_NULL_MAX)),1,0)</f>
        <v>0</v>
      </c>
      <c r="AL423" s="31" t="n">
        <f aca="false">IF(AK423=1,IF(OBJECTIVE=1,AI423,AJ423),1000000000000)+ROW()*0.000000001</f>
        <v>1000000000000</v>
      </c>
      <c r="AM423" s="31" t="n">
        <v>8.989408</v>
      </c>
      <c r="AN423" s="41" t="n">
        <v>1.215912</v>
      </c>
      <c r="AO423" s="31" t="n">
        <v>3.710044</v>
      </c>
      <c r="AP423" s="31" t="n">
        <f aca="false">IF(CORE_MODE=1,G423,IF(OR(CORE_MODE=3,CORE_MODE=4),G423+(CHOOSE(N_CW+1,0,1,CW_N2,CW_N3,CW_N4,CW_N5,CW_N6)+CHOOSE(N_CW_A+1,0,CW_A1,CW_A2))*CW_PER_SWING*AM423,AM423))</f>
        <v>35.984960990304</v>
      </c>
      <c r="AQ423" s="41" t="n">
        <f aca="false">IF(CORE_MODE=2,AN423,K423)</f>
        <v>1.270859</v>
      </c>
      <c r="AR423" s="31" t="n">
        <f aca="false">IF(CORE_MODE=2,AO423,L423)</f>
        <v>4.355399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31" t="n">
        <v>16.907073</v>
      </c>
      <c r="H424" s="8" t="n">
        <v>130.007211</v>
      </c>
      <c r="I424" s="8" t="n">
        <v>745.744676</v>
      </c>
      <c r="J424" s="31" t="n">
        <v>5.736179</v>
      </c>
      <c r="K424" s="41" t="n">
        <v>1.289032</v>
      </c>
      <c r="L424" s="31" t="n">
        <v>6.163961</v>
      </c>
      <c r="M424" s="8" t="n">
        <v>487</v>
      </c>
      <c r="N424" s="8" t="n">
        <v>1586</v>
      </c>
      <c r="O424" s="31" t="n">
        <v>16.128223</v>
      </c>
      <c r="P424" s="31" t="n">
        <v>14.513894</v>
      </c>
      <c r="Q424" s="31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31" t="n">
        <v>8.189544</v>
      </c>
      <c r="W424" s="41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2*ROUNDUP(G424*1000/V_ZENER,0)*PRICE_Z+(4+IF(CORE_MODE=1,1,0)+IF(OR(CORE_MODE=3,CORE_MODE=4),1+2*N_CW+2*N_CW_A,0))*ROUNDUP(G424*DIODE_SAFETY/V_STICK,0)*PRICE_STICK</f>
        <v>147</v>
      </c>
      <c r="AG424" s="24" t="n">
        <f aca="false">SUM(X424:AF424)</f>
        <v>4382.18227354</v>
      </c>
      <c r="AH424" s="20" t="n">
        <f aca="false">FIXED_BOM</f>
        <v>3666</v>
      </c>
      <c r="AI424" s="24" t="n">
        <f aca="false">(AG424+AH424)*(1+CONT)</f>
        <v>9255.409614571</v>
      </c>
      <c r="AJ424" s="24" t="n">
        <f aca="false">IF(AR424&gt;0,AI424/AR424,1000000000000)</f>
        <v>1501.53604388006</v>
      </c>
      <c r="AK424" s="8" t="n">
        <f aca="false">IF(AND(AP424&gt;=V_NEED,AR424&gt;=P_MIN,AQ424&gt;=Z_MIN,F424&lt;=N_CAP,D424&lt;=R_MAX,OR(CORONA_REQ=0,O424&gt;=G424),OR(CORE_MODE&lt;&gt;3,E_CORE&lt;=E_NULL_MAX)),1,0)</f>
        <v>0</v>
      </c>
      <c r="AL424" s="31" t="n">
        <f aca="false">IF(AK424=1,IF(OBJECTIVE=1,AI424,AJ424),1000000000000)+ROW()*0.000000001</f>
        <v>1000000000000</v>
      </c>
      <c r="AM424" s="31" t="n">
        <v>9.035715</v>
      </c>
      <c r="AN424" s="41" t="n">
        <v>1.245945</v>
      </c>
      <c r="AO424" s="31" t="n">
        <v>5.527759</v>
      </c>
      <c r="AP424" s="31" t="n">
        <f aca="false">IF(CORE_MODE=1,G424,IF(OR(CORE_MODE=3,CORE_MODE=4),G424+(CHOOSE(N_CW+1,0,1,CW_N2,CW_N3,CW_N4,CW_N5,CW_N6)+CHOOSE(N_CW_A+1,0,CW_A1,CW_A2))*CW_PER_SWING*AM424,AM424))</f>
        <v>36.083236623045</v>
      </c>
      <c r="AQ424" s="41" t="n">
        <f aca="false">IF(CORE_MODE=2,AN424,K424)</f>
        <v>1.289032</v>
      </c>
      <c r="AR424" s="31" t="n">
        <f aca="false">IF(CORE_MODE=2,AO424,L424)</f>
        <v>6.163961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31" t="n">
        <v>16.907073</v>
      </c>
      <c r="H425" s="8" t="n">
        <v>39.992231</v>
      </c>
      <c r="I425" s="8" t="n">
        <v>200.801683</v>
      </c>
      <c r="J425" s="31" t="n">
        <v>5.021017</v>
      </c>
      <c r="K425" s="41" t="n">
        <v>1.148007</v>
      </c>
      <c r="L425" s="31" t="n">
        <v>0.98237</v>
      </c>
      <c r="M425" s="8" t="n">
        <v>135</v>
      </c>
      <c r="N425" s="8" t="n">
        <v>882</v>
      </c>
      <c r="O425" s="31" t="n">
        <v>16.128223</v>
      </c>
      <c r="P425" s="31" t="n">
        <v>4.171341</v>
      </c>
      <c r="Q425" s="31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31" t="n">
        <v>2.821351</v>
      </c>
      <c r="W425" s="41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2*ROUNDUP(G425*1000/V_ZENER,0)*PRICE_Z+(4+IF(CORE_MODE=1,1,0)+IF(OR(CORE_MODE=3,CORE_MODE=4),1+2*N_CW+2*N_CW_A,0))*ROUNDUP(G425*DIODE_SAFETY/V_STICK,0)*PRICE_STICK</f>
        <v>147</v>
      </c>
      <c r="AG425" s="24" t="n">
        <f aca="false">SUM(X425:AF425)</f>
        <v>1507.12126237</v>
      </c>
      <c r="AH425" s="20" t="n">
        <f aca="false">FIXED_BOM</f>
        <v>3666</v>
      </c>
      <c r="AI425" s="24" t="n">
        <f aca="false">(AG425+AH425)*(1+CONT)</f>
        <v>5949.0894517255</v>
      </c>
      <c r="AJ425" s="24" t="n">
        <f aca="false">IF(AR425&gt;0,AI425/AR425,1000000000000)</f>
        <v>6055.85416057646</v>
      </c>
      <c r="AK425" s="8" t="n">
        <f aca="false">IF(AND(AP425&gt;=V_NEED,AR425&gt;=P_MIN,AQ425&gt;=Z_MIN,F425&lt;=N_CAP,D425&lt;=R_MAX,OR(CORONA_REQ=0,O425&gt;=G425),OR(CORE_MODE&lt;&gt;3,E_CORE&lt;=E_NULL_MAX)),1,0)</f>
        <v>0</v>
      </c>
      <c r="AL425" s="31" t="n">
        <f aca="false">IF(AK425=1,IF(OBJECTIVE=1,AI425,AJ425),1000000000000)+ROW()*0.000000001</f>
        <v>1000000000000</v>
      </c>
      <c r="AM425" s="31" t="n">
        <v>4.470309</v>
      </c>
      <c r="AN425" s="41" t="n">
        <v>1.061808</v>
      </c>
      <c r="AO425" s="31" t="n">
        <v>0.116548</v>
      </c>
      <c r="AP425" s="31" t="n">
        <f aca="false">IF(CORE_MODE=1,G425,IF(OR(CORE_MODE=3,CORE_MODE=4),G425+(CHOOSE(N_CW+1,0,1,CW_N2,CW_N3,CW_N4,CW_N5,CW_N6)+CHOOSE(N_CW_A+1,0,CW_A1,CW_A2))*CW_PER_SWING*AM425,AM425))</f>
        <v>26.394244389267</v>
      </c>
      <c r="AQ425" s="41" t="n">
        <f aca="false">IF(CORE_MODE=2,AN425,K425)</f>
        <v>1.148007</v>
      </c>
      <c r="AR425" s="31" t="n">
        <f aca="false">IF(CORE_MODE=2,AO425,L425)</f>
        <v>0.98237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31" t="n">
        <v>16.907073</v>
      </c>
      <c r="H426" s="8" t="n">
        <v>61.702077</v>
      </c>
      <c r="I426" s="8" t="n">
        <v>315.545501</v>
      </c>
      <c r="J426" s="31" t="n">
        <v>5.114017</v>
      </c>
      <c r="K426" s="41" t="n">
        <v>1.201124</v>
      </c>
      <c r="L426" s="31" t="n">
        <v>1.978389</v>
      </c>
      <c r="M426" s="8" t="n">
        <v>190</v>
      </c>
      <c r="N426" s="8" t="n">
        <v>992</v>
      </c>
      <c r="O426" s="31" t="n">
        <v>16.128223</v>
      </c>
      <c r="P426" s="31" t="n">
        <v>6.257011</v>
      </c>
      <c r="Q426" s="31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31" t="n">
        <v>3.660131</v>
      </c>
      <c r="W426" s="41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2*ROUNDUP(G426*1000/V_ZENER,0)*PRICE_Z+(4+IF(CORE_MODE=1,1,0)+IF(OR(CORE_MODE=3,CORE_MODE=4),1+2*N_CW+2*N_CW_A,0))*ROUNDUP(G426*DIODE_SAFETY/V_STICK,0)*PRICE_STICK</f>
        <v>147</v>
      </c>
      <c r="AG426" s="24" t="n">
        <f aca="false">SUM(X426:AF426)</f>
        <v>1962.71317849</v>
      </c>
      <c r="AH426" s="20" t="n">
        <f aca="false">FIXED_BOM</f>
        <v>3666</v>
      </c>
      <c r="AI426" s="24" t="n">
        <f aca="false">(AG426+AH426)*(1+CONT)</f>
        <v>6473.0201552635</v>
      </c>
      <c r="AJ426" s="24" t="n">
        <f aca="false">IF(AR426&gt;0,AI426/AR426,1000000000000)</f>
        <v>3271.86420631307</v>
      </c>
      <c r="AK426" s="8" t="n">
        <f aca="false">IF(AND(AP426&gt;=V_NEED,AR426&gt;=P_MIN,AQ426&gt;=Z_MIN,F426&lt;=N_CAP,D426&lt;=R_MAX,OR(CORONA_REQ=0,O426&gt;=G426),OR(CORE_MODE&lt;&gt;3,E_CORE&lt;=E_NULL_MAX)),1,0)</f>
        <v>0</v>
      </c>
      <c r="AL426" s="31" t="n">
        <f aca="false">IF(AK426=1,IF(OBJECTIVE=1,AI426,AJ426),1000000000000)+ROW()*0.000000001</f>
        <v>1000000000000</v>
      </c>
      <c r="AM426" s="31" t="n">
        <v>7.410091</v>
      </c>
      <c r="AN426" s="41" t="n">
        <v>1.125134</v>
      </c>
      <c r="AO426" s="31" t="n">
        <v>0.873301</v>
      </c>
      <c r="AP426" s="31" t="n">
        <f aca="false">IF(CORE_MODE=1,G426,IF(OR(CORE_MODE=3,CORE_MODE=4),G426+(CHOOSE(N_CW+1,0,1,CW_N2,CW_N3,CW_N4,CW_N5,CW_N6)+CHOOSE(N_CW_A+1,0,CW_A1,CW_A2))*CW_PER_SWING*AM426,AM426))</f>
        <v>32.633234955933</v>
      </c>
      <c r="AQ426" s="41" t="n">
        <f aca="false">IF(CORE_MODE=2,AN426,K426)</f>
        <v>1.201124</v>
      </c>
      <c r="AR426" s="31" t="n">
        <f aca="false">IF(CORE_MODE=2,AO426,L426)</f>
        <v>1.978389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31" t="n">
        <v>16.907073</v>
      </c>
      <c r="H427" s="8" t="n">
        <v>83.411923</v>
      </c>
      <c r="I427" s="8" t="n">
        <v>430.28932</v>
      </c>
      <c r="J427" s="31" t="n">
        <v>5.158607</v>
      </c>
      <c r="K427" s="41" t="n">
        <v>1.229001</v>
      </c>
      <c r="L427" s="31" t="n">
        <v>2.983622</v>
      </c>
      <c r="M427" s="8" t="n">
        <v>256</v>
      </c>
      <c r="N427" s="8" t="n">
        <v>1124</v>
      </c>
      <c r="O427" s="31" t="n">
        <v>16.128223</v>
      </c>
      <c r="P427" s="31" t="n">
        <v>8.342682</v>
      </c>
      <c r="Q427" s="31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31" t="n">
        <v>4.666667</v>
      </c>
      <c r="W427" s="41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2*ROUNDUP(G427*1000/V_ZENER,0)*PRICE_Z+(4+IF(CORE_MODE=1,1,0)+IF(OR(CORE_MODE=3,CORE_MODE=4),1+2*N_CW+2*N_CW_A,0))*ROUNDUP(G427*DIODE_SAFETY/V_STICK,0)*PRICE_STICK</f>
        <v>147</v>
      </c>
      <c r="AG427" s="24" t="n">
        <f aca="false">SUM(X427:AF427)</f>
        <v>2502.0560898</v>
      </c>
      <c r="AH427" s="20" t="n">
        <f aca="false">FIXED_BOM</f>
        <v>3666</v>
      </c>
      <c r="AI427" s="24" t="n">
        <f aca="false">(AG427+AH427)*(1+CONT)</f>
        <v>7093.26450327</v>
      </c>
      <c r="AJ427" s="24" t="n">
        <f aca="false">IF(AR427&gt;0,AI427/AR427,1000000000000)</f>
        <v>2377.40052301196</v>
      </c>
      <c r="AK427" s="8" t="n">
        <f aca="false">IF(AND(AP427&gt;=V_NEED,AR427&gt;=P_MIN,AQ427&gt;=Z_MIN,F427&lt;=N_CAP,D427&lt;=R_MAX,OR(CORONA_REQ=0,O427&gt;=G427),OR(CORE_MODE&lt;&gt;3,E_CORE&lt;=E_NULL_MAX)),1,0)</f>
        <v>0</v>
      </c>
      <c r="AL427" s="31" t="n">
        <f aca="false">IF(AK427=1,IF(OBJECTIVE=1,AI427,AJ427),1000000000000)+ROW()*0.000000001</f>
        <v>1000000000000</v>
      </c>
      <c r="AM427" s="31" t="n">
        <v>8.727842</v>
      </c>
      <c r="AN427" s="41" t="n">
        <v>1.167546</v>
      </c>
      <c r="AO427" s="31" t="n">
        <v>2.285881</v>
      </c>
      <c r="AP427" s="31" t="n">
        <f aca="false">IF(CORE_MODE=1,G427,IF(OR(CORE_MODE=3,CORE_MODE=4),G427+(CHOOSE(N_CW+1,0,1,CW_N2,CW_N3,CW_N4,CW_N5,CW_N6)+CHOOSE(N_CW_A+1,0,CW_A1,CW_A2))*CW_PER_SWING*AM427,AM427))</f>
        <v>35.429849146446</v>
      </c>
      <c r="AQ427" s="41" t="n">
        <f aca="false">IF(CORE_MODE=2,AN427,K427)</f>
        <v>1.229001</v>
      </c>
      <c r="AR427" s="31" t="n">
        <f aca="false">IF(CORE_MODE=2,AO427,L427)</f>
        <v>2.983622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31" t="n">
        <v>16.907073</v>
      </c>
      <c r="H428" s="8" t="n">
        <v>105.121769</v>
      </c>
      <c r="I428" s="8" t="n">
        <v>545.033139</v>
      </c>
      <c r="J428" s="31" t="n">
        <v>5.184779</v>
      </c>
      <c r="K428" s="41" t="n">
        <v>1.24577</v>
      </c>
      <c r="L428" s="31" t="n">
        <v>3.993893</v>
      </c>
      <c r="M428" s="8" t="n">
        <v>322</v>
      </c>
      <c r="N428" s="8" t="n">
        <v>1256</v>
      </c>
      <c r="O428" s="31" t="n">
        <v>16.128223</v>
      </c>
      <c r="P428" s="31" t="n">
        <v>10.428352</v>
      </c>
      <c r="Q428" s="31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31" t="n">
        <v>5.673204</v>
      </c>
      <c r="W428" s="41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2*ROUNDUP(G428*1000/V_ZENER,0)*PRICE_Z+(4+IF(CORE_MODE=1,1,0)+IF(OR(CORE_MODE=3,CORE_MODE=4),1+2*N_CW+2*N_CW_A,0))*ROUNDUP(G428*DIODE_SAFETY/V_STICK,0)*PRICE_STICK</f>
        <v>147</v>
      </c>
      <c r="AG428" s="24" t="n">
        <f aca="false">SUM(X428:AF428)</f>
        <v>3041.39898414</v>
      </c>
      <c r="AH428" s="20" t="n">
        <f aca="false">FIXED_BOM</f>
        <v>3666</v>
      </c>
      <c r="AI428" s="24" t="n">
        <f aca="false">(AG428+AH428)*(1+CONT)</f>
        <v>7713.508831761</v>
      </c>
      <c r="AJ428" s="24" t="n">
        <f aca="false">IF(AR428&gt;0,AI428/AR428,1000000000000)</f>
        <v>1931.32585969654</v>
      </c>
      <c r="AK428" s="8" t="n">
        <f aca="false">IF(AND(AP428&gt;=V_NEED,AR428&gt;=P_MIN,AQ428&gt;=Z_MIN,F428&lt;=N_CAP,D428&lt;=R_MAX,OR(CORONA_REQ=0,O428&gt;=G428),OR(CORE_MODE&lt;&gt;3,E_CORE&lt;=E_NULL_MAX)),1,0)</f>
        <v>0</v>
      </c>
      <c r="AL428" s="31" t="n">
        <f aca="false">IF(AK428=1,IF(OBJECTIVE=1,AI428,AJ428),1000000000000)+ROW()*0.000000001</f>
        <v>1000000000000</v>
      </c>
      <c r="AM428" s="31" t="n">
        <v>8.943267</v>
      </c>
      <c r="AN428" s="41" t="n">
        <v>1.193397</v>
      </c>
      <c r="AO428" s="31" t="n">
        <v>3.365766</v>
      </c>
      <c r="AP428" s="31" t="n">
        <f aca="false">IF(CORE_MODE=1,G428,IF(OR(CORE_MODE=3,CORE_MODE=4),G428+(CHOOSE(N_CW+1,0,1,CW_N2,CW_N3,CW_N4,CW_N5,CW_N6)+CHOOSE(N_CW_A+1,0,CW_A1,CW_A2))*CW_PER_SWING*AM428,AM428))</f>
        <v>35.887037653221</v>
      </c>
      <c r="AQ428" s="41" t="n">
        <f aca="false">IF(CORE_MODE=2,AN428,K428)</f>
        <v>1.24577</v>
      </c>
      <c r="AR428" s="31" t="n">
        <f aca="false">IF(CORE_MODE=2,AO428,L428)</f>
        <v>3.993893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31" t="n">
        <v>16.907073</v>
      </c>
      <c r="H429" s="8" t="n">
        <v>126.831616</v>
      </c>
      <c r="I429" s="8" t="n">
        <v>659.776957</v>
      </c>
      <c r="J429" s="31" t="n">
        <v>5.201991</v>
      </c>
      <c r="K429" s="41" t="n">
        <v>1.257276</v>
      </c>
      <c r="L429" s="31" t="n">
        <v>5.006547</v>
      </c>
      <c r="M429" s="8" t="n">
        <v>388</v>
      </c>
      <c r="N429" s="8" t="n">
        <v>1388</v>
      </c>
      <c r="O429" s="31" t="n">
        <v>16.128223</v>
      </c>
      <c r="P429" s="31" t="n">
        <v>12.514022</v>
      </c>
      <c r="Q429" s="31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31" t="n">
        <v>6.67974</v>
      </c>
      <c r="W429" s="41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2*ROUNDUP(G429*1000/V_ZENER,0)*PRICE_Z+(4+IF(CORE_MODE=1,1,0)+IF(OR(CORE_MODE=3,CORE_MODE=4),1+2*N_CW+2*N_CW_A,0))*ROUNDUP(G429*DIODE_SAFETY/V_STICK,0)*PRICE_STICK</f>
        <v>147</v>
      </c>
      <c r="AG429" s="24" t="n">
        <f aca="false">SUM(X429:AF429)</f>
        <v>3580.74188348</v>
      </c>
      <c r="AH429" s="20" t="n">
        <f aca="false">FIXED_BOM</f>
        <v>3666</v>
      </c>
      <c r="AI429" s="24" t="n">
        <f aca="false">(AG429+AH429)*(1+CONT)</f>
        <v>8333.753166002</v>
      </c>
      <c r="AJ429" s="24" t="n">
        <f aca="false">IF(AR429&gt;0,AI429/AR429,1000000000000)</f>
        <v>1664.57104387555</v>
      </c>
      <c r="AK429" s="8" t="n">
        <f aca="false">IF(AND(AP429&gt;=V_NEED,AR429&gt;=P_MIN,AQ429&gt;=Z_MIN,F429&lt;=N_CAP,D429&lt;=R_MAX,OR(CORONA_REQ=0,O429&gt;=G429),OR(CORE_MODE&lt;&gt;3,E_CORE&lt;=E_NULL_MAX)),1,0)</f>
        <v>0</v>
      </c>
      <c r="AL429" s="31" t="n">
        <f aca="false">IF(AK429=1,IF(OBJECTIVE=1,AI429,AJ429),1000000000000)+ROW()*0.000000001</f>
        <v>1000000000000</v>
      </c>
      <c r="AM429" s="31" t="n">
        <v>8.97213</v>
      </c>
      <c r="AN429" s="41" t="n">
        <v>1.212025</v>
      </c>
      <c r="AO429" s="31" t="n">
        <v>4.37055</v>
      </c>
      <c r="AP429" s="31" t="n">
        <f aca="false">IF(CORE_MODE=1,G429,IF(OR(CORE_MODE=3,CORE_MODE=4),G429+(CHOOSE(N_CW+1,0,1,CW_N2,CW_N3,CW_N4,CW_N5,CW_N6)+CHOOSE(N_CW_A+1,0,CW_A1,CW_A2))*CW_PER_SWING*AM429,AM429))</f>
        <v>35.94829253019</v>
      </c>
      <c r="AQ429" s="41" t="n">
        <f aca="false">IF(CORE_MODE=2,AN429,K429)</f>
        <v>1.257276</v>
      </c>
      <c r="AR429" s="31" t="n">
        <f aca="false">IF(CORE_MODE=2,AO429,L429)</f>
        <v>5.006547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31" t="n">
        <v>16.907073</v>
      </c>
      <c r="H430" s="8" t="n">
        <v>170.251308</v>
      </c>
      <c r="I430" s="8" t="n">
        <v>889.264595</v>
      </c>
      <c r="J430" s="31" t="n">
        <v>5.223247</v>
      </c>
      <c r="K430" s="41" t="n">
        <v>1.271972</v>
      </c>
      <c r="L430" s="31" t="n">
        <v>7.038021</v>
      </c>
      <c r="M430" s="8" t="n">
        <v>520</v>
      </c>
      <c r="N430" s="8" t="n">
        <v>1652</v>
      </c>
      <c r="O430" s="31" t="n">
        <v>16.128223</v>
      </c>
      <c r="P430" s="31" t="n">
        <v>16.685363</v>
      </c>
      <c r="Q430" s="31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31" t="n">
        <v>8.692812</v>
      </c>
      <c r="W430" s="41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2*ROUNDUP(G430*1000/V_ZENER,0)*PRICE_Z+(4+IF(CORE_MODE=1,1,0)+IF(OR(CORE_MODE=3,CORE_MODE=4),1+2*N_CW+2*N_CW_A,0))*ROUNDUP(G430*DIODE_SAFETY/V_STICK,0)*PRICE_STICK</f>
        <v>147</v>
      </c>
      <c r="AG430" s="24" t="n">
        <f aca="false">SUM(X430:AF430)</f>
        <v>4659.42762763</v>
      </c>
      <c r="AH430" s="20" t="n">
        <f aca="false">FIXED_BOM</f>
        <v>3666</v>
      </c>
      <c r="AI430" s="24" t="n">
        <f aca="false">(AG430+AH430)*(1+CONT)</f>
        <v>9574.2417717745</v>
      </c>
      <c r="AJ430" s="24" t="n">
        <f aca="false">IF(AR430&gt;0,AI430/AR430,1000000000000)</f>
        <v>1360.35993239783</v>
      </c>
      <c r="AK430" s="8" t="n">
        <f aca="false">IF(AND(AP430&gt;=V_NEED,AR430&gt;=P_MIN,AQ430&gt;=Z_MIN,F430&lt;=N_CAP,D430&lt;=R_MAX,OR(CORONA_REQ=0,O430&gt;=G430),OR(CORE_MODE&lt;&gt;3,E_CORE&lt;=E_NULL_MAX)),1,0)</f>
        <v>0</v>
      </c>
      <c r="AL430" s="31" t="n">
        <f aca="false">IF(AK430=1,IF(OBJECTIVE=1,AI430,AJ430),1000000000000)+ROW()*0.000000001</f>
        <v>1000000000000</v>
      </c>
      <c r="AM430" s="31" t="n">
        <v>9.01865</v>
      </c>
      <c r="AN430" s="41" t="n">
        <v>1.236735</v>
      </c>
      <c r="AO430" s="31" t="n">
        <v>6.414717</v>
      </c>
      <c r="AP430" s="31" t="n">
        <f aca="false">IF(CORE_MODE=1,G430,IF(OR(CORE_MODE=3,CORE_MODE=4),G430+(CHOOSE(N_CW+1,0,1,CW_N2,CW_N3,CW_N4,CW_N5,CW_N6)+CHOOSE(N_CW_A+1,0,CW_A1,CW_A2))*CW_PER_SWING*AM430,AM430))</f>
        <v>36.04702020495</v>
      </c>
      <c r="AQ430" s="41" t="n">
        <f aca="false">IF(CORE_MODE=2,AN430,K430)</f>
        <v>1.271972</v>
      </c>
      <c r="AR430" s="31" t="n">
        <f aca="false">IF(CORE_MODE=2,AO430,L430)</f>
        <v>7.038021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31" t="n">
        <v>16.907073</v>
      </c>
      <c r="H431" s="8" t="n">
        <v>56.745671</v>
      </c>
      <c r="I431" s="8" t="n">
        <v>233.361381</v>
      </c>
      <c r="J431" s="31" t="n">
        <v>4.112408</v>
      </c>
      <c r="K431" s="41" t="n">
        <v>1.121087</v>
      </c>
      <c r="L431" s="31" t="n">
        <v>0.970407</v>
      </c>
      <c r="M431" s="8" t="n">
        <v>135</v>
      </c>
      <c r="N431" s="8" t="n">
        <v>882</v>
      </c>
      <c r="O431" s="31" t="n">
        <v>16.128223</v>
      </c>
      <c r="P431" s="31" t="n">
        <v>4.714208</v>
      </c>
      <c r="Q431" s="31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31" t="n">
        <v>2.821351</v>
      </c>
      <c r="W431" s="41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2*ROUNDUP(G431*1000/V_ZENER,0)*PRICE_Z+(4+IF(CORE_MODE=1,1,0)+IF(OR(CORE_MODE=3,CORE_MODE=4),1+2*N_CW+2*N_CW_A,0))*ROUNDUP(G431*DIODE_SAFETY/V_STICK,0)*PRICE_STICK</f>
        <v>147</v>
      </c>
      <c r="AG431" s="24" t="n">
        <f aca="false">SUM(X431:AF431)</f>
        <v>1513.61938036</v>
      </c>
      <c r="AH431" s="20" t="n">
        <f aca="false">FIXED_BOM</f>
        <v>3666</v>
      </c>
      <c r="AI431" s="24" t="n">
        <f aca="false">(AG431+AH431)*(1+CONT)</f>
        <v>5956.562287414</v>
      </c>
      <c r="AJ431" s="24" t="n">
        <f aca="false">IF(AR431&gt;0,AI431/AR431,1000000000000)</f>
        <v>6138.21034618876</v>
      </c>
      <c r="AK431" s="8" t="n">
        <f aca="false">IF(AND(AP431&gt;=V_NEED,AR431&gt;=P_MIN,AQ431&gt;=Z_MIN,F431&lt;=N_CAP,D431&lt;=R_MAX,OR(CORONA_REQ=0,O431&gt;=G431),OR(CORE_MODE&lt;&gt;3,E_CORE&lt;=E_NULL_MAX)),1,0)</f>
        <v>0</v>
      </c>
      <c r="AL431" s="31" t="n">
        <f aca="false">IF(AK431=1,IF(OBJECTIVE=1,AI431,AJ431),1000000000000)+ROW()*0.000000001</f>
        <v>1000000000000</v>
      </c>
      <c r="AM431" s="31" t="n">
        <v>3.809243</v>
      </c>
      <c r="AN431" s="41" t="n">
        <v>1.052442</v>
      </c>
      <c r="AO431" s="31" t="n">
        <v>0.093407</v>
      </c>
      <c r="AP431" s="31" t="n">
        <f aca="false">IF(CORE_MODE=1,G431,IF(OR(CORE_MODE=3,CORE_MODE=4),G431+(CHOOSE(N_CW+1,0,1,CW_N2,CW_N3,CW_N4,CW_N5,CW_N6)+CHOOSE(N_CW_A+1,0,CW_A1,CW_A2))*CW_PER_SWING*AM431,AM431))</f>
        <v>24.991288476909</v>
      </c>
      <c r="AQ431" s="41" t="n">
        <f aca="false">IF(CORE_MODE=2,AN431,K431)</f>
        <v>1.121087</v>
      </c>
      <c r="AR431" s="31" t="n">
        <f aca="false">IF(CORE_MODE=2,AO431,L431)</f>
        <v>0.970407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31" t="n">
        <v>16.907073</v>
      </c>
      <c r="H432" s="8" t="n">
        <v>88.028912</v>
      </c>
      <c r="I432" s="8" t="n">
        <v>366.710741</v>
      </c>
      <c r="J432" s="31" t="n">
        <v>4.165799</v>
      </c>
      <c r="K432" s="41" t="n">
        <v>1.162731</v>
      </c>
      <c r="L432" s="31" t="n">
        <v>1.949835</v>
      </c>
      <c r="M432" s="8" t="n">
        <v>201</v>
      </c>
      <c r="N432" s="8" t="n">
        <v>1014</v>
      </c>
      <c r="O432" s="31" t="n">
        <v>16.128223</v>
      </c>
      <c r="P432" s="31" t="n">
        <v>7.071312</v>
      </c>
      <c r="Q432" s="31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31" t="n">
        <v>3.827887</v>
      </c>
      <c r="W432" s="41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2*ROUNDUP(G432*1000/V_ZENER,0)*PRICE_Z+(4+IF(CORE_MODE=1,1,0)+IF(OR(CORE_MODE=3,CORE_MODE=4),1+2*N_CW+2*N_CW_A,0))*ROUNDUP(G432*DIODE_SAFETY/V_STICK,0)*PRICE_STICK</f>
        <v>147</v>
      </c>
      <c r="AG432" s="24" t="n">
        <f aca="false">SUM(X432:AF432)</f>
        <v>2056.21134318</v>
      </c>
      <c r="AH432" s="20" t="n">
        <f aca="false">FIXED_BOM</f>
        <v>3666</v>
      </c>
      <c r="AI432" s="24" t="n">
        <f aca="false">(AG432+AH432)*(1+CONT)</f>
        <v>6580.543044657</v>
      </c>
      <c r="AJ432" s="24" t="n">
        <f aca="false">IF(AR432&gt;0,AI432/AR432,1000000000000)</f>
        <v>3374.92302920863</v>
      </c>
      <c r="AK432" s="8" t="n">
        <f aca="false">IF(AND(AP432&gt;=V_NEED,AR432&gt;=P_MIN,AQ432&gt;=Z_MIN,F432&lt;=N_CAP,D432&lt;=R_MAX,OR(CORONA_REQ=0,O432&gt;=G432),OR(CORE_MODE&lt;&gt;3,E_CORE&lt;=E_NULL_MAX)),1,0)</f>
        <v>0</v>
      </c>
      <c r="AL432" s="31" t="n">
        <f aca="false">IF(AK432=1,IF(OBJECTIVE=1,AI432,AJ432),1000000000000)+ROW()*0.000000001</f>
        <v>1000000000000</v>
      </c>
      <c r="AM432" s="31" t="n">
        <v>5.757243</v>
      </c>
      <c r="AN432" s="41" t="n">
        <v>1.104633</v>
      </c>
      <c r="AO432" s="31" t="n">
        <v>0.802914</v>
      </c>
      <c r="AP432" s="31" t="n">
        <f aca="false">IF(CORE_MODE=1,G432,IF(OR(CORE_MODE=3,CORE_MODE=4),G432+(CHOOSE(N_CW+1,0,1,CW_N2,CW_N3,CW_N4,CW_N5,CW_N6)+CHOOSE(N_CW_A+1,0,CW_A1,CW_A2))*CW_PER_SWING*AM432,AM432))</f>
        <v>29.125456800909</v>
      </c>
      <c r="AQ432" s="41" t="n">
        <f aca="false">IF(CORE_MODE=2,AN432,K432)</f>
        <v>1.162731</v>
      </c>
      <c r="AR432" s="31" t="n">
        <f aca="false">IF(CORE_MODE=2,AO432,L432)</f>
        <v>1.949835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31" t="n">
        <v>16.907073</v>
      </c>
      <c r="H433" s="8" t="n">
        <v>119.312153</v>
      </c>
      <c r="I433" s="8" t="n">
        <v>500.060102</v>
      </c>
      <c r="J433" s="31" t="n">
        <v>4.191192</v>
      </c>
      <c r="K433" s="41" t="n">
        <v>1.183958</v>
      </c>
      <c r="L433" s="31" t="n">
        <v>2.937395</v>
      </c>
      <c r="M433" s="8" t="n">
        <v>267</v>
      </c>
      <c r="N433" s="8" t="n">
        <v>1146</v>
      </c>
      <c r="O433" s="31" t="n">
        <v>16.128223</v>
      </c>
      <c r="P433" s="31" t="n">
        <v>9.428416</v>
      </c>
      <c r="Q433" s="31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31" t="n">
        <v>4.834424</v>
      </c>
      <c r="W433" s="41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2*ROUNDUP(G433*1000/V_ZENER,0)*PRICE_Z+(4+IF(CORE_MODE=1,1,0)+IF(OR(CORE_MODE=3,CORE_MODE=4),1+2*N_CW+2*N_CW_A,0))*ROUNDUP(G433*DIODE_SAFETY/V_STICK,0)*PRICE_STICK</f>
        <v>147</v>
      </c>
      <c r="AG433" s="24" t="n">
        <f aca="false">SUM(X433:AF433)</f>
        <v>2598.8033025</v>
      </c>
      <c r="AH433" s="20" t="n">
        <f aca="false">FIXED_BOM</f>
        <v>3666</v>
      </c>
      <c r="AI433" s="24" t="n">
        <f aca="false">(AG433+AH433)*(1+CONT)</f>
        <v>7204.523797875</v>
      </c>
      <c r="AJ433" s="24" t="n">
        <f aca="false">IF(AR433&gt;0,AI433/AR433,1000000000000)</f>
        <v>2452.6915167606</v>
      </c>
      <c r="AK433" s="8" t="n">
        <f aca="false">IF(AND(AP433&gt;=V_NEED,AR433&gt;=P_MIN,AQ433&gt;=Z_MIN,F433&lt;=N_CAP,D433&lt;=R_MAX,OR(CORONA_REQ=0,O433&gt;=G433),OR(CORE_MODE&lt;&gt;3,E_CORE&lt;=E_NULL_MAX)),1,0)</f>
        <v>0</v>
      </c>
      <c r="AL433" s="31" t="n">
        <f aca="false">IF(AK433=1,IF(OBJECTIVE=1,AI433,AJ433),1000000000000)+ROW()*0.000000001</f>
        <v>1000000000000</v>
      </c>
      <c r="AM433" s="31" t="n">
        <v>6.788517</v>
      </c>
      <c r="AN433" s="41" t="n">
        <v>1.136693</v>
      </c>
      <c r="AO433" s="31" t="n">
        <v>1.771445</v>
      </c>
      <c r="AP433" s="31" t="n">
        <f aca="false">IF(CORE_MODE=1,G433,IF(OR(CORE_MODE=3,CORE_MODE=4),G433+(CHOOSE(N_CW+1,0,1,CW_N2,CW_N3,CW_N4,CW_N5,CW_N6)+CHOOSE(N_CW_A+1,0,CW_A1,CW_A2))*CW_PER_SWING*AM433,AM433))</f>
        <v>31.314091453971</v>
      </c>
      <c r="AQ433" s="41" t="n">
        <f aca="false">IF(CORE_MODE=2,AN433,K433)</f>
        <v>1.183958</v>
      </c>
      <c r="AR433" s="31" t="n">
        <f aca="false">IF(CORE_MODE=2,AO433,L433)</f>
        <v>2.937395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31" t="n">
        <v>16.907073</v>
      </c>
      <c r="H434" s="8" t="n">
        <v>150.595394</v>
      </c>
      <c r="I434" s="8" t="n">
        <v>633.409463</v>
      </c>
      <c r="J434" s="31" t="n">
        <v>4.206035</v>
      </c>
      <c r="K434" s="41" t="n">
        <v>1.196948</v>
      </c>
      <c r="L434" s="31" t="n">
        <v>3.928553</v>
      </c>
      <c r="M434" s="8" t="n">
        <v>344</v>
      </c>
      <c r="N434" s="8" t="n">
        <v>1300</v>
      </c>
      <c r="O434" s="31" t="n">
        <v>16.128223</v>
      </c>
      <c r="P434" s="31" t="n">
        <v>11.78552</v>
      </c>
      <c r="Q434" s="31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31" t="n">
        <v>6.008716</v>
      </c>
      <c r="W434" s="41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2*ROUNDUP(G434*1000/V_ZENER,0)*PRICE_Z+(4+IF(CORE_MODE=1,1,0)+IF(OR(CORE_MODE=3,CORE_MODE=4),1+2*N_CW+2*N_CW_A,0))*ROUNDUP(G434*DIODE_SAFETY/V_STICK,0)*PRICE_STICK</f>
        <v>147</v>
      </c>
      <c r="AG434" s="24" t="n">
        <f aca="false">SUM(X434:AF434)</f>
        <v>3225.14624354</v>
      </c>
      <c r="AH434" s="20" t="n">
        <f aca="false">FIXED_BOM</f>
        <v>3666</v>
      </c>
      <c r="AI434" s="24" t="n">
        <f aca="false">(AG434+AH434)*(1+CONT)</f>
        <v>7924.818180071</v>
      </c>
      <c r="AJ434" s="24" t="n">
        <f aca="false">IF(AR434&gt;0,AI434/AR434,1000000000000)</f>
        <v>2017.23590850652</v>
      </c>
      <c r="AK434" s="8" t="n">
        <f aca="false">IF(AND(AP434&gt;=V_NEED,AR434&gt;=P_MIN,AQ434&gt;=Z_MIN,F434&lt;=N_CAP,D434&lt;=R_MAX,OR(CORONA_REQ=0,O434&gt;=G434),OR(CORE_MODE&lt;&gt;3,E_CORE&lt;=E_NULL_MAX)),1,0)</f>
        <v>0</v>
      </c>
      <c r="AL434" s="31" t="n">
        <f aca="false">IF(AK434=1,IF(OBJECTIVE=1,AI434,AJ434),1000000000000)+ROW()*0.000000001</f>
        <v>1000000000000</v>
      </c>
      <c r="AM434" s="31" t="n">
        <v>7.230842</v>
      </c>
      <c r="AN434" s="41" t="n">
        <v>1.157168</v>
      </c>
      <c r="AO434" s="31" t="n">
        <v>2.589766</v>
      </c>
      <c r="AP434" s="31" t="n">
        <f aca="false">IF(CORE_MODE=1,G434,IF(OR(CORE_MODE=3,CORE_MODE=4),G434+(CHOOSE(N_CW+1,0,1,CW_N2,CW_N3,CW_N4,CW_N5,CW_N6)+CHOOSE(N_CW_A+1,0,CW_A1,CW_A2))*CW_PER_SWING*AM434,AM434))</f>
        <v>32.252821435446</v>
      </c>
      <c r="AQ434" s="41" t="n">
        <f aca="false">IF(CORE_MODE=2,AN434,K434)</f>
        <v>1.196948</v>
      </c>
      <c r="AR434" s="31" t="n">
        <f aca="false">IF(CORE_MODE=2,AO434,L434)</f>
        <v>3.928553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31" t="n">
        <v>16.907073</v>
      </c>
      <c r="H435" s="8" t="n">
        <v>181.878635</v>
      </c>
      <c r="I435" s="8" t="n">
        <v>766.758823</v>
      </c>
      <c r="J435" s="31" t="n">
        <v>4.215772</v>
      </c>
      <c r="K435" s="41" t="n">
        <v>1.206033</v>
      </c>
      <c r="L435" s="31" t="n">
        <v>4.923752</v>
      </c>
      <c r="M435" s="8" t="n">
        <v>410</v>
      </c>
      <c r="N435" s="8" t="n">
        <v>1432</v>
      </c>
      <c r="O435" s="31" t="n">
        <v>16.128223</v>
      </c>
      <c r="P435" s="31" t="n">
        <v>14.142624</v>
      </c>
      <c r="Q435" s="31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31" t="n">
        <v>7.015252</v>
      </c>
      <c r="W435" s="41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2*ROUNDUP(G435*1000/V_ZENER,0)*PRICE_Z+(4+IF(CORE_MODE=1,1,0)+IF(OR(CORE_MODE=3,CORE_MODE=4),1+2*N_CW+2*N_CW_A,0))*ROUNDUP(G435*DIODE_SAFETY/V_STICK,0)*PRICE_STICK</f>
        <v>147</v>
      </c>
      <c r="AG435" s="24" t="n">
        <f aca="false">SUM(X435:AF435)</f>
        <v>3767.73820286</v>
      </c>
      <c r="AH435" s="20" t="n">
        <f aca="false">FIXED_BOM</f>
        <v>3666</v>
      </c>
      <c r="AI435" s="24" t="n">
        <f aca="false">(AG435+AH435)*(1+CONT)</f>
        <v>8548.798933289</v>
      </c>
      <c r="AJ435" s="24" t="n">
        <f aca="false">IF(AR435&gt;0,AI435/AR435,1000000000000)</f>
        <v>1736.23670186658</v>
      </c>
      <c r="AK435" s="8" t="n">
        <f aca="false">IF(AND(AP435&gt;=V_NEED,AR435&gt;=P_MIN,AQ435&gt;=Z_MIN,F435&lt;=N_CAP,D435&lt;=R_MAX,OR(CORONA_REQ=0,O435&gt;=G435),OR(CORE_MODE&lt;&gt;3,E_CORE&lt;=E_NULL_MAX)),1,0)</f>
        <v>0</v>
      </c>
      <c r="AL435" s="31" t="n">
        <f aca="false">IF(AK435=1,IF(OBJECTIVE=1,AI435,AJ435),1000000000000)+ROW()*0.000000001</f>
        <v>1000000000000</v>
      </c>
      <c r="AM435" s="31" t="n">
        <v>7.572918</v>
      </c>
      <c r="AN435" s="41" t="n">
        <v>1.172505</v>
      </c>
      <c r="AO435" s="31" t="n">
        <v>3.464225</v>
      </c>
      <c r="AP435" s="31" t="n">
        <f aca="false">IF(CORE_MODE=1,G435,IF(OR(CORE_MODE=3,CORE_MODE=4),G435+(CHOOSE(N_CW+1,0,1,CW_N2,CW_N3,CW_N4,CW_N5,CW_N6)+CHOOSE(N_CW_A+1,0,CW_A1,CW_A2))*CW_PER_SWING*AM435,AM435))</f>
        <v>32.978796673434</v>
      </c>
      <c r="AQ435" s="41" t="n">
        <f aca="false">IF(CORE_MODE=2,AN435,K435)</f>
        <v>1.206033</v>
      </c>
      <c r="AR435" s="31" t="n">
        <f aca="false">IF(CORE_MODE=2,AO435,L435)</f>
        <v>4.923752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31" t="n">
        <v>16.907073</v>
      </c>
      <c r="H436" s="8" t="n">
        <v>244.445117</v>
      </c>
      <c r="I436" s="8" t="n">
        <v>1033.457544</v>
      </c>
      <c r="J436" s="31" t="n">
        <v>4.227769</v>
      </c>
      <c r="K436" s="41" t="n">
        <v>1.216743</v>
      </c>
      <c r="L436" s="31" t="n">
        <v>6.911245</v>
      </c>
      <c r="M436" s="8" t="n">
        <v>542</v>
      </c>
      <c r="N436" s="8" t="n">
        <v>1696</v>
      </c>
      <c r="O436" s="31" t="n">
        <v>16.128223</v>
      </c>
      <c r="P436" s="31" t="n">
        <v>18.856832</v>
      </c>
      <c r="Q436" s="31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31" t="n">
        <v>9.028324</v>
      </c>
      <c r="W436" s="41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2*ROUNDUP(G436*1000/V_ZENER,0)*PRICE_Z+(4+IF(CORE_MODE=1,1,0)+IF(OR(CORE_MODE=3,CORE_MODE=4),1+2*N_CW+2*N_CW_A,0))*ROUNDUP(G436*DIODE_SAFETY/V_STICK,0)*PRICE_STICK</f>
        <v>147</v>
      </c>
      <c r="AG436" s="24" t="n">
        <f aca="false">SUM(X436:AF436)</f>
        <v>4852.922065</v>
      </c>
      <c r="AH436" s="20" t="n">
        <f aca="false">FIXED_BOM</f>
        <v>3666</v>
      </c>
      <c r="AI436" s="24" t="n">
        <f aca="false">(AG436+AH436)*(1+CONT)</f>
        <v>9796.76037475</v>
      </c>
      <c r="AJ436" s="24" t="n">
        <f aca="false">IF(AR436&gt;0,AI436/AR436,1000000000000)</f>
        <v>1417.51021339136</v>
      </c>
      <c r="AK436" s="8" t="n">
        <f aca="false">IF(AND(AP436&gt;=V_NEED,AR436&gt;=P_MIN,AQ436&gt;=Z_MIN,F436&lt;=N_CAP,D436&lt;=R_MAX,OR(CORONA_REQ=0,O436&gt;=G436),OR(CORE_MODE&lt;&gt;3,E_CORE&lt;=E_NULL_MAX)),1,0)</f>
        <v>0</v>
      </c>
      <c r="AL436" s="31" t="n">
        <f aca="false">IF(AK436=1,IF(OBJECTIVE=1,AI436,AJ436),1000000000000)+ROW()*0.000000001</f>
        <v>1000000000000</v>
      </c>
      <c r="AM436" s="31" t="n">
        <v>8.140867</v>
      </c>
      <c r="AN436" s="41" t="n">
        <v>1.190082</v>
      </c>
      <c r="AO436" s="31" t="n">
        <v>5.301349</v>
      </c>
      <c r="AP436" s="31" t="n">
        <f aca="false">IF(CORE_MODE=1,G436,IF(OR(CORE_MODE=3,CORE_MODE=4),G436+(CHOOSE(N_CW+1,0,1,CW_N2,CW_N3,CW_N4,CW_N5,CW_N6)+CHOOSE(N_CW_A+1,0,CW_A1,CW_A2))*CW_PER_SWING*AM436,AM436))</f>
        <v>34.184133822021</v>
      </c>
      <c r="AQ436" s="41" t="n">
        <f aca="false">IF(CORE_MODE=2,AN436,K436)</f>
        <v>1.216743</v>
      </c>
      <c r="AR436" s="31" t="n">
        <f aca="false">IF(CORE_MODE=2,AO436,L436)</f>
        <v>6.911245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31" t="n">
        <v>16.907073</v>
      </c>
      <c r="H437" s="8" t="n">
        <v>33.316073</v>
      </c>
      <c r="I437" s="8" t="n">
        <v>169.558535</v>
      </c>
      <c r="J437" s="31" t="n">
        <v>5.089391</v>
      </c>
      <c r="K437" s="41" t="n">
        <v>1.128344</v>
      </c>
      <c r="L437" s="31" t="n">
        <v>0.735932</v>
      </c>
      <c r="M437" s="8" t="n">
        <v>136</v>
      </c>
      <c r="N437" s="8" t="n">
        <v>884</v>
      </c>
      <c r="O437" s="31" t="n">
        <v>17.542188</v>
      </c>
      <c r="P437" s="31" t="n">
        <v>4.837965</v>
      </c>
      <c r="Q437" s="31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31" t="n">
        <v>2.836602</v>
      </c>
      <c r="W437" s="41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2*ROUNDUP(G437*1000/V_ZENER,0)*PRICE_Z+(4+IF(CORE_MODE=1,1,0)+IF(OR(CORE_MODE=3,CORE_MODE=4),1+2*N_CW+2*N_CW_A,0))*ROUNDUP(G437*DIODE_SAFETY/V_STICK,0)*PRICE_STICK</f>
        <v>147</v>
      </c>
      <c r="AG437" s="24" t="n">
        <f aca="false">SUM(X437:AF437)</f>
        <v>1463.66499589</v>
      </c>
      <c r="AH437" s="20" t="n">
        <f aca="false">FIXED_BOM</f>
        <v>3666</v>
      </c>
      <c r="AI437" s="24" t="n">
        <f aca="false">(AG437+AH437)*(1+CONT)</f>
        <v>5899.1147452735</v>
      </c>
      <c r="AJ437" s="24" t="n">
        <f aca="false">IF(AR437&gt;0,AI437/AR437,1000000000000)</f>
        <v>8015.84215018983</v>
      </c>
      <c r="AK437" s="8" t="n">
        <f aca="false">IF(AND(AP437&gt;=V_NEED,AR437&gt;=P_MIN,AQ437&gt;=Z_MIN,F437&lt;=N_CAP,D437&lt;=R_MAX,OR(CORONA_REQ=0,O437&gt;=G437),OR(CORE_MODE&lt;&gt;3,E_CORE&lt;=E_NULL_MAX)),1,0)</f>
        <v>0</v>
      </c>
      <c r="AL437" s="31" t="n">
        <f aca="false">IF(AK437=1,IF(OBJECTIVE=1,AI437,AJ437),1000000000000)+ROW()*0.000000001</f>
        <v>1000000000000</v>
      </c>
      <c r="AM437" s="31" t="n">
        <v>3.083149</v>
      </c>
      <c r="AN437" s="41" t="n">
        <v>1.040653</v>
      </c>
      <c r="AO437" s="31" t="n">
        <v>0.057932</v>
      </c>
      <c r="AP437" s="31" t="n">
        <f aca="false">IF(CORE_MODE=1,G437,IF(OR(CORE_MODE=3,CORE_MODE=4),G437+(CHOOSE(N_CW+1,0,1,CW_N2,CW_N3,CW_N4,CW_N5,CW_N6)+CHOOSE(N_CW_A+1,0,CW_A1,CW_A2))*CW_PER_SWING*AM437,AM437))</f>
        <v>23.450326046187</v>
      </c>
      <c r="AQ437" s="41" t="n">
        <f aca="false">IF(CORE_MODE=2,AN437,K437)</f>
        <v>1.128344</v>
      </c>
      <c r="AR437" s="31" t="n">
        <f aca="false">IF(CORE_MODE=2,AO437,L437)</f>
        <v>0.735932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31" t="n">
        <v>16.907073</v>
      </c>
      <c r="H438" s="8" t="n">
        <v>51.210971</v>
      </c>
      <c r="I438" s="8" t="n">
        <v>266.449126</v>
      </c>
      <c r="J438" s="31" t="n">
        <v>5.20297</v>
      </c>
      <c r="K438" s="41" t="n">
        <v>1.188239</v>
      </c>
      <c r="L438" s="31" t="n">
        <v>1.584061</v>
      </c>
      <c r="M438" s="8" t="n">
        <v>208</v>
      </c>
      <c r="N438" s="8" t="n">
        <v>1028</v>
      </c>
      <c r="O438" s="31" t="n">
        <v>17.542188</v>
      </c>
      <c r="P438" s="31" t="n">
        <v>7.256947</v>
      </c>
      <c r="Q438" s="31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31" t="n">
        <v>3.934641</v>
      </c>
      <c r="W438" s="41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2*ROUNDUP(G438*1000/V_ZENER,0)*PRICE_Z+(4+IF(CORE_MODE=1,1,0)+IF(OR(CORE_MODE=3,CORE_MODE=4),1+2*N_CW+2*N_CW_A,0))*ROUNDUP(G438*DIODE_SAFETY/V_STICK,0)*PRICE_STICK</f>
        <v>147</v>
      </c>
      <c r="AG438" s="24" t="n">
        <f aca="false">SUM(X438:AF438)</f>
        <v>2023.15518385</v>
      </c>
      <c r="AH438" s="20" t="n">
        <f aca="false">FIXED_BOM</f>
        <v>3666</v>
      </c>
      <c r="AI438" s="24" t="n">
        <f aca="false">(AG438+AH438)*(1+CONT)</f>
        <v>6542.5284614275</v>
      </c>
      <c r="AJ438" s="24" t="n">
        <f aca="false">IF(AR438&gt;0,AI438/AR438,1000000000000)</f>
        <v>4130.22507430427</v>
      </c>
      <c r="AK438" s="8" t="n">
        <f aca="false">IF(AND(AP438&gt;=V_NEED,AR438&gt;=P_MIN,AQ438&gt;=Z_MIN,F438&lt;=N_CAP,D438&lt;=R_MAX,OR(CORONA_REQ=0,O438&gt;=G438),OR(CORE_MODE&lt;&gt;3,E_CORE&lt;=E_NULL_MAX)),1,0)</f>
        <v>0</v>
      </c>
      <c r="AL438" s="31" t="n">
        <f aca="false">IF(AK438=1,IF(OBJECTIVE=1,AI438,AJ438),1000000000000)+ROW()*0.000000001</f>
        <v>1000000000000</v>
      </c>
      <c r="AM438" s="31" t="n">
        <v>6.784366</v>
      </c>
      <c r="AN438" s="41" t="n">
        <v>1.10378</v>
      </c>
      <c r="AO438" s="31" t="n">
        <v>0.447279</v>
      </c>
      <c r="AP438" s="31" t="n">
        <f aca="false">IF(CORE_MODE=1,G438,IF(OR(CORE_MODE=3,CORE_MODE=4),G438+(CHOOSE(N_CW+1,0,1,CW_N2,CW_N3,CW_N4,CW_N5,CW_N6)+CHOOSE(N_CW_A+1,0,CW_A1,CW_A2))*CW_PER_SWING*AM438,AM438))</f>
        <v>31.305281940258</v>
      </c>
      <c r="AQ438" s="41" t="n">
        <f aca="false">IF(CORE_MODE=2,AN438,K438)</f>
        <v>1.188239</v>
      </c>
      <c r="AR438" s="31" t="n">
        <f aca="false">IF(CORE_MODE=2,AO438,L438)</f>
        <v>1.584061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31" t="n">
        <v>16.907073</v>
      </c>
      <c r="H439" s="8" t="n">
        <v>69.10587</v>
      </c>
      <c r="I439" s="8" t="n">
        <v>363.339718</v>
      </c>
      <c r="J439" s="31" t="n">
        <v>5.257726</v>
      </c>
      <c r="K439" s="41" t="n">
        <v>1.220195</v>
      </c>
      <c r="L439" s="31" t="n">
        <v>2.443682</v>
      </c>
      <c r="M439" s="8" t="n">
        <v>268</v>
      </c>
      <c r="N439" s="8" t="n">
        <v>1148</v>
      </c>
      <c r="O439" s="31" t="n">
        <v>17.542188</v>
      </c>
      <c r="P439" s="31" t="n">
        <v>9.675929</v>
      </c>
      <c r="Q439" s="31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31" t="n">
        <v>4.849674</v>
      </c>
      <c r="W439" s="41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2*ROUNDUP(G439*1000/V_ZENER,0)*PRICE_Z+(4+IF(CORE_MODE=1,1,0)+IF(OR(CORE_MODE=3,CORE_MODE=4),1+2*N_CW+2*N_CW_A,0))*ROUNDUP(G439*DIODE_SAFETY/V_STICK,0)*PRICE_STICK</f>
        <v>147</v>
      </c>
      <c r="AG439" s="24" t="n">
        <f aca="false">SUM(X439:AF439)</f>
        <v>2493.49393635</v>
      </c>
      <c r="AH439" s="20" t="n">
        <f aca="false">FIXED_BOM</f>
        <v>3666</v>
      </c>
      <c r="AI439" s="24" t="n">
        <f aca="false">(AG439+AH439)*(1+CONT)</f>
        <v>7083.4180268025</v>
      </c>
      <c r="AJ439" s="24" t="n">
        <f aca="false">IF(AR439&gt;0,AI439/AR439,1000000000000)</f>
        <v>2898.66604034506</v>
      </c>
      <c r="AK439" s="8" t="n">
        <f aca="false">IF(AND(AP439&gt;=V_NEED,AR439&gt;=P_MIN,AQ439&gt;=Z_MIN,F439&lt;=N_CAP,D439&lt;=R_MAX,OR(CORONA_REQ=0,O439&gt;=G439),OR(CORE_MODE&lt;&gt;3,E_CORE&lt;=E_NULL_MAX)),1,0)</f>
        <v>0</v>
      </c>
      <c r="AL439" s="31" t="n">
        <f aca="false">IF(AK439=1,IF(OBJECTIVE=1,AI439,AJ439),1000000000000)+ROW()*0.000000001</f>
        <v>1000000000000</v>
      </c>
      <c r="AM439" s="31" t="n">
        <v>8.071578</v>
      </c>
      <c r="AN439" s="41" t="n">
        <v>1.149668</v>
      </c>
      <c r="AO439" s="31" t="n">
        <v>1.469019</v>
      </c>
      <c r="AP439" s="31" t="n">
        <f aca="false">IF(CORE_MODE=1,G439,IF(OR(CORE_MODE=3,CORE_MODE=4),G439+(CHOOSE(N_CW+1,0,1,CW_N2,CW_N3,CW_N4,CW_N5,CW_N6)+CHOOSE(N_CW_A+1,0,CW_A1,CW_A2))*CW_PER_SWING*AM439,AM439))</f>
        <v>34.037084341014</v>
      </c>
      <c r="AQ439" s="41" t="n">
        <f aca="false">IF(CORE_MODE=2,AN439,K439)</f>
        <v>1.220195</v>
      </c>
      <c r="AR439" s="31" t="n">
        <f aca="false">IF(CORE_MODE=2,AO439,L439)</f>
        <v>2.443682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31" t="n">
        <v>16.907073</v>
      </c>
      <c r="H440" s="8" t="n">
        <v>87.000769</v>
      </c>
      <c r="I440" s="8" t="n">
        <v>460.230309</v>
      </c>
      <c r="J440" s="31" t="n">
        <v>5.289957</v>
      </c>
      <c r="K440" s="41" t="n">
        <v>1.239606</v>
      </c>
      <c r="L440" s="31" t="n">
        <v>3.305417</v>
      </c>
      <c r="M440" s="8" t="n">
        <v>340</v>
      </c>
      <c r="N440" s="8" t="n">
        <v>1292</v>
      </c>
      <c r="O440" s="31" t="n">
        <v>17.542188</v>
      </c>
      <c r="P440" s="31" t="n">
        <v>12.094912</v>
      </c>
      <c r="Q440" s="31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31" t="n">
        <v>5.947713</v>
      </c>
      <c r="W440" s="41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2*ROUNDUP(G440*1000/V_ZENER,0)*PRICE_Z+(4+IF(CORE_MODE=1,1,0)+IF(OR(CORE_MODE=3,CORE_MODE=4),1+2*N_CW+2*N_CW_A,0))*ROUNDUP(G440*DIODE_SAFETY/V_STICK,0)*PRICE_STICK</f>
        <v>147</v>
      </c>
      <c r="AG440" s="24" t="n">
        <f aca="false">SUM(X440:AF440)</f>
        <v>3052.98413778</v>
      </c>
      <c r="AH440" s="20" t="n">
        <f aca="false">FIXED_BOM</f>
        <v>3666</v>
      </c>
      <c r="AI440" s="24" t="n">
        <f aca="false">(AG440+AH440)*(1+CONT)</f>
        <v>7726.831758447</v>
      </c>
      <c r="AJ440" s="24" t="n">
        <f aca="false">IF(AR440&gt;0,AI440/AR440,1000000000000)</f>
        <v>2337.62691921987</v>
      </c>
      <c r="AK440" s="8" t="n">
        <f aca="false">IF(AND(AP440&gt;=V_NEED,AR440&gt;=P_MIN,AQ440&gt;=Z_MIN,F440&lt;=N_CAP,D440&lt;=R_MAX,OR(CORONA_REQ=0,O440&gt;=G440),OR(CORE_MODE&lt;&gt;3,E_CORE&lt;=E_NULL_MAX)),1,0)</f>
        <v>0</v>
      </c>
      <c r="AL440" s="31" t="n">
        <f aca="false">IF(AK440=1,IF(OBJECTIVE=1,AI440,AJ440),1000000000000)+ROW()*0.000000001</f>
        <v>1000000000000</v>
      </c>
      <c r="AM440" s="31" t="n">
        <v>8.92817</v>
      </c>
      <c r="AN440" s="41" t="n">
        <v>1.180305</v>
      </c>
      <c r="AO440" s="31" t="n">
        <v>2.703267</v>
      </c>
      <c r="AP440" s="31" t="n">
        <f aca="false">IF(CORE_MODE=1,G440,IF(OR(CORE_MODE=3,CORE_MODE=4),G440+(CHOOSE(N_CW+1,0,1,CW_N2,CW_N3,CW_N4,CW_N5,CW_N6)+CHOOSE(N_CW_A+1,0,CW_A1,CW_A2))*CW_PER_SWING*AM440,AM440))</f>
        <v>35.85499784871</v>
      </c>
      <c r="AQ440" s="41" t="n">
        <f aca="false">IF(CORE_MODE=2,AN440,K440)</f>
        <v>1.239606</v>
      </c>
      <c r="AR440" s="31" t="n">
        <f aca="false">IF(CORE_MODE=2,AO440,L440)</f>
        <v>3.305417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31" t="n">
        <v>16.907073</v>
      </c>
      <c r="H441" s="8" t="n">
        <v>104.895668</v>
      </c>
      <c r="I441" s="8" t="n">
        <v>557.120901</v>
      </c>
      <c r="J441" s="31" t="n">
        <v>5.311191</v>
      </c>
      <c r="K441" s="41" t="n">
        <v>1.25333</v>
      </c>
      <c r="L441" s="31" t="n">
        <v>4.174597</v>
      </c>
      <c r="M441" s="8" t="n">
        <v>400</v>
      </c>
      <c r="N441" s="8" t="n">
        <v>1412</v>
      </c>
      <c r="O441" s="31" t="n">
        <v>17.542188</v>
      </c>
      <c r="P441" s="31" t="n">
        <v>14.513894</v>
      </c>
      <c r="Q441" s="31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31" t="n">
        <v>6.862746</v>
      </c>
      <c r="W441" s="41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2*ROUNDUP(G441*1000/V_ZENER,0)*PRICE_Z+(4+IF(CORE_MODE=1,1,0)+IF(OR(CORE_MODE=3,CORE_MODE=4),1+2*N_CW+2*N_CW_A,0))*ROUNDUP(G441*DIODE_SAFETY/V_STICK,0)*PRICE_STICK</f>
        <v>147</v>
      </c>
      <c r="AG441" s="24" t="n">
        <f aca="false">SUM(X441:AF441)</f>
        <v>3523.32288878</v>
      </c>
      <c r="AH441" s="20" t="n">
        <f aca="false">FIXED_BOM</f>
        <v>3666</v>
      </c>
      <c r="AI441" s="24" t="n">
        <f aca="false">(AG441+AH441)*(1+CONT)</f>
        <v>8267.721322097</v>
      </c>
      <c r="AJ441" s="24" t="n">
        <f aca="false">IF(AR441&gt;0,AI441/AR441,1000000000000)</f>
        <v>1980.4837022824</v>
      </c>
      <c r="AK441" s="8" t="n">
        <f aca="false">IF(AND(AP441&gt;=V_NEED,AR441&gt;=P_MIN,AQ441&gt;=Z_MIN,F441&lt;=N_CAP,D441&lt;=R_MAX,OR(CORONA_REQ=0,O441&gt;=G441),OR(CORE_MODE&lt;&gt;3,E_CORE&lt;=E_NULL_MAX)),1,0)</f>
        <v>0</v>
      </c>
      <c r="AL441" s="31" t="n">
        <f aca="false">IF(AK441=1,IF(OBJECTIVE=1,AI441,AJ441),1000000000000)+ROW()*0.000000001</f>
        <v>1000000000000</v>
      </c>
      <c r="AM441" s="31" t="n">
        <v>8.957479</v>
      </c>
      <c r="AN441" s="41" t="n">
        <v>1.200991</v>
      </c>
      <c r="AO441" s="31" t="n">
        <v>3.539471</v>
      </c>
      <c r="AP441" s="31" t="n">
        <f aca="false">IF(CORE_MODE=1,G441,IF(OR(CORE_MODE=3,CORE_MODE=4),G441+(CHOOSE(N_CW+1,0,1,CW_N2,CW_N3,CW_N4,CW_N5,CW_N6)+CHOOSE(N_CW_A+1,0,CW_A1,CW_A2))*CW_PER_SWING*AM441,AM441))</f>
        <v>35.917199254977</v>
      </c>
      <c r="AQ441" s="41" t="n">
        <f aca="false">IF(CORE_MODE=2,AN441,K441)</f>
        <v>1.25333</v>
      </c>
      <c r="AR441" s="31" t="n">
        <f aca="false">IF(CORE_MODE=2,AO441,L441)</f>
        <v>4.174597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31" t="n">
        <v>16.907073</v>
      </c>
      <c r="H442" s="8" t="n">
        <v>140.685465</v>
      </c>
      <c r="I442" s="8" t="n">
        <v>750.902084</v>
      </c>
      <c r="J442" s="31" t="n">
        <v>5.337453</v>
      </c>
      <c r="K442" s="41" t="n">
        <v>1.270251</v>
      </c>
      <c r="L442" s="31" t="n">
        <v>5.911078</v>
      </c>
      <c r="M442" s="8" t="n">
        <v>532</v>
      </c>
      <c r="N442" s="8" t="n">
        <v>1676</v>
      </c>
      <c r="O442" s="31" t="n">
        <v>17.542188</v>
      </c>
      <c r="P442" s="31" t="n">
        <v>19.351859</v>
      </c>
      <c r="Q442" s="31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31" t="n">
        <v>8.875819</v>
      </c>
      <c r="W442" s="41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2*ROUNDUP(G442*1000/V_ZENER,0)*PRICE_Z+(4+IF(CORE_MODE=1,1,0)+IF(OR(CORE_MODE=3,CORE_MODE=4),1+2*N_CW+2*N_CW_A,0))*ROUNDUP(G442*DIODE_SAFETY/V_STICK,0)*PRICE_STICK</f>
        <v>147</v>
      </c>
      <c r="AG442" s="24" t="n">
        <f aca="false">SUM(X442:AF442)</f>
        <v>4553.15196271</v>
      </c>
      <c r="AH442" s="20" t="n">
        <f aca="false">FIXED_BOM</f>
        <v>3666</v>
      </c>
      <c r="AI442" s="24" t="n">
        <f aca="false">(AG442+AH442)*(1+CONT)</f>
        <v>9452.0247571165</v>
      </c>
      <c r="AJ442" s="24" t="n">
        <f aca="false">IF(AR442&gt;0,AI442/AR442,1000000000000)</f>
        <v>1599.03570162947</v>
      </c>
      <c r="AK442" s="8" t="n">
        <f aca="false">IF(AND(AP442&gt;=V_NEED,AR442&gt;=P_MIN,AQ442&gt;=Z_MIN,F442&lt;=N_CAP,D442&lt;=R_MAX,OR(CORONA_REQ=0,O442&gt;=G442),OR(CORE_MODE&lt;&gt;3,E_CORE&lt;=E_NULL_MAX)),1,0)</f>
        <v>0</v>
      </c>
      <c r="AL442" s="31" t="n">
        <f aca="false">IF(AK442=1,IF(OBJECTIVE=1,AI442,AJ442),1000000000000)+ROW()*0.000000001</f>
        <v>1000000000000</v>
      </c>
      <c r="AM442" s="31" t="n">
        <v>9.002764</v>
      </c>
      <c r="AN442" s="41" t="n">
        <v>1.229339</v>
      </c>
      <c r="AO442" s="31" t="n">
        <v>5.287312</v>
      </c>
      <c r="AP442" s="31" t="n">
        <f aca="false">IF(CORE_MODE=1,G442,IF(OR(CORE_MODE=3,CORE_MODE=4),G442+(CHOOSE(N_CW+1,0,1,CW_N2,CW_N3,CW_N4,CW_N5,CW_N6)+CHOOSE(N_CW_A+1,0,CW_A1,CW_A2))*CW_PER_SWING*AM442,AM442))</f>
        <v>36.013305934932</v>
      </c>
      <c r="AQ442" s="41" t="n">
        <f aca="false">IF(CORE_MODE=2,AN442,K442)</f>
        <v>1.270251</v>
      </c>
      <c r="AR442" s="31" t="n">
        <f aca="false">IF(CORE_MODE=2,AO442,L442)</f>
        <v>5.911078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31" t="n">
        <v>16.907073</v>
      </c>
      <c r="H443" s="8" t="n">
        <v>43.036378</v>
      </c>
      <c r="I443" s="8" t="n">
        <v>202.015283</v>
      </c>
      <c r="J443" s="31" t="n">
        <v>4.694059</v>
      </c>
      <c r="K443" s="41" t="n">
        <v>1.134719</v>
      </c>
      <c r="L443" s="31" t="n">
        <v>0.915474</v>
      </c>
      <c r="M443" s="8" t="n">
        <v>148</v>
      </c>
      <c r="N443" s="8" t="n">
        <v>908</v>
      </c>
      <c r="O443" s="31" t="n">
        <v>17.542188</v>
      </c>
      <c r="P443" s="31" t="n">
        <v>5.561788</v>
      </c>
      <c r="Q443" s="31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31" t="n">
        <v>3.019608</v>
      </c>
      <c r="W443" s="41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2*ROUNDUP(G443*1000/V_ZENER,0)*PRICE_Z+(4+IF(CORE_MODE=1,1,0)+IF(OR(CORE_MODE=3,CORE_MODE=4),1+2*N_CW+2*N_CW_A,0))*ROUNDUP(G443*DIODE_SAFETY/V_STICK,0)*PRICE_STICK</f>
        <v>147</v>
      </c>
      <c r="AG443" s="24" t="n">
        <f aca="false">SUM(X443:AF443)</f>
        <v>1561.48053916</v>
      </c>
      <c r="AH443" s="20" t="n">
        <f aca="false">FIXED_BOM</f>
        <v>3666</v>
      </c>
      <c r="AI443" s="24" t="n">
        <f aca="false">(AG443+AH443)*(1+CONT)</f>
        <v>6011.602620034</v>
      </c>
      <c r="AJ443" s="24" t="n">
        <f aca="false">IF(AR443&gt;0,AI443/AR443,1000000000000)</f>
        <v>6566.65576524729</v>
      </c>
      <c r="AK443" s="8" t="n">
        <f aca="false">IF(AND(AP443&gt;=V_NEED,AR443&gt;=P_MIN,AQ443&gt;=Z_MIN,F443&lt;=N_CAP,D443&lt;=R_MAX,OR(CORONA_REQ=0,O443&gt;=G443),OR(CORE_MODE&lt;&gt;3,E_CORE&lt;=E_NULL_MAX)),1,0)</f>
        <v>0</v>
      </c>
      <c r="AL443" s="31" t="n">
        <f aca="false">IF(AK443=1,IF(OBJECTIVE=1,AI443,AJ443),1000000000000)+ROW()*0.000000001</f>
        <v>1000000000000</v>
      </c>
      <c r="AM443" s="31" t="n">
        <v>4.031793</v>
      </c>
      <c r="AN443" s="41" t="n">
        <v>1.055976</v>
      </c>
      <c r="AO443" s="31" t="n">
        <v>0.094045</v>
      </c>
      <c r="AP443" s="31" t="n">
        <f aca="false">IF(CORE_MODE=1,G443,IF(OR(CORE_MODE=3,CORE_MODE=4),G443+(CHOOSE(N_CW+1,0,1,CW_N2,CW_N3,CW_N4,CW_N5,CW_N6)+CHOOSE(N_CW_A+1,0,CW_A1,CW_A2))*CW_PER_SWING*AM443,AM443))</f>
        <v>25.463598107559</v>
      </c>
      <c r="AQ443" s="41" t="n">
        <f aca="false">IF(CORE_MODE=2,AN443,K443)</f>
        <v>1.134719</v>
      </c>
      <c r="AR443" s="31" t="n">
        <f aca="false">IF(CORE_MODE=2,AO443,L443)</f>
        <v>0.915474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31" t="n">
        <v>16.907073</v>
      </c>
      <c r="H444" s="8" t="n">
        <v>66.485737</v>
      </c>
      <c r="I444" s="8" t="n">
        <v>317.452587</v>
      </c>
      <c r="J444" s="31" t="n">
        <v>4.774747</v>
      </c>
      <c r="K444" s="41" t="n">
        <v>1.18528</v>
      </c>
      <c r="L444" s="31" t="n">
        <v>1.867998</v>
      </c>
      <c r="M444" s="8" t="n">
        <v>220</v>
      </c>
      <c r="N444" s="8" t="n">
        <v>1052</v>
      </c>
      <c r="O444" s="31" t="n">
        <v>17.542188</v>
      </c>
      <c r="P444" s="31" t="n">
        <v>8.342682</v>
      </c>
      <c r="Q444" s="31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31" t="n">
        <v>4.117648</v>
      </c>
      <c r="W444" s="41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2*ROUNDUP(G444*1000/V_ZENER,0)*PRICE_Z+(4+IF(CORE_MODE=1,1,0)+IF(OR(CORE_MODE=3,CORE_MODE=4),1+2*N_CW+2*N_CW_A,0))*ROUNDUP(G444*DIODE_SAFETY/V_STICK,0)*PRICE_STICK</f>
        <v>147</v>
      </c>
      <c r="AG444" s="24" t="n">
        <f aca="false">SUM(X444:AF444)</f>
        <v>2125.30287876</v>
      </c>
      <c r="AH444" s="20" t="n">
        <f aca="false">FIXED_BOM</f>
        <v>3666</v>
      </c>
      <c r="AI444" s="24" t="n">
        <f aca="false">(AG444+AH444)*(1+CONT)</f>
        <v>6659.998310574</v>
      </c>
      <c r="AJ444" s="24" t="n">
        <f aca="false">IF(AR444&gt;0,AI444/AR444,1000000000000)</f>
        <v>3565.31340535375</v>
      </c>
      <c r="AK444" s="8" t="n">
        <f aca="false">IF(AND(AP444&gt;=V_NEED,AR444&gt;=P_MIN,AQ444&gt;=Z_MIN,F444&lt;=N_CAP,D444&lt;=R_MAX,OR(CORONA_REQ=0,O444&gt;=G444),OR(CORE_MODE&lt;&gt;3,E_CORE&lt;=E_NULL_MAX)),1,0)</f>
        <v>0</v>
      </c>
      <c r="AL444" s="31" t="n">
        <f aca="false">IF(AK444=1,IF(OBJECTIVE=1,AI444,AJ444),1000000000000)+ROW()*0.000000001</f>
        <v>1000000000000</v>
      </c>
      <c r="AM444" s="31" t="n">
        <v>6.814241</v>
      </c>
      <c r="AN444" s="41" t="n">
        <v>1.113496</v>
      </c>
      <c r="AO444" s="31" t="n">
        <v>0.744255</v>
      </c>
      <c r="AP444" s="31" t="n">
        <f aca="false">IF(CORE_MODE=1,G444,IF(OR(CORE_MODE=3,CORE_MODE=4),G444+(CHOOSE(N_CW+1,0,1,CW_N2,CW_N3,CW_N4,CW_N5,CW_N6)+CHOOSE(N_CW_A+1,0,CW_A1,CW_A2))*CW_PER_SWING*AM444,AM444))</f>
        <v>31.368684547383</v>
      </c>
      <c r="AQ444" s="41" t="n">
        <f aca="false">IF(CORE_MODE=2,AN444,K444)</f>
        <v>1.18528</v>
      </c>
      <c r="AR444" s="31" t="n">
        <f aca="false">IF(CORE_MODE=2,AO444,L444)</f>
        <v>1.867998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31" t="n">
        <v>16.907073</v>
      </c>
      <c r="H445" s="8" t="n">
        <v>89.935096</v>
      </c>
      <c r="I445" s="8" t="n">
        <v>432.889892</v>
      </c>
      <c r="J445" s="31" t="n">
        <v>4.813359</v>
      </c>
      <c r="K445" s="41" t="n">
        <v>1.211956</v>
      </c>
      <c r="L445" s="31" t="n">
        <v>2.831185</v>
      </c>
      <c r="M445" s="8" t="n">
        <v>280</v>
      </c>
      <c r="N445" s="8" t="n">
        <v>1172</v>
      </c>
      <c r="O445" s="31" t="n">
        <v>17.542188</v>
      </c>
      <c r="P445" s="31" t="n">
        <v>11.123575</v>
      </c>
      <c r="Q445" s="31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31" t="n">
        <v>5.032681</v>
      </c>
      <c r="W445" s="41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2*ROUNDUP(G445*1000/V_ZENER,0)*PRICE_Z+(4+IF(CORE_MODE=1,1,0)+IF(OR(CORE_MODE=3,CORE_MODE=4),1+2*N_CW+2*N_CW_A,0))*ROUNDUP(G445*DIODE_SAFETY/V_STICK,0)*PRICE_STICK</f>
        <v>147</v>
      </c>
      <c r="AG445" s="24" t="n">
        <f aca="false">SUM(X445:AF445)</f>
        <v>2599.97376093</v>
      </c>
      <c r="AH445" s="20" t="n">
        <f aca="false">FIXED_BOM</f>
        <v>3666</v>
      </c>
      <c r="AI445" s="24" t="n">
        <f aca="false">(AG445+AH445)*(1+CONT)</f>
        <v>7205.8698250695</v>
      </c>
      <c r="AJ445" s="24" t="n">
        <f aca="false">IF(AR445&gt;0,AI445/AR445,1000000000000)</f>
        <v>2545.17801735651</v>
      </c>
      <c r="AK445" s="8" t="n">
        <f aca="false">IF(AND(AP445&gt;=V_NEED,AR445&gt;=P_MIN,AQ445&gt;=Z_MIN,F445&lt;=N_CAP,D445&lt;=R_MAX,OR(CORONA_REQ=0,O445&gt;=G445),OR(CORE_MODE&lt;&gt;3,E_CORE&lt;=E_NULL_MAX)),1,0)</f>
        <v>0</v>
      </c>
      <c r="AL445" s="31" t="n">
        <f aca="false">IF(AK445=1,IF(OBJECTIVE=1,AI445,AJ445),1000000000000)+ROW()*0.000000001</f>
        <v>1000000000000</v>
      </c>
      <c r="AM445" s="31" t="n">
        <v>8.238934</v>
      </c>
      <c r="AN445" s="41" t="n">
        <v>1.153704</v>
      </c>
      <c r="AO445" s="31" t="n">
        <v>2.03971</v>
      </c>
      <c r="AP445" s="31" t="n">
        <f aca="false">IF(CORE_MODE=1,G445,IF(OR(CORE_MODE=3,CORE_MODE=4),G445+(CHOOSE(N_CW+1,0,1,CW_N2,CW_N3,CW_N4,CW_N5,CW_N6)+CHOOSE(N_CW_A+1,0,CW_A1,CW_A2))*CW_PER_SWING*AM445,AM445))</f>
        <v>34.392257787642</v>
      </c>
      <c r="AQ445" s="41" t="n">
        <f aca="false">IF(CORE_MODE=2,AN445,K445)</f>
        <v>1.211956</v>
      </c>
      <c r="AR445" s="31" t="n">
        <f aca="false">IF(CORE_MODE=2,AO445,L445)</f>
        <v>2.831185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31" t="n">
        <v>16.907073</v>
      </c>
      <c r="H446" s="8" t="n">
        <v>113.384455</v>
      </c>
      <c r="I446" s="8" t="n">
        <v>548.327197</v>
      </c>
      <c r="J446" s="31" t="n">
        <v>4.836</v>
      </c>
      <c r="K446" s="41" t="n">
        <v>1.227973</v>
      </c>
      <c r="L446" s="31" t="n">
        <v>3.798776</v>
      </c>
      <c r="M446" s="8" t="n">
        <v>352</v>
      </c>
      <c r="N446" s="8" t="n">
        <v>1316</v>
      </c>
      <c r="O446" s="31" t="n">
        <v>17.542188</v>
      </c>
      <c r="P446" s="31" t="n">
        <v>13.904469</v>
      </c>
      <c r="Q446" s="31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31" t="n">
        <v>6.13072</v>
      </c>
      <c r="W446" s="41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2*ROUNDUP(G446*1000/V_ZENER,0)*PRICE_Z+(4+IF(CORE_MODE=1,1,0)+IF(OR(CORE_MODE=3,CORE_MODE=4),1+2*N_CW+2*N_CW_A,0))*ROUNDUP(G446*DIODE_SAFETY/V_STICK,0)*PRICE_STICK</f>
        <v>147</v>
      </c>
      <c r="AG446" s="24" t="n">
        <f aca="false">SUM(X446:AF446)</f>
        <v>3163.79597703</v>
      </c>
      <c r="AH446" s="20" t="n">
        <f aca="false">FIXED_BOM</f>
        <v>3666</v>
      </c>
      <c r="AI446" s="24" t="n">
        <f aca="false">(AG446+AH446)*(1+CONT)</f>
        <v>7854.2653735845</v>
      </c>
      <c r="AJ446" s="24" t="n">
        <f aca="false">IF(AR446&gt;0,AI446/AR446,1000000000000)</f>
        <v>2067.5779181464</v>
      </c>
      <c r="AK446" s="8" t="n">
        <f aca="false">IF(AND(AP446&gt;=V_NEED,AR446&gt;=P_MIN,AQ446&gt;=Z_MIN,F446&lt;=N_CAP,D446&lt;=R_MAX,OR(CORONA_REQ=0,O446&gt;=G446),OR(CORE_MODE&lt;&gt;3,E_CORE&lt;=E_NULL_MAX)),1,0)</f>
        <v>0</v>
      </c>
      <c r="AL446" s="31" t="n">
        <f aca="false">IF(AK446=1,IF(OBJECTIVE=1,AI446,AJ446),1000000000000)+ROW()*0.000000001</f>
        <v>1000000000000</v>
      </c>
      <c r="AM446" s="31" t="n">
        <v>8.553199</v>
      </c>
      <c r="AN446" s="41" t="n">
        <v>1.178279</v>
      </c>
      <c r="AO446" s="31" t="n">
        <v>3.038784</v>
      </c>
      <c r="AP446" s="31" t="n">
        <f aca="false">IF(CORE_MODE=1,G446,IF(OR(CORE_MODE=3,CORE_MODE=4),G446+(CHOOSE(N_CW+1,0,1,CW_N2,CW_N3,CW_N4,CW_N5,CW_N6)+CHOOSE(N_CW_A+1,0,CW_A1,CW_A2))*CW_PER_SWING*AM446,AM446))</f>
        <v>35.059210769337</v>
      </c>
      <c r="AQ446" s="41" t="n">
        <f aca="false">IF(CORE_MODE=2,AN446,K446)</f>
        <v>1.227973</v>
      </c>
      <c r="AR446" s="31" t="n">
        <f aca="false">IF(CORE_MODE=2,AO446,L446)</f>
        <v>3.798776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31" t="n">
        <v>16.907073</v>
      </c>
      <c r="H447" s="8" t="n">
        <v>136.833814</v>
      </c>
      <c r="I447" s="8" t="n">
        <v>663.764501</v>
      </c>
      <c r="J447" s="31" t="n">
        <v>4.850881</v>
      </c>
      <c r="K447" s="41" t="n">
        <v>1.238945</v>
      </c>
      <c r="L447" s="31" t="n">
        <v>4.768461</v>
      </c>
      <c r="M447" s="8" t="n">
        <v>424</v>
      </c>
      <c r="N447" s="8" t="n">
        <v>1460</v>
      </c>
      <c r="O447" s="31" t="n">
        <v>17.542188</v>
      </c>
      <c r="P447" s="31" t="n">
        <v>16.685363</v>
      </c>
      <c r="Q447" s="31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31" t="n">
        <v>7.228759</v>
      </c>
      <c r="W447" s="41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2*ROUNDUP(G447*1000/V_ZENER,0)*PRICE_Z+(4+IF(CORE_MODE=1,1,0)+IF(OR(CORE_MODE=3,CORE_MODE=4),1+2*N_CW+2*N_CW_A,0))*ROUNDUP(G447*DIODE_SAFETY/V_STICK,0)*PRICE_STICK</f>
        <v>147</v>
      </c>
      <c r="AG447" s="24" t="n">
        <f aca="false">SUM(X447:AF447)</f>
        <v>3727.61825813</v>
      </c>
      <c r="AH447" s="20" t="n">
        <f aca="false">FIXED_BOM</f>
        <v>3666</v>
      </c>
      <c r="AI447" s="24" t="n">
        <f aca="false">(AG447+AH447)*(1+CONT)</f>
        <v>8502.6609968495</v>
      </c>
      <c r="AJ447" s="24" t="n">
        <f aca="false">IF(AR447&gt;0,AI447/AR447,1000000000000)</f>
        <v>1783.103814176</v>
      </c>
      <c r="AK447" s="8" t="n">
        <f aca="false">IF(AND(AP447&gt;=V_NEED,AR447&gt;=P_MIN,AQ447&gt;=Z_MIN,F447&lt;=N_CAP,D447&lt;=R_MAX,OR(CORONA_REQ=0,O447&gt;=G447),OR(CORE_MODE&lt;&gt;3,E_CORE&lt;=E_NULL_MAX)),1,0)</f>
        <v>0</v>
      </c>
      <c r="AL447" s="31" t="n">
        <f aca="false">IF(AK447=1,IF(OBJECTIVE=1,AI447,AJ447),1000000000000)+ROW()*0.000000001</f>
        <v>1000000000000</v>
      </c>
      <c r="AM447" s="31" t="n">
        <v>8.66656</v>
      </c>
      <c r="AN447" s="41" t="n">
        <v>1.196057</v>
      </c>
      <c r="AO447" s="31" t="n">
        <v>3.987772</v>
      </c>
      <c r="AP447" s="31" t="n">
        <f aca="false">IF(CORE_MODE=1,G447,IF(OR(CORE_MODE=3,CORE_MODE=4),G447+(CHOOSE(N_CW+1,0,1,CW_N2,CW_N3,CW_N4,CW_N5,CW_N6)+CHOOSE(N_CW_A+1,0,CW_A1,CW_A2))*CW_PER_SWING*AM447,AM447))</f>
        <v>35.29979262528</v>
      </c>
      <c r="AQ447" s="41" t="n">
        <f aca="false">IF(CORE_MODE=2,AN447,K447)</f>
        <v>1.238945</v>
      </c>
      <c r="AR447" s="31" t="n">
        <f aca="false">IF(CORE_MODE=2,AO447,L447)</f>
        <v>4.768461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31" t="n">
        <v>16.907073</v>
      </c>
      <c r="H448" s="8" t="n">
        <v>183.732532</v>
      </c>
      <c r="I448" s="8" t="n">
        <v>894.63911</v>
      </c>
      <c r="J448" s="31" t="n">
        <v>4.869247</v>
      </c>
      <c r="K448" s="41" t="n">
        <v>1.252941</v>
      </c>
      <c r="L448" s="31" t="n">
        <v>6.707977</v>
      </c>
      <c r="M448" s="8" t="n">
        <v>568</v>
      </c>
      <c r="N448" s="8" t="n">
        <v>1748</v>
      </c>
      <c r="O448" s="31" t="n">
        <v>17.542188</v>
      </c>
      <c r="P448" s="31" t="n">
        <v>22.247151</v>
      </c>
      <c r="Q448" s="31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31" t="n">
        <v>9.424838</v>
      </c>
      <c r="W448" s="41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2*ROUNDUP(G448*1000/V_ZENER,0)*PRICE_Z+(4+IF(CORE_MODE=1,1,0)+IF(OR(CORE_MODE=3,CORE_MODE=4),1+2*N_CW+2*N_CW_A,0))*ROUNDUP(G448*DIODE_SAFETY/V_STICK,0)*PRICE_STICK</f>
        <v>147</v>
      </c>
      <c r="AG448" s="24" t="n">
        <f aca="false">SUM(X448:AF448)</f>
        <v>4855.26287383</v>
      </c>
      <c r="AH448" s="20" t="n">
        <f aca="false">FIXED_BOM</f>
        <v>3666</v>
      </c>
      <c r="AI448" s="24" t="n">
        <f aca="false">(AG448+AH448)*(1+CONT)</f>
        <v>9799.4523049045</v>
      </c>
      <c r="AJ448" s="24" t="n">
        <f aca="false">IF(AR448&gt;0,AI448/AR448,1000000000000)</f>
        <v>1460.86551950081</v>
      </c>
      <c r="AK448" s="8" t="n">
        <f aca="false">IF(AND(AP448&gt;=V_NEED,AR448&gt;=P_MIN,AQ448&gt;=Z_MIN,F448&lt;=N_CAP,D448&lt;=R_MAX,OR(CORONA_REQ=0,O448&gt;=G448),OR(CORE_MODE&lt;&gt;3,E_CORE&lt;=E_NULL_MAX)),1,0)</f>
        <v>0</v>
      </c>
      <c r="AL448" s="31" t="n">
        <f aca="false">IF(AK448=1,IF(OBJECTIVE=1,AI448,AJ448),1000000000000)+ROW()*0.000000001</f>
        <v>1000000000000</v>
      </c>
      <c r="AM448" s="31" t="n">
        <v>8.821081</v>
      </c>
      <c r="AN448" s="41" t="n">
        <v>1.219535</v>
      </c>
      <c r="AO448" s="31" t="n">
        <v>5.923747</v>
      </c>
      <c r="AP448" s="31" t="n">
        <f aca="false">IF(CORE_MODE=1,G448,IF(OR(CORE_MODE=3,CORE_MODE=4),G448+(CHOOSE(N_CW+1,0,1,CW_N2,CW_N3,CW_N4,CW_N5,CW_N6)+CHOOSE(N_CW_A+1,0,CW_A1,CW_A2))*CW_PER_SWING*AM448,AM448))</f>
        <v>35.627726826303</v>
      </c>
      <c r="AQ448" s="41" t="n">
        <f aca="false">IF(CORE_MODE=2,AN448,K448)</f>
        <v>1.252941</v>
      </c>
      <c r="AR448" s="31" t="n">
        <f aca="false">IF(CORE_MODE=2,AO448,L448)</f>
        <v>6.707977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31" t="n">
        <v>16.907073</v>
      </c>
      <c r="H449" s="8" t="n">
        <v>60.609498</v>
      </c>
      <c r="I449" s="8" t="n">
        <v>234.385977</v>
      </c>
      <c r="J449" s="31" t="n">
        <v>3.867149</v>
      </c>
      <c r="K449" s="41" t="n">
        <v>1.106688</v>
      </c>
      <c r="L449" s="31" t="n">
        <v>0.877269</v>
      </c>
      <c r="M449" s="8" t="n">
        <v>148</v>
      </c>
      <c r="N449" s="8" t="n">
        <v>908</v>
      </c>
      <c r="O449" s="31" t="n">
        <v>17.542188</v>
      </c>
      <c r="P449" s="31" t="n">
        <v>6.285611</v>
      </c>
      <c r="Q449" s="31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31" t="n">
        <v>3.019608</v>
      </c>
      <c r="W449" s="41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2*ROUNDUP(G449*1000/V_ZENER,0)*PRICE_Z+(4+IF(CORE_MODE=1,1,0)+IF(OR(CORE_MODE=3,CORE_MODE=4),1+2*N_CW+2*N_CW_A,0))*ROUNDUP(G449*DIODE_SAFETY/V_STICK,0)*PRICE_STICK</f>
        <v>147</v>
      </c>
      <c r="AG449" s="24" t="n">
        <f aca="false">SUM(X449:AF449)</f>
        <v>1570.14470047</v>
      </c>
      <c r="AH449" s="20" t="n">
        <f aca="false">FIXED_BOM</f>
        <v>3666</v>
      </c>
      <c r="AI449" s="24" t="n">
        <f aca="false">(AG449+AH449)*(1+CONT)</f>
        <v>6021.5664055405</v>
      </c>
      <c r="AJ449" s="24" t="n">
        <f aca="false">IF(AR449&gt;0,AI449/AR449,1000000000000)</f>
        <v>6863.99086886747</v>
      </c>
      <c r="AK449" s="8" t="n">
        <f aca="false">IF(AND(AP449&gt;=V_NEED,AR449&gt;=P_MIN,AQ449&gt;=Z_MIN,F449&lt;=N_CAP,D449&lt;=R_MAX,OR(CORONA_REQ=0,O449&gt;=G449),OR(CORE_MODE&lt;&gt;3,E_CORE&lt;=E_NULL_MAX)),1,0)</f>
        <v>0</v>
      </c>
      <c r="AL449" s="31" t="n">
        <f aca="false">IF(AK449=1,IF(OBJECTIVE=1,AI449,AJ449),1000000000000)+ROW()*0.000000001</f>
        <v>1000000000000</v>
      </c>
      <c r="AM449" s="31" t="n">
        <v>3.22773</v>
      </c>
      <c r="AN449" s="41" t="n">
        <v>1.043</v>
      </c>
      <c r="AO449" s="31" t="n">
        <v>0.068623</v>
      </c>
      <c r="AP449" s="31" t="n">
        <f aca="false">IF(CORE_MODE=1,G449,IF(OR(CORE_MODE=3,CORE_MODE=4),G449+(CHOOSE(N_CW+1,0,1,CW_N2,CW_N3,CW_N4,CW_N5,CW_N6)+CHOOSE(N_CW_A+1,0,CW_A1,CW_A2))*CW_PER_SWING*AM449,AM449))</f>
        <v>23.75716495299</v>
      </c>
      <c r="AQ449" s="41" t="n">
        <f aca="false">IF(CORE_MODE=2,AN449,K449)</f>
        <v>1.106688</v>
      </c>
      <c r="AR449" s="31" t="n">
        <f aca="false">IF(CORE_MODE=2,AO449,L449)</f>
        <v>0.877269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31" t="n">
        <v>16.907073</v>
      </c>
      <c r="H450" s="8" t="n">
        <v>94.10064</v>
      </c>
      <c r="I450" s="8" t="n">
        <v>368.32082</v>
      </c>
      <c r="J450" s="31" t="n">
        <v>3.914116</v>
      </c>
      <c r="K450" s="41" t="n">
        <v>1.146565</v>
      </c>
      <c r="L450" s="31" t="n">
        <v>1.801338</v>
      </c>
      <c r="M450" s="8" t="n">
        <v>220</v>
      </c>
      <c r="N450" s="8" t="n">
        <v>1052</v>
      </c>
      <c r="O450" s="31" t="n">
        <v>17.542188</v>
      </c>
      <c r="P450" s="31" t="n">
        <v>9.428416</v>
      </c>
      <c r="Q450" s="31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31" t="n">
        <v>4.117648</v>
      </c>
      <c r="W450" s="41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2*ROUNDUP(G450*1000/V_ZENER,0)*PRICE_Z+(4+IF(CORE_MODE=1,1,0)+IF(OR(CORE_MODE=3,CORE_MODE=4),1+2*N_CW+2*N_CW_A,0))*ROUNDUP(G450*DIODE_SAFETY/V_STICK,0)*PRICE_STICK</f>
        <v>147</v>
      </c>
      <c r="AG450" s="24" t="n">
        <f aca="false">SUM(X450:AF450)</f>
        <v>2138.29911474</v>
      </c>
      <c r="AH450" s="20" t="n">
        <f aca="false">FIXED_BOM</f>
        <v>3666</v>
      </c>
      <c r="AI450" s="24" t="n">
        <f aca="false">(AG450+AH450)*(1+CONT)</f>
        <v>6674.943981951</v>
      </c>
      <c r="AJ450" s="24" t="n">
        <f aca="false">IF(AR450&gt;0,AI450/AR450,1000000000000)</f>
        <v>3705.54775503043</v>
      </c>
      <c r="AK450" s="8" t="n">
        <f aca="false">IF(AND(AP450&gt;=V_NEED,AR450&gt;=P_MIN,AQ450&gt;=Z_MIN,F450&lt;=N_CAP,D450&lt;=R_MAX,OR(CORONA_REQ=0,O450&gt;=G450),OR(CORE_MODE&lt;&gt;3,E_CORE&lt;=E_NULL_MAX)),1,0)</f>
        <v>0</v>
      </c>
      <c r="AL450" s="31" t="n">
        <f aca="false">IF(AK450=1,IF(OBJECTIVE=1,AI450,AJ450),1000000000000)+ROW()*0.000000001</f>
        <v>1000000000000</v>
      </c>
      <c r="AM450" s="31" t="n">
        <v>5.009283</v>
      </c>
      <c r="AN450" s="41" t="n">
        <v>1.091889</v>
      </c>
      <c r="AO450" s="31" t="n">
        <v>0.638719</v>
      </c>
      <c r="AP450" s="31" t="n">
        <f aca="false">IF(CORE_MODE=1,G450,IF(OR(CORE_MODE=3,CORE_MODE=4),G450+(CHOOSE(N_CW+1,0,1,CW_N2,CW_N3,CW_N4,CW_N5,CW_N6)+CHOOSE(N_CW_A+1,0,CW_A1,CW_A2))*CW_PER_SWING*AM450,AM450))</f>
        <v>27.538088967429</v>
      </c>
      <c r="AQ450" s="41" t="n">
        <f aca="false">IF(CORE_MODE=2,AN450,K450)</f>
        <v>1.146565</v>
      </c>
      <c r="AR450" s="31" t="n">
        <f aca="false">IF(CORE_MODE=2,AO450,L450)</f>
        <v>1.801338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31" t="n">
        <v>16.907073</v>
      </c>
      <c r="H451" s="8" t="n">
        <v>127.591781</v>
      </c>
      <c r="I451" s="8" t="n">
        <v>502.255664</v>
      </c>
      <c r="J451" s="31" t="n">
        <v>3.936426</v>
      </c>
      <c r="K451" s="41" t="n">
        <v>1.167204</v>
      </c>
      <c r="L451" s="31" t="n">
        <v>2.734318</v>
      </c>
      <c r="M451" s="8" t="n">
        <v>292</v>
      </c>
      <c r="N451" s="8" t="n">
        <v>1196</v>
      </c>
      <c r="O451" s="31" t="n">
        <v>17.542188</v>
      </c>
      <c r="P451" s="31" t="n">
        <v>12.571221</v>
      </c>
      <c r="Q451" s="31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31" t="n">
        <v>5.215687</v>
      </c>
      <c r="W451" s="41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2*ROUNDUP(G451*1000/V_ZENER,0)*PRICE_Z+(4+IF(CORE_MODE=1,1,0)+IF(OR(CORE_MODE=3,CORE_MODE=4),1+2*N_CW+2*N_CW_A,0))*ROUNDUP(G451*DIODE_SAFETY/V_STICK,0)*PRICE_STICK</f>
        <v>147</v>
      </c>
      <c r="AG451" s="24" t="n">
        <f aca="false">SUM(X451:AF451)</f>
        <v>2706.45346551</v>
      </c>
      <c r="AH451" s="20" t="n">
        <f aca="false">FIXED_BOM</f>
        <v>3666</v>
      </c>
      <c r="AI451" s="24" t="n">
        <f aca="false">(AG451+AH451)*(1+CONT)</f>
        <v>7328.3214853365</v>
      </c>
      <c r="AJ451" s="24" t="n">
        <f aca="false">IF(AR451&gt;0,AI451/AR451,1000000000000)</f>
        <v>2680.12772667133</v>
      </c>
      <c r="AK451" s="8" t="n">
        <f aca="false">IF(AND(AP451&gt;=V_NEED,AR451&gt;=P_MIN,AQ451&gt;=Z_MIN,F451&lt;=N_CAP,D451&lt;=R_MAX,OR(CORONA_REQ=0,O451&gt;=G451),OR(CORE_MODE&lt;&gt;3,E_CORE&lt;=E_NULL_MAX)),1,0)</f>
        <v>0</v>
      </c>
      <c r="AL451" s="31" t="n">
        <f aca="false">IF(AK451=1,IF(OBJECTIVE=1,AI451,AJ451),1000000000000)+ROW()*0.000000001</f>
        <v>1000000000000</v>
      </c>
      <c r="AM451" s="31" t="n">
        <v>6.042974</v>
      </c>
      <c r="AN451" s="41" t="n">
        <v>1.122486</v>
      </c>
      <c r="AO451" s="31" t="n">
        <v>1.434887</v>
      </c>
      <c r="AP451" s="31" t="n">
        <f aca="false">IF(CORE_MODE=1,G451,IF(OR(CORE_MODE=3,CORE_MODE=4),G451+(CHOOSE(N_CW+1,0,1,CW_N2,CW_N3,CW_N4,CW_N5,CW_N6)+CHOOSE(N_CW_A+1,0,CW_A1,CW_A2))*CW_PER_SWING*AM451,AM451))</f>
        <v>29.731853130162</v>
      </c>
      <c r="AQ451" s="41" t="n">
        <f aca="false">IF(CORE_MODE=2,AN451,K451)</f>
        <v>1.167204</v>
      </c>
      <c r="AR451" s="31" t="n">
        <f aca="false">IF(CORE_MODE=2,AO451,L451)</f>
        <v>2.734318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31" t="n">
        <v>16.907073</v>
      </c>
      <c r="H452" s="8" t="n">
        <v>161.082923</v>
      </c>
      <c r="I452" s="8" t="n">
        <v>636.190508</v>
      </c>
      <c r="J452" s="31" t="n">
        <v>3.94946</v>
      </c>
      <c r="K452" s="41" t="n">
        <v>1.179364</v>
      </c>
      <c r="L452" s="31" t="n">
        <v>3.671045</v>
      </c>
      <c r="M452" s="8" t="n">
        <v>376</v>
      </c>
      <c r="N452" s="8" t="n">
        <v>1364</v>
      </c>
      <c r="O452" s="31" t="n">
        <v>17.542188</v>
      </c>
      <c r="P452" s="31" t="n">
        <v>15.714027</v>
      </c>
      <c r="Q452" s="31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31" t="n">
        <v>6.496733</v>
      </c>
      <c r="W452" s="41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2*ROUNDUP(G452*1000/V_ZENER,0)*PRICE_Z+(4+IF(CORE_MODE=1,1,0)+IF(OR(CORE_MODE=3,CORE_MODE=4),1+2*N_CW+2*N_CW_A,0))*ROUNDUP(G452*DIODE_SAFETY/V_STICK,0)*PRICE_STICK</f>
        <v>147</v>
      </c>
      <c r="AG452" s="24" t="n">
        <f aca="false">SUM(X452:AF452)</f>
        <v>3363.75927521</v>
      </c>
      <c r="AH452" s="20" t="n">
        <f aca="false">FIXED_BOM</f>
        <v>3666</v>
      </c>
      <c r="AI452" s="24" t="n">
        <f aca="false">(AG452+AH452)*(1+CONT)</f>
        <v>8084.2231664915</v>
      </c>
      <c r="AJ452" s="24" t="n">
        <f aca="false">IF(AR452&gt;0,AI452/AR452,1000000000000)</f>
        <v>2202.15855880042</v>
      </c>
      <c r="AK452" s="8" t="n">
        <f aca="false">IF(AND(AP452&gt;=V_NEED,AR452&gt;=P_MIN,AQ452&gt;=Z_MIN,F452&lt;=N_CAP,D452&lt;=R_MAX,OR(CORONA_REQ=0,O452&gt;=G452),OR(CORE_MODE&lt;&gt;3,E_CORE&lt;=E_NULL_MAX)),1,0)</f>
        <v>0</v>
      </c>
      <c r="AL452" s="31" t="n">
        <f aca="false">IF(AK452=1,IF(OBJECTIVE=1,AI452,AJ452),1000000000000)+ROW()*0.000000001</f>
        <v>1000000000000</v>
      </c>
      <c r="AM452" s="31" t="n">
        <v>6.615721</v>
      </c>
      <c r="AN452" s="41" t="n">
        <v>1.141786</v>
      </c>
      <c r="AO452" s="31" t="n">
        <v>2.149965</v>
      </c>
      <c r="AP452" s="31" t="n">
        <f aca="false">IF(CORE_MODE=1,G452,IF(OR(CORE_MODE=3,CORE_MODE=4),G452+(CHOOSE(N_CW+1,0,1,CW_N2,CW_N3,CW_N4,CW_N5,CW_N6)+CHOOSE(N_CW_A+1,0,CW_A1,CW_A2))*CW_PER_SWING*AM452,AM452))</f>
        <v>30.947372896623</v>
      </c>
      <c r="AQ452" s="41" t="n">
        <f aca="false">IF(CORE_MODE=2,AN452,K452)</f>
        <v>1.179364</v>
      </c>
      <c r="AR452" s="31" t="n">
        <f aca="false">IF(CORE_MODE=2,AO452,L452)</f>
        <v>3.671045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31" t="n">
        <v>16.907073</v>
      </c>
      <c r="H453" s="8" t="n">
        <v>194.574064</v>
      </c>
      <c r="I453" s="8" t="n">
        <v>770.125352</v>
      </c>
      <c r="J453" s="31" t="n">
        <v>3.958006</v>
      </c>
      <c r="K453" s="41" t="n">
        <v>1.187742</v>
      </c>
      <c r="L453" s="31" t="n">
        <v>4.606789</v>
      </c>
      <c r="M453" s="8" t="n">
        <v>448</v>
      </c>
      <c r="N453" s="8" t="n">
        <v>1508</v>
      </c>
      <c r="O453" s="31" t="n">
        <v>17.542188</v>
      </c>
      <c r="P453" s="31" t="n">
        <v>18.856832</v>
      </c>
      <c r="Q453" s="31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31" t="n">
        <v>7.594773</v>
      </c>
      <c r="W453" s="41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2*ROUNDUP(G453*1000/V_ZENER,0)*PRICE_Z+(4+IF(CORE_MODE=1,1,0)+IF(OR(CORE_MODE=3,CORE_MODE=4),1+2*N_CW+2*N_CW_A,0))*ROUNDUP(G453*DIODE_SAFETY/V_STICK,0)*PRICE_STICK</f>
        <v>147</v>
      </c>
      <c r="AG453" s="24" t="n">
        <f aca="false">SUM(X453:AF453)</f>
        <v>3931.91368598</v>
      </c>
      <c r="AH453" s="20" t="n">
        <f aca="false">FIXED_BOM</f>
        <v>3666</v>
      </c>
      <c r="AI453" s="24" t="n">
        <f aca="false">(AG453+AH453)*(1+CONT)</f>
        <v>8737.600738877</v>
      </c>
      <c r="AJ453" s="24" t="n">
        <f aca="false">IF(AR453&gt;0,AI453/AR453,1000000000000)</f>
        <v>1896.67917043238</v>
      </c>
      <c r="AK453" s="8" t="n">
        <f aca="false">IF(AND(AP453&gt;=V_NEED,AR453&gt;=P_MIN,AQ453&gt;=Z_MIN,F453&lt;=N_CAP,D453&lt;=R_MAX,OR(CORONA_REQ=0,O453&gt;=G453),OR(CORE_MODE&lt;&gt;3,E_CORE&lt;=E_NULL_MAX)),1,0)</f>
        <v>0</v>
      </c>
      <c r="AL453" s="31" t="n">
        <f aca="false">IF(AK453=1,IF(OBJECTIVE=1,AI453,AJ453),1000000000000)+ROW()*0.000000001</f>
        <v>1000000000000</v>
      </c>
      <c r="AM453" s="31" t="n">
        <v>7.064226</v>
      </c>
      <c r="AN453" s="41" t="n">
        <v>1.15612</v>
      </c>
      <c r="AO453" s="31" t="n">
        <v>2.920274</v>
      </c>
      <c r="AP453" s="31" t="n">
        <f aca="false">IF(CORE_MODE=1,G453,IF(OR(CORE_MODE=3,CORE_MODE=4),G453+(CHOOSE(N_CW+1,0,1,CW_N2,CW_N3,CW_N4,CW_N5,CW_N6)+CHOOSE(N_CW_A+1,0,CW_A1,CW_A2))*CW_PER_SWING*AM453,AM453))</f>
        <v>31.899218463438</v>
      </c>
      <c r="AQ453" s="41" t="n">
        <f aca="false">IF(CORE_MODE=2,AN453,K453)</f>
        <v>1.187742</v>
      </c>
      <c r="AR453" s="31" t="n">
        <f aca="false">IF(CORE_MODE=2,AO453,L453)</f>
        <v>4.606789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31" t="n">
        <v>16.907073</v>
      </c>
      <c r="H454" s="8" t="n">
        <v>261.556348</v>
      </c>
      <c r="I454" s="8" t="n">
        <v>1037.99504</v>
      </c>
      <c r="J454" s="31" t="n">
        <v>3.968533</v>
      </c>
      <c r="K454" s="41" t="n">
        <v>1.197967</v>
      </c>
      <c r="L454" s="31" t="n">
        <v>6.476615</v>
      </c>
      <c r="M454" s="8" t="n">
        <v>592</v>
      </c>
      <c r="N454" s="8" t="n">
        <v>1796</v>
      </c>
      <c r="O454" s="31" t="n">
        <v>17.542188</v>
      </c>
      <c r="P454" s="31" t="n">
        <v>25.142442</v>
      </c>
      <c r="Q454" s="31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31" t="n">
        <v>9.790851</v>
      </c>
      <c r="W454" s="41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2*ROUNDUP(G454*1000/V_ZENER,0)*PRICE_Z+(4+IF(CORE_MODE=1,1,0)+IF(OR(CORE_MODE=3,CORE_MODE=4),1+2*N_CW+2*N_CW_A,0))*ROUNDUP(G454*DIODE_SAFETY/V_STICK,0)*PRICE_STICK</f>
        <v>147</v>
      </c>
      <c r="AG454" s="24" t="n">
        <f aca="false">SUM(X454:AF454)</f>
        <v>5068.22239102</v>
      </c>
      <c r="AH454" s="20" t="n">
        <f aca="false">FIXED_BOM</f>
        <v>3666</v>
      </c>
      <c r="AI454" s="24" t="n">
        <f aca="false">(AG454+AH454)*(1+CONT)</f>
        <v>10044.355749673</v>
      </c>
      <c r="AJ454" s="24" t="n">
        <f aca="false">IF(AR454&gt;0,AI454/AR454,1000000000000)</f>
        <v>1550.86503515695</v>
      </c>
      <c r="AK454" s="8" t="n">
        <f aca="false">IF(AND(AP454&gt;=V_NEED,AR454&gt;=P_MIN,AQ454&gt;=Z_MIN,F454&lt;=N_CAP,D454&lt;=R_MAX,OR(CORONA_REQ=0,O454&gt;=G454),OR(CORE_MODE&lt;&gt;3,E_CORE&lt;=E_NULL_MAX)),1,0)</f>
        <v>0</v>
      </c>
      <c r="AL454" s="31" t="n">
        <f aca="false">IF(AK454=1,IF(OBJECTIVE=1,AI454,AJ454),1000000000000)+ROW()*0.000000001</f>
        <v>1000000000000</v>
      </c>
      <c r="AM454" s="31" t="n">
        <v>7.819459</v>
      </c>
      <c r="AN454" s="41" t="n">
        <v>1.172815</v>
      </c>
      <c r="AO454" s="31" t="n">
        <v>4.597815</v>
      </c>
      <c r="AP454" s="31" t="n">
        <f aca="false">IF(CORE_MODE=1,G454,IF(OR(CORE_MODE=3,CORE_MODE=4),G454+(CHOOSE(N_CW+1,0,1,CW_N2,CW_N3,CW_N4,CW_N5,CW_N6)+CHOOSE(N_CW_A+1,0,CW_A1,CW_A2))*CW_PER_SWING*AM454,AM454))</f>
        <v>33.502021515717</v>
      </c>
      <c r="AQ454" s="41" t="n">
        <f aca="false">IF(CORE_MODE=2,AN454,K454)</f>
        <v>1.197967</v>
      </c>
      <c r="AR454" s="31" t="n">
        <f aca="false">IF(CORE_MODE=2,AO454,L454)</f>
        <v>6.476615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31" t="n">
        <v>20.62</v>
      </c>
      <c r="H455" s="8" t="n">
        <v>30.443534</v>
      </c>
      <c r="I455" s="8" t="n">
        <v>135.895736</v>
      </c>
      <c r="J455" s="31" t="n">
        <v>4.463862</v>
      </c>
      <c r="K455" s="41" t="n">
        <v>1.07189</v>
      </c>
      <c r="L455" s="31" t="n">
        <v>0.532019</v>
      </c>
      <c r="M455" s="8" t="n">
        <v>128</v>
      </c>
      <c r="N455" s="8" t="n">
        <v>876</v>
      </c>
      <c r="O455" s="31" t="n">
        <v>14.585527</v>
      </c>
      <c r="P455" s="31" t="n">
        <v>1.814237</v>
      </c>
      <c r="Q455" s="31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31" t="n">
        <v>2.714597</v>
      </c>
      <c r="W455" s="41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2*ROUNDUP(G455*1000/V_ZENER,0)*PRICE_Z+(4+IF(CORE_MODE=1,1,0)+IF(OR(CORE_MODE=3,CORE_MODE=4),1+2*N_CW+2*N_CW_A,0))*ROUNDUP(G455*DIODE_SAFETY/V_STICK,0)*PRICE_STICK</f>
        <v>169.8</v>
      </c>
      <c r="AG455" s="24" t="n">
        <f aca="false">SUM(X455:AF455)</f>
        <v>1399.90441933</v>
      </c>
      <c r="AH455" s="20" t="n">
        <f aca="false">FIXED_BOM</f>
        <v>3666</v>
      </c>
      <c r="AI455" s="24" t="n">
        <f aca="false">(AG455+AH455)*(1+CONT)</f>
        <v>5825.7900822295</v>
      </c>
      <c r="AJ455" s="24" t="n">
        <f aca="false">IF(AR455&gt;0,AI455/AR455,1000000000000)</f>
        <v>10950.3421536252</v>
      </c>
      <c r="AK455" s="8" t="n">
        <f aca="false">IF(AND(AP455&gt;=V_NEED,AR455&gt;=P_MIN,AQ455&gt;=Z_MIN,F455&lt;=N_CAP,D455&lt;=R_MAX,OR(CORONA_REQ=0,O455&gt;=G455),OR(CORE_MODE&lt;&gt;3,E_CORE&lt;=E_NULL_MAX)),1,0)</f>
        <v>0</v>
      </c>
      <c r="AL455" s="31" t="n">
        <f aca="false">IF(AK455=1,IF(OBJECTIVE=1,AI455,AJ455),1000000000000)+ROW()*0.000000001</f>
        <v>1000000000000</v>
      </c>
      <c r="AM455" s="31" t="n">
        <v>1.262095</v>
      </c>
      <c r="AN455" s="41" t="n">
        <v>1.00584</v>
      </c>
      <c r="AO455" s="31" t="n">
        <v>0.004943</v>
      </c>
      <c r="AP455" s="31" t="n">
        <f aca="false">IF(CORE_MODE=1,G455,IF(OR(CORE_MODE=3,CORE_MODE=4),G455+(CHOOSE(N_CW+1,0,1,CW_N2,CW_N3,CW_N4,CW_N5,CW_N6)+CHOOSE(N_CW_A+1,0,CW_A1,CW_A2))*CW_PER_SWING*AM455,AM455))</f>
        <v>23.298497520985</v>
      </c>
      <c r="AQ455" s="41" t="n">
        <f aca="false">IF(CORE_MODE=2,AN455,K455)</f>
        <v>1.07189</v>
      </c>
      <c r="AR455" s="31" t="n">
        <f aca="false">IF(CORE_MODE=2,AO455,L455)</f>
        <v>0.532019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31" t="n">
        <v>20.62</v>
      </c>
      <c r="H456" s="8" t="n">
        <v>46.696983</v>
      </c>
      <c r="I456" s="8" t="n">
        <v>213.550442</v>
      </c>
      <c r="J456" s="31" t="n">
        <v>4.57311</v>
      </c>
      <c r="K456" s="41" t="n">
        <v>1.135682</v>
      </c>
      <c r="L456" s="31" t="n">
        <v>1.449262</v>
      </c>
      <c r="M456" s="8" t="n">
        <v>197</v>
      </c>
      <c r="N456" s="8" t="n">
        <v>1014</v>
      </c>
      <c r="O456" s="31" t="n">
        <v>14.585527</v>
      </c>
      <c r="P456" s="31" t="n">
        <v>2.721355</v>
      </c>
      <c r="Q456" s="31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31" t="n">
        <v>3.766885</v>
      </c>
      <c r="W456" s="41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2*ROUNDUP(G456*1000/V_ZENER,0)*PRICE_Z+(4+IF(CORE_MODE=1,1,0)+IF(OR(CORE_MODE=3,CORE_MODE=4),1+2*N_CW+2*N_CW_A,0))*ROUNDUP(G456*DIODE_SAFETY/V_STICK,0)*PRICE_STICK</f>
        <v>169.8</v>
      </c>
      <c r="AG456" s="24" t="n">
        <f aca="false">SUM(X456:AF456)</f>
        <v>1916.97354901</v>
      </c>
      <c r="AH456" s="20" t="n">
        <f aca="false">FIXED_BOM</f>
        <v>3666</v>
      </c>
      <c r="AI456" s="24" t="n">
        <f aca="false">(AG456+AH456)*(1+CONT)</f>
        <v>6420.4195813615</v>
      </c>
      <c r="AJ456" s="24" t="n">
        <f aca="false">IF(AR456&gt;0,AI456/AR456,1000000000000)</f>
        <v>4430.13035694133</v>
      </c>
      <c r="AK456" s="8" t="n">
        <f aca="false">IF(AND(AP456&gt;=V_NEED,AR456&gt;=P_MIN,AQ456&gt;=Z_MIN,F456&lt;=N_CAP,D456&lt;=R_MAX,OR(CORONA_REQ=0,O456&gt;=G456),OR(CORE_MODE&lt;&gt;3,E_CORE&lt;=E_NULL_MAX)),1,0)</f>
        <v>0</v>
      </c>
      <c r="AL456" s="31" t="n">
        <f aca="false">IF(AK456=1,IF(OBJECTIVE=1,AI456,AJ456),1000000000000)+ROW()*0.000000001</f>
        <v>1000000000000</v>
      </c>
      <c r="AM456" s="31" t="n">
        <v>5.153324</v>
      </c>
      <c r="AN456" s="41" t="n">
        <v>1.05912</v>
      </c>
      <c r="AO456" s="31" t="n">
        <v>0.157893</v>
      </c>
      <c r="AP456" s="31" t="n">
        <f aca="false">IF(CORE_MODE=1,G456,IF(OR(CORE_MODE=3,CORE_MODE=4),G456+(CHOOSE(N_CW+1,0,1,CW_N2,CW_N3,CW_N4,CW_N5,CW_N6)+CHOOSE(N_CW_A+1,0,CW_A1,CW_A2))*CW_PER_SWING*AM456,AM456))</f>
        <v>31.556708852212</v>
      </c>
      <c r="AQ456" s="41" t="n">
        <f aca="false">IF(CORE_MODE=2,AN456,K456)</f>
        <v>1.135682</v>
      </c>
      <c r="AR456" s="31" t="n">
        <f aca="false">IF(CORE_MODE=2,AO456,L456)</f>
        <v>1.449262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31" t="n">
        <v>20.62</v>
      </c>
      <c r="H457" s="8" t="n">
        <v>62.950431</v>
      </c>
      <c r="I457" s="8" t="n">
        <v>291.205148</v>
      </c>
      <c r="J457" s="31" t="n">
        <v>4.625944</v>
      </c>
      <c r="K457" s="41" t="n">
        <v>1.170148</v>
      </c>
      <c r="L457" s="31" t="n">
        <v>2.381677</v>
      </c>
      <c r="M457" s="8" t="n">
        <v>254.5</v>
      </c>
      <c r="N457" s="8" t="n">
        <v>1129</v>
      </c>
      <c r="O457" s="31" t="n">
        <v>14.585527</v>
      </c>
      <c r="P457" s="31" t="n">
        <v>3.628474</v>
      </c>
      <c r="Q457" s="31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31" t="n">
        <v>4.643792</v>
      </c>
      <c r="W457" s="41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2*ROUNDUP(G457*1000/V_ZENER,0)*PRICE_Z+(4+IF(CORE_MODE=1,1,0)+IF(OR(CORE_MODE=3,CORE_MODE=4),1+2*N_CW+2*N_CW_A,0))*ROUNDUP(G457*DIODE_SAFETY/V_STICK,0)*PRICE_STICK</f>
        <v>169.8</v>
      </c>
      <c r="AG457" s="24" t="n">
        <f aca="false">SUM(X457:AF457)</f>
        <v>2355.7141083</v>
      </c>
      <c r="AH457" s="20" t="n">
        <f aca="false">FIXED_BOM</f>
        <v>3666</v>
      </c>
      <c r="AI457" s="24" t="n">
        <f aca="false">(AG457+AH457)*(1+CONT)</f>
        <v>6924.971224545</v>
      </c>
      <c r="AJ457" s="24" t="n">
        <f aca="false">IF(AR457&gt;0,AI457/AR457,1000000000000)</f>
        <v>2907.6030144075</v>
      </c>
      <c r="AK457" s="8" t="n">
        <f aca="false">IF(AND(AP457&gt;=V_NEED,AR457&gt;=P_MIN,AQ457&gt;=Z_MIN,F457&lt;=N_CAP,D457&lt;=R_MAX,OR(CORONA_REQ=0,O457&gt;=G457),OR(CORE_MODE&lt;&gt;3,E_CORE&lt;=E_NULL_MAX)),1,0)</f>
        <v>0</v>
      </c>
      <c r="AL457" s="31" t="n">
        <f aca="false">IF(AK457=1,IF(OBJECTIVE=1,AI457,AJ457),1000000000000)+ROW()*0.000000001</f>
        <v>1000000000000</v>
      </c>
      <c r="AM457" s="31" t="n">
        <v>7.421577</v>
      </c>
      <c r="AN457" s="41" t="n">
        <v>1.096781</v>
      </c>
      <c r="AO457" s="31" t="n">
        <v>0.697767</v>
      </c>
      <c r="AP457" s="31" t="n">
        <f aca="false">IF(CORE_MODE=1,G457,IF(OR(CORE_MODE=3,CORE_MODE=4),G457+(CHOOSE(N_CW+1,0,1,CW_N2,CW_N3,CW_N4,CW_N5,CW_N6)+CHOOSE(N_CW_A+1,0,CW_A1,CW_A2))*CW_PER_SWING*AM457,AM457))</f>
        <v>36.370538268751</v>
      </c>
      <c r="AQ457" s="41" t="n">
        <f aca="false">IF(CORE_MODE=2,AN457,K457)</f>
        <v>1.170148</v>
      </c>
      <c r="AR457" s="31" t="n">
        <f aca="false">IF(CORE_MODE=2,AO457,L457)</f>
        <v>2.381677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31" t="n">
        <v>20.62</v>
      </c>
      <c r="H458" s="8" t="n">
        <v>79.203879</v>
      </c>
      <c r="I458" s="8" t="n">
        <v>368.859854</v>
      </c>
      <c r="J458" s="31" t="n">
        <v>4.657093</v>
      </c>
      <c r="K458" s="41" t="n">
        <v>1.191666</v>
      </c>
      <c r="L458" s="31" t="n">
        <v>3.319617</v>
      </c>
      <c r="M458" s="8" t="n">
        <v>323.5</v>
      </c>
      <c r="N458" s="8" t="n">
        <v>1267</v>
      </c>
      <c r="O458" s="31" t="n">
        <v>14.585527</v>
      </c>
      <c r="P458" s="31" t="n">
        <v>4.535592</v>
      </c>
      <c r="Q458" s="31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31" t="n">
        <v>5.696079</v>
      </c>
      <c r="W458" s="41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2*ROUNDUP(G458*1000/V_ZENER,0)*PRICE_Z+(4+IF(CORE_MODE=1,1,0)+IF(OR(CORE_MODE=3,CORE_MODE=4),1+2*N_CW+2*N_CW_A,0))*ROUNDUP(G458*DIODE_SAFETY/V_STICK,0)*PRICE_STICK</f>
        <v>169.8</v>
      </c>
      <c r="AG458" s="24" t="n">
        <f aca="false">SUM(X458:AF458)</f>
        <v>2872.78317948</v>
      </c>
      <c r="AH458" s="20" t="n">
        <f aca="false">FIXED_BOM</f>
        <v>3666</v>
      </c>
      <c r="AI458" s="24" t="n">
        <f aca="false">(AG458+AH458)*(1+CONT)</f>
        <v>7519.600656402</v>
      </c>
      <c r="AJ458" s="24" t="n">
        <f aca="false">IF(AR458&gt;0,AI458/AR458,1000000000000)</f>
        <v>2265.20127364151</v>
      </c>
      <c r="AK458" s="8" t="n">
        <f aca="false">IF(AND(AP458&gt;=V_NEED,AR458&gt;=P_MIN,AQ458&gt;=Z_MIN,F458&lt;=N_CAP,D458&lt;=R_MAX,OR(CORONA_REQ=0,O458&gt;=G458),OR(CORE_MODE&lt;&gt;3,E_CORE&lt;=E_NULL_MAX)),1,0)</f>
        <v>0</v>
      </c>
      <c r="AL458" s="31" t="n">
        <f aca="false">IF(AK458=1,IF(OBJECTIVE=1,AI458,AJ458),1000000000000)+ROW()*0.000000001</f>
        <v>1000000000000</v>
      </c>
      <c r="AM458" s="31" t="n">
        <v>8.717015</v>
      </c>
      <c r="AN458" s="41" t="n">
        <v>1.127842</v>
      </c>
      <c r="AO458" s="31" t="n">
        <v>1.743116</v>
      </c>
      <c r="AP458" s="31" t="n">
        <f aca="false">IF(CORE_MODE=1,G458,IF(OR(CORE_MODE=3,CORE_MODE=4),G458+(CHOOSE(N_CW+1,0,1,CW_N2,CW_N3,CW_N4,CW_N5,CW_N6)+CHOOSE(N_CW_A+1,0,CW_A1,CW_A2))*CW_PER_SWING*AM458,AM458))</f>
        <v>39.119798404945</v>
      </c>
      <c r="AQ458" s="41" t="n">
        <f aca="false">IF(CORE_MODE=2,AN458,K458)</f>
        <v>1.191666</v>
      </c>
      <c r="AR458" s="31" t="n">
        <f aca="false">IF(CORE_MODE=2,AO458,L458)</f>
        <v>3.319617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31" t="n">
        <v>20.62</v>
      </c>
      <c r="H459" s="8" t="n">
        <v>95.457327</v>
      </c>
      <c r="I459" s="8" t="n">
        <v>446.51456</v>
      </c>
      <c r="J459" s="31" t="n">
        <v>4.677635</v>
      </c>
      <c r="K459" s="41" t="n">
        <v>1.206258</v>
      </c>
      <c r="L459" s="31" t="n">
        <v>4.258726</v>
      </c>
      <c r="M459" s="8" t="n">
        <v>381</v>
      </c>
      <c r="N459" s="8" t="n">
        <v>1382</v>
      </c>
      <c r="O459" s="31" t="n">
        <v>14.585527</v>
      </c>
      <c r="P459" s="31" t="n">
        <v>5.44271</v>
      </c>
      <c r="Q459" s="31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31" t="n">
        <v>6.572986</v>
      </c>
      <c r="W459" s="41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2*ROUNDUP(G459*1000/V_ZENER,0)*PRICE_Z+(4+IF(CORE_MODE=1,1,0)+IF(OR(CORE_MODE=3,CORE_MODE=4),1+2*N_CW+2*N_CW_A,0))*ROUNDUP(G459*DIODE_SAFETY/V_STICK,0)*PRICE_STICK</f>
        <v>169.8</v>
      </c>
      <c r="AG459" s="24" t="n">
        <f aca="false">SUM(X459:AF459)</f>
        <v>3311.5237853</v>
      </c>
      <c r="AH459" s="20" t="n">
        <f aca="false">FIXED_BOM</f>
        <v>3666</v>
      </c>
      <c r="AI459" s="24" t="n">
        <f aca="false">(AG459+AH459)*(1+CONT)</f>
        <v>8024.152353095</v>
      </c>
      <c r="AJ459" s="24" t="n">
        <f aca="false">IF(AR459&gt;0,AI459/AR459,1000000000000)</f>
        <v>1884.16731977944</v>
      </c>
      <c r="AK459" s="8" t="n">
        <f aca="false">IF(AND(AP459&gt;=V_NEED,AR459&gt;=P_MIN,AQ459&gt;=Z_MIN,F459&lt;=N_CAP,D459&lt;=R_MAX,OR(CORONA_REQ=0,O459&gt;=G459),OR(CORE_MODE&lt;&gt;3,E_CORE&lt;=E_NULL_MAX)),1,0)</f>
        <v>0</v>
      </c>
      <c r="AL459" s="31" t="n">
        <f aca="false">IF(AK459=1,IF(OBJECTIVE=1,AI459,AJ459),1000000000000)+ROW()*0.000000001</f>
        <v>1000000000000</v>
      </c>
      <c r="AM459" s="31" t="n">
        <v>9.758098</v>
      </c>
      <c r="AN459" s="41" t="n">
        <v>1.150715</v>
      </c>
      <c r="AO459" s="31" t="n">
        <v>3.045767</v>
      </c>
      <c r="AP459" s="31" t="n">
        <f aca="false">IF(CORE_MODE=1,G459,IF(OR(CORE_MODE=3,CORE_MODE=4),G459+(CHOOSE(N_CW+1,0,1,CW_N2,CW_N3,CW_N4,CW_N5,CW_N6)+CHOOSE(N_CW_A+1,0,CW_A1,CW_A2))*CW_PER_SWING*AM459,AM459))</f>
        <v>41.329250335774</v>
      </c>
      <c r="AQ459" s="41" t="n">
        <f aca="false">IF(CORE_MODE=2,AN459,K459)</f>
        <v>1.206258</v>
      </c>
      <c r="AR459" s="31" t="n">
        <f aca="false">IF(CORE_MODE=2,AO459,L459)</f>
        <v>4.258726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31" t="n">
        <v>20.62</v>
      </c>
      <c r="H460" s="8" t="n">
        <v>127.964224</v>
      </c>
      <c r="I460" s="8" t="n">
        <v>601.823972</v>
      </c>
      <c r="J460" s="31" t="n">
        <v>4.703064</v>
      </c>
      <c r="K460" s="41" t="n">
        <v>1.225481</v>
      </c>
      <c r="L460" s="31" t="n">
        <v>6.153954</v>
      </c>
      <c r="M460" s="8" t="n">
        <v>507.5</v>
      </c>
      <c r="N460" s="8" t="n">
        <v>1635</v>
      </c>
      <c r="O460" s="31" t="n">
        <v>14.585527</v>
      </c>
      <c r="P460" s="31" t="n">
        <v>7.256947</v>
      </c>
      <c r="Q460" s="31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31" t="n">
        <v>8.50218</v>
      </c>
      <c r="W460" s="41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2*ROUNDUP(G460*1000/V_ZENER,0)*PRICE_Z+(4+IF(CORE_MODE=1,1,0)+IF(OR(CORE_MODE=3,CORE_MODE=4),1+2*N_CW+2*N_CW_A,0))*ROUNDUP(G460*DIODE_SAFETY/V_STICK,0)*PRICE_STICK</f>
        <v>169.8</v>
      </c>
      <c r="AG460" s="24" t="n">
        <f aca="false">SUM(X460:AF460)</f>
        <v>4267.33347577</v>
      </c>
      <c r="AH460" s="20" t="n">
        <f aca="false">FIXED_BOM</f>
        <v>3666</v>
      </c>
      <c r="AI460" s="24" t="n">
        <f aca="false">(AG460+AH460)*(1+CONT)</f>
        <v>9123.3334971355</v>
      </c>
      <c r="AJ460" s="24" t="n">
        <f aca="false">IF(AR460&gt;0,AI460/AR460,1000000000000)</f>
        <v>1482.51571219666</v>
      </c>
      <c r="AK460" s="8" t="n">
        <f aca="false">IF(AND(AP460&gt;=V_NEED,AR460&gt;=P_MIN,AQ460&gt;=Z_MIN,F460&lt;=N_CAP,D460&lt;=R_MAX,OR(CORONA_REQ=0,O460&gt;=G460),OR(CORE_MODE&lt;&gt;3,E_CORE&lt;=E_NULL_MAX)),1,0)</f>
        <v>0</v>
      </c>
      <c r="AL460" s="31" t="n">
        <f aca="false">IF(AK460=1,IF(OBJECTIVE=1,AI460,AJ460),1000000000000)+ROW()*0.000000001</f>
        <v>1000000000000</v>
      </c>
      <c r="AM460" s="31" t="n">
        <v>10.128406</v>
      </c>
      <c r="AN460" s="41" t="n">
        <v>1.180124</v>
      </c>
      <c r="AO460" s="31" t="n">
        <v>4.814675</v>
      </c>
      <c r="AP460" s="31" t="n">
        <f aca="false">IF(CORE_MODE=1,G460,IF(OR(CORE_MODE=3,CORE_MODE=4),G460+(CHOOSE(N_CW+1,0,1,CW_N2,CW_N3,CW_N4,CW_N5,CW_N6)+CHOOSE(N_CW_A+1,0,CW_A1,CW_A2))*CW_PER_SWING*AM460,AM460))</f>
        <v>42.115141302778</v>
      </c>
      <c r="AQ460" s="41" t="n">
        <f aca="false">IF(CORE_MODE=2,AN460,K460)</f>
        <v>1.225481</v>
      </c>
      <c r="AR460" s="31" t="n">
        <f aca="false">IF(CORE_MODE=2,AO460,L460)</f>
        <v>6.153954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31" t="n">
        <v>20.62</v>
      </c>
      <c r="H461" s="8" t="n">
        <v>38.852085</v>
      </c>
      <c r="I461" s="8" t="n">
        <v>161.943852</v>
      </c>
      <c r="J461" s="31" t="n">
        <v>4.168215</v>
      </c>
      <c r="K461" s="41" t="n">
        <v>1.082458</v>
      </c>
      <c r="L461" s="31" t="n">
        <v>0.717356</v>
      </c>
      <c r="M461" s="8" t="n">
        <v>139.5</v>
      </c>
      <c r="N461" s="8" t="n">
        <v>899</v>
      </c>
      <c r="O461" s="31" t="n">
        <v>14.585527</v>
      </c>
      <c r="P461" s="31" t="n">
        <v>2.08567</v>
      </c>
      <c r="Q461" s="31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31" t="n">
        <v>2.889979</v>
      </c>
      <c r="W461" s="41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2*ROUNDUP(G461*1000/V_ZENER,0)*PRICE_Z+(4+IF(CORE_MODE=1,1,0)+IF(OR(CORE_MODE=3,CORE_MODE=4),1+2*N_CW+2*N_CW_A,0))*ROUNDUP(G461*DIODE_SAFETY/V_STICK,0)*PRICE_STICK</f>
        <v>169.8</v>
      </c>
      <c r="AG461" s="24" t="n">
        <f aca="false">SUM(X461:AF461)</f>
        <v>1481.4820612</v>
      </c>
      <c r="AH461" s="20" t="n">
        <f aca="false">FIXED_BOM</f>
        <v>3666</v>
      </c>
      <c r="AI461" s="24" t="n">
        <f aca="false">(AG461+AH461)*(1+CONT)</f>
        <v>5919.60437038</v>
      </c>
      <c r="AJ461" s="24" t="n">
        <f aca="false">IF(AR461&gt;0,AI461/AR461,1000000000000)</f>
        <v>8251.97582564306</v>
      </c>
      <c r="AK461" s="8" t="n">
        <f aca="false">IF(AND(AP461&gt;=V_NEED,AR461&gt;=P_MIN,AQ461&gt;=Z_MIN,F461&lt;=N_CAP,D461&lt;=R_MAX,OR(CORONA_REQ=0,O461&gt;=G461),OR(CORE_MODE&lt;&gt;3,E_CORE&lt;=E_NULL_MAX)),1,0)</f>
        <v>0</v>
      </c>
      <c r="AL461" s="31" t="n">
        <f aca="false">IF(AK461=1,IF(OBJECTIVE=1,AI461,AJ461),1000000000000)+ROW()*0.000000001</f>
        <v>1000000000000</v>
      </c>
      <c r="AM461" s="31" t="n">
        <v>2.346337</v>
      </c>
      <c r="AN461" s="41" t="n">
        <v>1.02317</v>
      </c>
      <c r="AO461" s="31" t="n">
        <v>0.027075</v>
      </c>
      <c r="AP461" s="31" t="n">
        <f aca="false">IF(CORE_MODE=1,G461,IF(OR(CORE_MODE=3,CORE_MODE=4),G461+(CHOOSE(N_CW+1,0,1,CW_N2,CW_N3,CW_N4,CW_N5,CW_N6)+CHOOSE(N_CW_A+1,0,CW_A1,CW_A2))*CW_PER_SWING*AM461,AM461))</f>
        <v>25.599544200631</v>
      </c>
      <c r="AQ461" s="41" t="n">
        <f aca="false">IF(CORE_MODE=2,AN461,K461)</f>
        <v>1.082458</v>
      </c>
      <c r="AR461" s="31" t="n">
        <f aca="false">IF(CORE_MODE=2,AO461,L461)</f>
        <v>0.717356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31" t="n">
        <v>20.62</v>
      </c>
      <c r="H462" s="8" t="n">
        <v>59.910419</v>
      </c>
      <c r="I462" s="8" t="n">
        <v>254.483196</v>
      </c>
      <c r="J462" s="31" t="n">
        <v>4.247729</v>
      </c>
      <c r="K462" s="41" t="n">
        <v>1.136821</v>
      </c>
      <c r="L462" s="31" t="n">
        <v>1.744871</v>
      </c>
      <c r="M462" s="8" t="n">
        <v>208.5</v>
      </c>
      <c r="N462" s="8" t="n">
        <v>1037</v>
      </c>
      <c r="O462" s="31" t="n">
        <v>14.585527</v>
      </c>
      <c r="P462" s="31" t="n">
        <v>3.128506</v>
      </c>
      <c r="Q462" s="31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31" t="n">
        <v>3.942266</v>
      </c>
      <c r="W462" s="41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2*ROUNDUP(G462*1000/V_ZENER,0)*PRICE_Z+(4+IF(CORE_MODE=1,1,0)+IF(OR(CORE_MODE=3,CORE_MODE=4),1+2*N_CW+2*N_CW_A,0))*ROUNDUP(G462*DIODE_SAFETY/V_STICK,0)*PRICE_STICK</f>
        <v>169.8</v>
      </c>
      <c r="AG462" s="24" t="n">
        <f aca="false">SUM(X462:AF462)</f>
        <v>2000.17568034</v>
      </c>
      <c r="AH462" s="20" t="n">
        <f aca="false">FIXED_BOM</f>
        <v>3666</v>
      </c>
      <c r="AI462" s="24" t="n">
        <f aca="false">(AG462+AH462)*(1+CONT)</f>
        <v>6516.102032391</v>
      </c>
      <c r="AJ462" s="24" t="n">
        <f aca="false">IF(AR462&gt;0,AI462/AR462,1000000000000)</f>
        <v>3734.43196224305</v>
      </c>
      <c r="AK462" s="8" t="n">
        <f aca="false">IF(AND(AP462&gt;=V_NEED,AR462&gt;=P_MIN,AQ462&gt;=Z_MIN,F462&lt;=N_CAP,D462&lt;=R_MAX,OR(CORONA_REQ=0,O462&gt;=G462),OR(CORE_MODE&lt;&gt;3,E_CORE&lt;=E_NULL_MAX)),1,0)</f>
        <v>0</v>
      </c>
      <c r="AL462" s="31" t="n">
        <f aca="false">IF(AK462=1,IF(OBJECTIVE=1,AI462,AJ462),1000000000000)+ROW()*0.000000001</f>
        <v>1000000000000</v>
      </c>
      <c r="AM462" s="31" t="n">
        <v>5.603533</v>
      </c>
      <c r="AN462" s="41" t="n">
        <v>1.064328</v>
      </c>
      <c r="AO462" s="31" t="n">
        <v>0.232079</v>
      </c>
      <c r="AP462" s="31" t="n">
        <f aca="false">IF(CORE_MODE=1,G462,IF(OR(CORE_MODE=3,CORE_MODE=4),G462+(CHOOSE(N_CW+1,0,1,CW_N2,CW_N3,CW_N4,CW_N5,CW_N6)+CHOOSE(N_CW_A+1,0,CW_A1,CW_A2))*CW_PER_SWING*AM462,AM462))</f>
        <v>32.512170755179</v>
      </c>
      <c r="AQ462" s="41" t="n">
        <f aca="false">IF(CORE_MODE=2,AN462,K462)</f>
        <v>1.136821</v>
      </c>
      <c r="AR462" s="31" t="n">
        <f aca="false">IF(CORE_MODE=2,AO462,L462)</f>
        <v>1.744871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31" t="n">
        <v>20.62</v>
      </c>
      <c r="H463" s="8" t="n">
        <v>80.968754</v>
      </c>
      <c r="I463" s="8" t="n">
        <v>347.022539</v>
      </c>
      <c r="J463" s="31" t="n">
        <v>4.285882</v>
      </c>
      <c r="K463" s="41" t="n">
        <v>1.166169</v>
      </c>
      <c r="L463" s="31" t="n">
        <v>2.788145</v>
      </c>
      <c r="M463" s="8" t="n">
        <v>266</v>
      </c>
      <c r="N463" s="8" t="n">
        <v>1152</v>
      </c>
      <c r="O463" s="31" t="n">
        <v>14.585527</v>
      </c>
      <c r="P463" s="31" t="n">
        <v>4.171341</v>
      </c>
      <c r="Q463" s="31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31" t="n">
        <v>4.819173</v>
      </c>
      <c r="W463" s="41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2*ROUNDUP(G463*1000/V_ZENER,0)*PRICE_Z+(4+IF(CORE_MODE=1,1,0)+IF(OR(CORE_MODE=3,CORE_MODE=4),1+2*N_CW+2*N_CW_A,0))*ROUNDUP(G463*DIODE_SAFETY/V_STICK,0)*PRICE_STICK</f>
        <v>169.8</v>
      </c>
      <c r="AG463" s="24" t="n">
        <f aca="false">SUM(X463:AF463)</f>
        <v>2440.54081515</v>
      </c>
      <c r="AH463" s="20" t="n">
        <f aca="false">FIXED_BOM</f>
        <v>3666</v>
      </c>
      <c r="AI463" s="24" t="n">
        <f aca="false">(AG463+AH463)*(1+CONT)</f>
        <v>7022.5219374225</v>
      </c>
      <c r="AJ463" s="24" t="n">
        <f aca="false">IF(AR463&gt;0,AI463/AR463,1000000000000)</f>
        <v>2518.70757705302</v>
      </c>
      <c r="AK463" s="8" t="n">
        <f aca="false">IF(AND(AP463&gt;=V_NEED,AR463&gt;=P_MIN,AQ463&gt;=Z_MIN,F463&lt;=N_CAP,D463&lt;=R_MAX,OR(CORONA_REQ=0,O463&gt;=G463),OR(CORE_MODE&lt;&gt;3,E_CORE&lt;=E_NULL_MAX)),1,0)</f>
        <v>0</v>
      </c>
      <c r="AL463" s="31" t="n">
        <f aca="false">IF(AK463=1,IF(OBJECTIVE=1,AI463,AJ463),1000000000000)+ROW()*0.000000001</f>
        <v>1000000000000</v>
      </c>
      <c r="AM463" s="31" t="n">
        <v>7.18586</v>
      </c>
      <c r="AN463" s="41" t="n">
        <v>1.104424</v>
      </c>
      <c r="AO463" s="31" t="n">
        <v>1.09706</v>
      </c>
      <c r="AP463" s="31" t="n">
        <f aca="false">IF(CORE_MODE=1,G463,IF(OR(CORE_MODE=3,CORE_MODE=4),G463+(CHOOSE(N_CW+1,0,1,CW_N2,CW_N3,CW_N4,CW_N5,CW_N6)+CHOOSE(N_CW_A+1,0,CW_A1,CW_A2))*CW_PER_SWING*AM463,AM463))</f>
        <v>35.87028480118</v>
      </c>
      <c r="AQ463" s="41" t="n">
        <f aca="false">IF(CORE_MODE=2,AN463,K463)</f>
        <v>1.166169</v>
      </c>
      <c r="AR463" s="31" t="n">
        <f aca="false">IF(CORE_MODE=2,AO463,L463)</f>
        <v>2.788145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31" t="n">
        <v>20.62</v>
      </c>
      <c r="H464" s="8" t="n">
        <v>102.027088</v>
      </c>
      <c r="I464" s="8" t="n">
        <v>439.561883</v>
      </c>
      <c r="J464" s="31" t="n">
        <v>4.308286</v>
      </c>
      <c r="K464" s="41" t="n">
        <v>1.183862</v>
      </c>
      <c r="L464" s="31" t="n">
        <v>3.83361</v>
      </c>
      <c r="M464" s="8" t="n">
        <v>335</v>
      </c>
      <c r="N464" s="8" t="n">
        <v>1290</v>
      </c>
      <c r="O464" s="31" t="n">
        <v>14.585527</v>
      </c>
      <c r="P464" s="31" t="n">
        <v>5.214176</v>
      </c>
      <c r="Q464" s="31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31" t="n">
        <v>5.871461</v>
      </c>
      <c r="W464" s="41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2*ROUNDUP(G464*1000/V_ZENER,0)*PRICE_Z+(4+IF(CORE_MODE=1,1,0)+IF(OR(CORE_MODE=3,CORE_MODE=4),1+2*N_CW+2*N_CW_A,0))*ROUNDUP(G464*DIODE_SAFETY/V_STICK,0)*PRICE_STICK</f>
        <v>169.8</v>
      </c>
      <c r="AG464" s="24" t="n">
        <f aca="false">SUM(X464:AF464)</f>
        <v>2959.23441882</v>
      </c>
      <c r="AH464" s="20" t="n">
        <f aca="false">FIXED_BOM</f>
        <v>3666</v>
      </c>
      <c r="AI464" s="24" t="n">
        <f aca="false">(AG464+AH464)*(1+CONT)</f>
        <v>7619.019581643</v>
      </c>
      <c r="AJ464" s="24" t="n">
        <f aca="false">IF(AR464&gt;0,AI464/AR464,1000000000000)</f>
        <v>1987.4268852708</v>
      </c>
      <c r="AK464" s="8" t="n">
        <f aca="false">IF(AND(AP464&gt;=V_NEED,AR464&gt;=P_MIN,AQ464&gt;=Z_MIN,F464&lt;=N_CAP,D464&lt;=R_MAX,OR(CORONA_REQ=0,O464&gt;=G464),OR(CORE_MODE&lt;&gt;3,E_CORE&lt;=E_NULL_MAX)),1,0)</f>
        <v>0</v>
      </c>
      <c r="AL464" s="31" t="n">
        <f aca="false">IF(AK464=1,IF(OBJECTIVE=1,AI464,AJ464),1000000000000)+ROW()*0.000000001</f>
        <v>1000000000000</v>
      </c>
      <c r="AM464" s="31" t="n">
        <v>8.383111</v>
      </c>
      <c r="AN464" s="41" t="n">
        <v>1.131184</v>
      </c>
      <c r="AO464" s="31" t="n">
        <v>2.285101</v>
      </c>
      <c r="AP464" s="31" t="n">
        <f aca="false">IF(CORE_MODE=1,G464,IF(OR(CORE_MODE=3,CORE_MODE=4),G464+(CHOOSE(N_CW+1,0,1,CW_N2,CW_N3,CW_N4,CW_N5,CW_N6)+CHOOSE(N_CW_A+1,0,CW_A1,CW_A2))*CW_PER_SWING*AM464,AM464))</f>
        <v>38.411166300193</v>
      </c>
      <c r="AQ464" s="41" t="n">
        <f aca="false">IF(CORE_MODE=2,AN464,K464)</f>
        <v>1.183862</v>
      </c>
      <c r="AR464" s="31" t="n">
        <f aca="false">IF(CORE_MODE=2,AO464,L464)</f>
        <v>3.83361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31" t="n">
        <v>20.62</v>
      </c>
      <c r="H465" s="8" t="n">
        <v>123.085422</v>
      </c>
      <c r="I465" s="8" t="n">
        <v>532.101227</v>
      </c>
      <c r="J465" s="31" t="n">
        <v>4.323024</v>
      </c>
      <c r="K465" s="41" t="n">
        <v>1.196063</v>
      </c>
      <c r="L465" s="31" t="n">
        <v>4.88706</v>
      </c>
      <c r="M465" s="8" t="n">
        <v>404</v>
      </c>
      <c r="N465" s="8" t="n">
        <v>1428</v>
      </c>
      <c r="O465" s="31" t="n">
        <v>14.585527</v>
      </c>
      <c r="P465" s="31" t="n">
        <v>6.257011</v>
      </c>
      <c r="Q465" s="31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31" t="n">
        <v>6.923749</v>
      </c>
      <c r="W465" s="41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2*ROUNDUP(G465*1000/V_ZENER,0)*PRICE_Z+(4+IF(CORE_MODE=1,1,0)+IF(OR(CORE_MODE=3,CORE_MODE=4),1+2*N_CW+2*N_CW_A,0))*ROUNDUP(G465*DIODE_SAFETY/V_STICK,0)*PRICE_STICK</f>
        <v>169.8</v>
      </c>
      <c r="AG465" s="24" t="n">
        <f aca="false">SUM(X465:AF465)</f>
        <v>3477.92808749</v>
      </c>
      <c r="AH465" s="20" t="n">
        <f aca="false">FIXED_BOM</f>
        <v>3666</v>
      </c>
      <c r="AI465" s="24" t="n">
        <f aca="false">(AG465+AH465)*(1+CONT)</f>
        <v>8215.5173006135</v>
      </c>
      <c r="AJ465" s="24" t="n">
        <f aca="false">IF(AR465&gt;0,AI465/AR465,1000000000000)</f>
        <v>1681.07559567787</v>
      </c>
      <c r="AK465" s="8" t="n">
        <f aca="false">IF(AND(AP465&gt;=V_NEED,AR465&gt;=P_MIN,AQ465&gt;=Z_MIN,F465&lt;=N_CAP,D465&lt;=R_MAX,OR(CORONA_REQ=0,O465&gt;=G465),OR(CORE_MODE&lt;&gt;3,E_CORE&lt;=E_NULL_MAX)),1,0)</f>
        <v>0</v>
      </c>
      <c r="AL465" s="31" t="n">
        <f aca="false">IF(AK465=1,IF(OBJECTIVE=1,AI465,AJ465),1000000000000)+ROW()*0.000000001</f>
        <v>1000000000000</v>
      </c>
      <c r="AM465" s="31" t="n">
        <v>8.843861</v>
      </c>
      <c r="AN465" s="41" t="n">
        <v>1.149597</v>
      </c>
      <c r="AO465" s="31" t="n">
        <v>3.202272</v>
      </c>
      <c r="AP465" s="31" t="n">
        <f aca="false">IF(CORE_MODE=1,G465,IF(OR(CORE_MODE=3,CORE_MODE=4),G465+(CHOOSE(N_CW+1,0,1,CW_N2,CW_N3,CW_N4,CW_N5,CW_N6)+CHOOSE(N_CW_A+1,0,CW_A1,CW_A2))*CW_PER_SWING*AM465,AM465))</f>
        <v>39.388998977443</v>
      </c>
      <c r="AQ465" s="41" t="n">
        <f aca="false">IF(CORE_MODE=2,AN465,K465)</f>
        <v>1.196063</v>
      </c>
      <c r="AR465" s="31" t="n">
        <f aca="false">IF(CORE_MODE=2,AO465,L465)</f>
        <v>4.88706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31" t="n">
        <v>20.62</v>
      </c>
      <c r="H466" s="8" t="n">
        <v>165.202091</v>
      </c>
      <c r="I466" s="8" t="n">
        <v>717.179915</v>
      </c>
      <c r="J466" s="31" t="n">
        <v>4.341228</v>
      </c>
      <c r="K466" s="41" t="n">
        <v>1.211553</v>
      </c>
      <c r="L466" s="31" t="n">
        <v>6.993826</v>
      </c>
      <c r="M466" s="8" t="n">
        <v>542</v>
      </c>
      <c r="N466" s="8" t="n">
        <v>1704</v>
      </c>
      <c r="O466" s="31" t="n">
        <v>14.585527</v>
      </c>
      <c r="P466" s="31" t="n">
        <v>8.342682</v>
      </c>
      <c r="Q466" s="31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31" t="n">
        <v>9.028324</v>
      </c>
      <c r="W466" s="41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2*ROUNDUP(G466*1000/V_ZENER,0)*PRICE_Z+(4+IF(CORE_MODE=1,1,0)+IF(OR(CORE_MODE=3,CORE_MODE=4),1+2*N_CW+2*N_CW_A,0))*ROUNDUP(G466*DIODE_SAFETY/V_STICK,0)*PRICE_STICK</f>
        <v>169.8</v>
      </c>
      <c r="AG466" s="24" t="n">
        <f aca="false">SUM(X466:AF466)</f>
        <v>4515.3153703</v>
      </c>
      <c r="AH466" s="20" t="n">
        <f aca="false">FIXED_BOM</f>
        <v>3666</v>
      </c>
      <c r="AI466" s="24" t="n">
        <f aca="false">(AG466+AH466)*(1+CONT)</f>
        <v>9408.512675845</v>
      </c>
      <c r="AJ466" s="24" t="n">
        <f aca="false">IF(AR466&gt;0,AI466/AR466,1000000000000)</f>
        <v>1345.25975851344</v>
      </c>
      <c r="AK466" s="8" t="n">
        <f aca="false">IF(AND(AP466&gt;=V_NEED,AR466&gt;=P_MIN,AQ466&gt;=Z_MIN,F466&lt;=N_CAP,D466&lt;=R_MAX,OR(CORONA_REQ=0,O466&gt;=G466),OR(CORE_MODE&lt;&gt;3,E_CORE&lt;=E_NULL_MAX)),1,0)</f>
        <v>0</v>
      </c>
      <c r="AL466" s="31" t="n">
        <f aca="false">IF(AK466=1,IF(OBJECTIVE=1,AI466,AJ466),1000000000000)+ROW()*0.000000001</f>
        <v>1000000000000</v>
      </c>
      <c r="AM466" s="31" t="n">
        <v>9.415151</v>
      </c>
      <c r="AN466" s="41" t="n">
        <v>1.174915</v>
      </c>
      <c r="AO466" s="31" t="n">
        <v>5.053346</v>
      </c>
      <c r="AP466" s="31" t="n">
        <f aca="false">IF(CORE_MODE=1,G466,IF(OR(CORE_MODE=3,CORE_MODE=4),G466+(CHOOSE(N_CW+1,0,1,CW_N2,CW_N3,CW_N4,CW_N5,CW_N6)+CHOOSE(N_CW_A+1,0,CW_A1,CW_A2))*CW_PER_SWING*AM466,AM466))</f>
        <v>40.601426606713</v>
      </c>
      <c r="AQ466" s="41" t="n">
        <f aca="false">IF(CORE_MODE=2,AN466,K466)</f>
        <v>1.211553</v>
      </c>
      <c r="AR466" s="31" t="n">
        <f aca="false">IF(CORE_MODE=2,AO466,L466)</f>
        <v>6.993826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31" t="n">
        <v>20.62</v>
      </c>
      <c r="H467" s="8" t="n">
        <v>53.587414</v>
      </c>
      <c r="I467" s="8" t="n">
        <v>187.991409</v>
      </c>
      <c r="J467" s="31" t="n">
        <v>3.508126</v>
      </c>
      <c r="K467" s="41" t="n">
        <v>1.062171</v>
      </c>
      <c r="L467" s="31" t="n">
        <v>0.650313</v>
      </c>
      <c r="M467" s="8" t="n">
        <v>139.5</v>
      </c>
      <c r="N467" s="8" t="n">
        <v>899</v>
      </c>
      <c r="O467" s="31" t="n">
        <v>14.585527</v>
      </c>
      <c r="P467" s="31" t="n">
        <v>2.357104</v>
      </c>
      <c r="Q467" s="31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31" t="n">
        <v>2.889979</v>
      </c>
      <c r="W467" s="41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2*ROUNDUP(G467*1000/V_ZENER,0)*PRICE_Z+(4+IF(CORE_MODE=1,1,0)+IF(OR(CORE_MODE=3,CORE_MODE=4),1+2*N_CW+2*N_CW_A,0))*ROUNDUP(G467*DIODE_SAFETY/V_STICK,0)*PRICE_STICK</f>
        <v>169.8</v>
      </c>
      <c r="AG467" s="24" t="n">
        <f aca="false">SUM(X467:AF467)</f>
        <v>1484.73112618</v>
      </c>
      <c r="AH467" s="20" t="n">
        <f aca="false">FIXED_BOM</f>
        <v>3666</v>
      </c>
      <c r="AI467" s="24" t="n">
        <f aca="false">(AG467+AH467)*(1+CONT)</f>
        <v>5923.340795107</v>
      </c>
      <c r="AJ467" s="24" t="n">
        <f aca="false">IF(AR467&gt;0,AI467/AR467,1000000000000)</f>
        <v>9108.44592543437</v>
      </c>
      <c r="AK467" s="8" t="n">
        <f aca="false">IF(AND(AP467&gt;=V_NEED,AR467&gt;=P_MIN,AQ467&gt;=Z_MIN,F467&lt;=N_CAP,D467&lt;=R_MAX,OR(CORONA_REQ=0,O467&gt;=G467),OR(CORE_MODE&lt;&gt;3,E_CORE&lt;=E_NULL_MAX)),1,0)</f>
        <v>0</v>
      </c>
      <c r="AL467" s="31" t="n">
        <f aca="false">IF(AK467=1,IF(OBJECTIVE=1,AI467,AJ467),1000000000000)+ROW()*0.000000001</f>
        <v>1000000000000</v>
      </c>
      <c r="AM467" s="31" t="n">
        <v>2.021177</v>
      </c>
      <c r="AN467" s="41" t="n">
        <v>1.018725</v>
      </c>
      <c r="AO467" s="31" t="n">
        <v>0.019753</v>
      </c>
      <c r="AP467" s="31" t="n">
        <f aca="false">IF(CORE_MODE=1,G467,IF(OR(CORE_MODE=3,CORE_MODE=4),G467+(CHOOSE(N_CW+1,0,1,CW_N2,CW_N3,CW_N4,CW_N5,CW_N6)+CHOOSE(N_CW_A+1,0,CW_A1,CW_A2))*CW_PER_SWING*AM467,AM467))</f>
        <v>24.909469163551</v>
      </c>
      <c r="AQ467" s="41" t="n">
        <f aca="false">IF(CORE_MODE=2,AN467,K467)</f>
        <v>1.062171</v>
      </c>
      <c r="AR467" s="31" t="n">
        <f aca="false">IF(CORE_MODE=2,AO467,L467)</f>
        <v>0.650313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31" t="n">
        <v>20.62</v>
      </c>
      <c r="H468" s="8" t="n">
        <v>83.065936</v>
      </c>
      <c r="I468" s="8" t="n">
        <v>295.415071</v>
      </c>
      <c r="J468" s="31" t="n">
        <v>3.556392</v>
      </c>
      <c r="K468" s="41" t="n">
        <v>1.105545</v>
      </c>
      <c r="L468" s="31" t="n">
        <v>1.634322</v>
      </c>
      <c r="M468" s="8" t="n">
        <v>208.5</v>
      </c>
      <c r="N468" s="8" t="n">
        <v>1037</v>
      </c>
      <c r="O468" s="31" t="n">
        <v>14.585527</v>
      </c>
      <c r="P468" s="31" t="n">
        <v>3.535656</v>
      </c>
      <c r="Q468" s="31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31" t="n">
        <v>3.942266</v>
      </c>
      <c r="W468" s="41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2*ROUNDUP(G468*1000/V_ZENER,0)*PRICE_Z+(4+IF(CORE_MODE=1,1,0)+IF(OR(CORE_MODE=3,CORE_MODE=4),1+2*N_CW+2*N_CW_A,0))*ROUNDUP(G468*DIODE_SAFETY/V_STICK,0)*PRICE_STICK</f>
        <v>169.8</v>
      </c>
      <c r="AG468" s="24" t="n">
        <f aca="false">SUM(X468:AF468)</f>
        <v>2005.04926584</v>
      </c>
      <c r="AH468" s="20" t="n">
        <f aca="false">FIXED_BOM</f>
        <v>3666</v>
      </c>
      <c r="AI468" s="24" t="n">
        <f aca="false">(AG468+AH468)*(1+CONT)</f>
        <v>6521.706655716</v>
      </c>
      <c r="AJ468" s="24" t="n">
        <f aca="false">IF(AR468&gt;0,AI468/AR468,1000000000000)</f>
        <v>3990.46617234303</v>
      </c>
      <c r="AK468" s="8" t="n">
        <f aca="false">IF(AND(AP468&gt;=V_NEED,AR468&gt;=P_MIN,AQ468&gt;=Z_MIN,F468&lt;=N_CAP,D468&lt;=R_MAX,OR(CORONA_REQ=0,O468&gt;=G468),OR(CORE_MODE&lt;&gt;3,E_CORE&lt;=E_NULL_MAX)),1,0)</f>
        <v>0</v>
      </c>
      <c r="AL468" s="31" t="n">
        <f aca="false">IF(AK468=1,IF(OBJECTIVE=1,AI468,AJ468),1000000000000)+ROW()*0.000000001</f>
        <v>1000000000000</v>
      </c>
      <c r="AM468" s="31" t="n">
        <v>3.816911</v>
      </c>
      <c r="AN468" s="41" t="n">
        <v>1.049548</v>
      </c>
      <c r="AO468" s="31" t="n">
        <v>0.238341</v>
      </c>
      <c r="AP468" s="31" t="n">
        <f aca="false">IF(CORE_MODE=1,G468,IF(OR(CORE_MODE=3,CORE_MODE=4),G468+(CHOOSE(N_CW+1,0,1,CW_N2,CW_N3,CW_N4,CW_N5,CW_N6)+CHOOSE(N_CW_A+1,0,CW_A1,CW_A2))*CW_PER_SWING*AM468,AM468))</f>
        <v>28.720488989593</v>
      </c>
      <c r="AQ468" s="41" t="n">
        <f aca="false">IF(CORE_MODE=2,AN468,K468)</f>
        <v>1.105545</v>
      </c>
      <c r="AR468" s="31" t="n">
        <f aca="false">IF(CORE_MODE=2,AO468,L468)</f>
        <v>1.634322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31" t="n">
        <v>20.62</v>
      </c>
      <c r="H469" s="8" t="n">
        <v>112.544458</v>
      </c>
      <c r="I469" s="8" t="n">
        <v>402.838734</v>
      </c>
      <c r="J469" s="31" t="n">
        <v>3.579374</v>
      </c>
      <c r="K469" s="41" t="n">
        <v>1.128351</v>
      </c>
      <c r="L469" s="31" t="n">
        <v>2.629309</v>
      </c>
      <c r="M469" s="8" t="n">
        <v>277.5</v>
      </c>
      <c r="N469" s="8" t="n">
        <v>1175</v>
      </c>
      <c r="O469" s="31" t="n">
        <v>14.585527</v>
      </c>
      <c r="P469" s="31" t="n">
        <v>4.714208</v>
      </c>
      <c r="Q469" s="31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31" t="n">
        <v>4.994554</v>
      </c>
      <c r="W469" s="41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2*ROUNDUP(G469*1000/V_ZENER,0)*PRICE_Z+(4+IF(CORE_MODE=1,1,0)+IF(OR(CORE_MODE=3,CORE_MODE=4),1+2*N_CW+2*N_CW_A,0))*ROUNDUP(G469*DIODE_SAFETY/V_STICK,0)*PRICE_STICK</f>
        <v>169.8</v>
      </c>
      <c r="AG469" s="24" t="n">
        <f aca="false">SUM(X469:AF469)</f>
        <v>2525.367462</v>
      </c>
      <c r="AH469" s="20" t="n">
        <f aca="false">FIXED_BOM</f>
        <v>3666</v>
      </c>
      <c r="AI469" s="24" t="n">
        <f aca="false">(AG469+AH469)*(1+CONT)</f>
        <v>7120.0725813</v>
      </c>
      <c r="AJ469" s="24" t="n">
        <f aca="false">IF(AR469&gt;0,AI469/AR469,1000000000000)</f>
        <v>2707.96341597735</v>
      </c>
      <c r="AK469" s="8" t="n">
        <f aca="false">IF(AND(AP469&gt;=V_NEED,AR469&gt;=P_MIN,AQ469&gt;=Z_MIN,F469&lt;=N_CAP,D469&lt;=R_MAX,OR(CORONA_REQ=0,O469&gt;=G469),OR(CORE_MODE&lt;&gt;3,E_CORE&lt;=E_NULL_MAX)),1,0)</f>
        <v>0</v>
      </c>
      <c r="AL469" s="31" t="n">
        <f aca="false">IF(AK469=1,IF(OBJECTIVE=1,AI469,AJ469),1000000000000)+ROW()*0.000000001</f>
        <v>1000000000000</v>
      </c>
      <c r="AM469" s="31" t="n">
        <v>5.123086</v>
      </c>
      <c r="AN469" s="41" t="n">
        <v>1.080872</v>
      </c>
      <c r="AO469" s="31" t="n">
        <v>0.829406</v>
      </c>
      <c r="AP469" s="31" t="n">
        <f aca="false">IF(CORE_MODE=1,G469,IF(OR(CORE_MODE=3,CORE_MODE=4),G469+(CHOOSE(N_CW+1,0,1,CW_N2,CW_N3,CW_N4,CW_N5,CW_N6)+CHOOSE(N_CW_A+1,0,CW_A1,CW_A2))*CW_PER_SWING*AM469,AM469))</f>
        <v>31.492535863618</v>
      </c>
      <c r="AQ469" s="41" t="n">
        <f aca="false">IF(CORE_MODE=2,AN469,K469)</f>
        <v>1.128351</v>
      </c>
      <c r="AR469" s="31" t="n">
        <f aca="false">IF(CORE_MODE=2,AO469,L469)</f>
        <v>2.629309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31" t="n">
        <v>20.62</v>
      </c>
      <c r="H470" s="8" t="n">
        <v>142.02298</v>
      </c>
      <c r="I470" s="8" t="n">
        <v>510.262396</v>
      </c>
      <c r="J470" s="31" t="n">
        <v>3.592816</v>
      </c>
      <c r="K470" s="41" t="n">
        <v>1.142197</v>
      </c>
      <c r="L470" s="31" t="n">
        <v>3.630714</v>
      </c>
      <c r="M470" s="8" t="n">
        <v>358</v>
      </c>
      <c r="N470" s="8" t="n">
        <v>1336</v>
      </c>
      <c r="O470" s="31" t="n">
        <v>14.585527</v>
      </c>
      <c r="P470" s="31" t="n">
        <v>5.89276</v>
      </c>
      <c r="Q470" s="31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31" t="n">
        <v>6.222223</v>
      </c>
      <c r="W470" s="41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2*ROUNDUP(G470*1000/V_ZENER,0)*PRICE_Z+(4+IF(CORE_MODE=1,1,0)+IF(OR(CORE_MODE=3,CORE_MODE=4),1+2*N_CW+2*N_CW_A,0))*ROUNDUP(G470*DIODE_SAFETY/V_STICK,0)*PRICE_STICK</f>
        <v>169.8</v>
      </c>
      <c r="AG470" s="24" t="n">
        <f aca="false">SUM(X470:AF470)</f>
        <v>3124.01419202</v>
      </c>
      <c r="AH470" s="20" t="n">
        <f aca="false">FIXED_BOM</f>
        <v>3666</v>
      </c>
      <c r="AI470" s="24" t="n">
        <f aca="false">(AG470+AH470)*(1+CONT)</f>
        <v>7808.516320823</v>
      </c>
      <c r="AJ470" s="24" t="n">
        <f aca="false">IF(AR470&gt;0,AI470/AR470,1000000000000)</f>
        <v>2150.68339748683</v>
      </c>
      <c r="AK470" s="8" t="n">
        <f aca="false">IF(AND(AP470&gt;=V_NEED,AR470&gt;=P_MIN,AQ470&gt;=Z_MIN,F470&lt;=N_CAP,D470&lt;=R_MAX,OR(CORONA_REQ=0,O470&gt;=G470),OR(CORE_MODE&lt;&gt;3,E_CORE&lt;=E_NULL_MAX)),1,0)</f>
        <v>0</v>
      </c>
      <c r="AL470" s="31" t="n">
        <f aca="false">IF(AK470=1,IF(OBJECTIVE=1,AI470,AJ470),1000000000000)+ROW()*0.000000001</f>
        <v>1000000000000</v>
      </c>
      <c r="AM470" s="31" t="n">
        <v>6.092194</v>
      </c>
      <c r="AN470" s="41" t="n">
        <v>1.101377</v>
      </c>
      <c r="AO470" s="31" t="n">
        <v>1.501776</v>
      </c>
      <c r="AP470" s="31" t="n">
        <f aca="false">IF(CORE_MODE=1,G470,IF(OR(CORE_MODE=3,CORE_MODE=4),G470+(CHOOSE(N_CW+1,0,1,CW_N2,CW_N3,CW_N4,CW_N5,CW_N6)+CHOOSE(N_CW_A+1,0,CW_A1,CW_A2))*CW_PER_SWING*AM470,AM470))</f>
        <v>33.549237915022</v>
      </c>
      <c r="AQ470" s="41" t="n">
        <f aca="false">IF(CORE_MODE=2,AN470,K470)</f>
        <v>1.142197</v>
      </c>
      <c r="AR470" s="31" t="n">
        <f aca="false">IF(CORE_MODE=2,AO470,L470)</f>
        <v>3.630714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31" t="n">
        <v>20.62</v>
      </c>
      <c r="H471" s="8" t="n">
        <v>171.501502</v>
      </c>
      <c r="I471" s="8" t="n">
        <v>617.686059</v>
      </c>
      <c r="J471" s="31" t="n">
        <v>3.601636</v>
      </c>
      <c r="K471" s="41" t="n">
        <v>1.151336</v>
      </c>
      <c r="L471" s="31" t="n">
        <v>4.629553</v>
      </c>
      <c r="M471" s="8" t="n">
        <v>427</v>
      </c>
      <c r="N471" s="8" t="n">
        <v>1474</v>
      </c>
      <c r="O471" s="31" t="n">
        <v>14.585527</v>
      </c>
      <c r="P471" s="31" t="n">
        <v>7.071312</v>
      </c>
      <c r="Q471" s="31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31" t="n">
        <v>7.274511</v>
      </c>
      <c r="W471" s="41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2*ROUNDUP(G471*1000/V_ZENER,0)*PRICE_Z+(4+IF(CORE_MODE=1,1,0)+IF(OR(CORE_MODE=3,CORE_MODE=4),1+2*N_CW+2*N_CW_A,0))*ROUNDUP(G471*DIODE_SAFETY/V_STICK,0)*PRICE_STICK</f>
        <v>169.8</v>
      </c>
      <c r="AG471" s="24" t="n">
        <f aca="false">SUM(X471:AF471)</f>
        <v>3644.33238818</v>
      </c>
      <c r="AH471" s="20" t="n">
        <f aca="false">FIXED_BOM</f>
        <v>3666</v>
      </c>
      <c r="AI471" s="24" t="n">
        <f aca="false">(AG471+AH471)*(1+CONT)</f>
        <v>8406.882246407</v>
      </c>
      <c r="AJ471" s="24" t="n">
        <f aca="false">IF(AR471&gt;0,AI471/AR471,1000000000000)</f>
        <v>1815.91662227584</v>
      </c>
      <c r="AK471" s="8" t="n">
        <f aca="false">IF(AND(AP471&gt;=V_NEED,AR471&gt;=P_MIN,AQ471&gt;=Z_MIN,F471&lt;=N_CAP,D471&lt;=R_MAX,OR(CORONA_REQ=0,O471&gt;=G471),OR(CORE_MODE&lt;&gt;3,E_CORE&lt;=E_NULL_MAX)),1,0)</f>
        <v>0</v>
      </c>
      <c r="AL471" s="31" t="n">
        <f aca="false">IF(AK471=1,IF(OBJECTIVE=1,AI471,AJ471),1000000000000)+ROW()*0.000000001</f>
        <v>1000000000000</v>
      </c>
      <c r="AM471" s="31" t="n">
        <v>6.845607</v>
      </c>
      <c r="AN471" s="41" t="n">
        <v>1.115865</v>
      </c>
      <c r="AO471" s="31" t="n">
        <v>2.168969</v>
      </c>
      <c r="AP471" s="31" t="n">
        <f aca="false">IF(CORE_MODE=1,G471,IF(OR(CORE_MODE=3,CORE_MODE=4),G471+(CHOOSE(N_CW+1,0,1,CW_N2,CW_N3,CW_N4,CW_N5,CW_N6)+CHOOSE(N_CW_A+1,0,CW_A1,CW_A2))*CW_PER_SWING*AM471,AM471))</f>
        <v>35.148178448641</v>
      </c>
      <c r="AQ471" s="41" t="n">
        <f aca="false">IF(CORE_MODE=2,AN471,K471)</f>
        <v>1.151336</v>
      </c>
      <c r="AR471" s="31" t="n">
        <f aca="false">IF(CORE_MODE=2,AO471,L471)</f>
        <v>4.629553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31" t="n">
        <v>20.62</v>
      </c>
      <c r="H472" s="8" t="n">
        <v>230.458547</v>
      </c>
      <c r="I472" s="8" t="n">
        <v>832.533383</v>
      </c>
      <c r="J472" s="31" t="n">
        <v>3.612508</v>
      </c>
      <c r="K472" s="41" t="n">
        <v>1.163085</v>
      </c>
      <c r="L472" s="31" t="n">
        <v>6.631935</v>
      </c>
      <c r="M472" s="8" t="n">
        <v>565</v>
      </c>
      <c r="N472" s="8" t="n">
        <v>1750</v>
      </c>
      <c r="O472" s="31" t="n">
        <v>14.585527</v>
      </c>
      <c r="P472" s="31" t="n">
        <v>9.428416</v>
      </c>
      <c r="Q472" s="31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31" t="n">
        <v>9.379087</v>
      </c>
      <c r="W472" s="41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2*ROUNDUP(G472*1000/V_ZENER,0)*PRICE_Z+(4+IF(CORE_MODE=1,1,0)+IF(OR(CORE_MODE=3,CORE_MODE=4),1+2*N_CW+2*N_CW_A,0))*ROUNDUP(G472*DIODE_SAFETY/V_STICK,0)*PRICE_STICK</f>
        <v>169.8</v>
      </c>
      <c r="AG472" s="24" t="n">
        <f aca="false">SUM(X472:AF472)</f>
        <v>4684.968724</v>
      </c>
      <c r="AH472" s="20" t="n">
        <f aca="false">FIXED_BOM</f>
        <v>3666</v>
      </c>
      <c r="AI472" s="24" t="n">
        <f aca="false">(AG472+AH472)*(1+CONT)</f>
        <v>9603.6140326</v>
      </c>
      <c r="AJ472" s="24" t="n">
        <f aca="false">IF(AR472&gt;0,AI472/AR472,1000000000000)</f>
        <v>1448.08627234736</v>
      </c>
      <c r="AK472" s="8" t="n">
        <f aca="false">IF(AND(AP472&gt;=V_NEED,AR472&gt;=P_MIN,AQ472&gt;=Z_MIN,F472&lt;=N_CAP,D472&lt;=R_MAX,OR(CORONA_REQ=0,O472&gt;=G472),OR(CORE_MODE&lt;&gt;3,E_CORE&lt;=E_NULL_MAX)),1,0)</f>
        <v>0</v>
      </c>
      <c r="AL472" s="31" t="n">
        <f aca="false">IF(AK472=1,IF(OBJECTIVE=1,AI472,AJ472),1000000000000)+ROW()*0.000000001</f>
        <v>1000000000000</v>
      </c>
      <c r="AM472" s="31" t="n">
        <v>8.013626</v>
      </c>
      <c r="AN472" s="41" t="n">
        <v>1.135821</v>
      </c>
      <c r="AO472" s="31" t="n">
        <v>3.677153</v>
      </c>
      <c r="AP472" s="31" t="n">
        <f aca="false">IF(CORE_MODE=1,G472,IF(OR(CORE_MODE=3,CORE_MODE=4),G472+(CHOOSE(N_CW+1,0,1,CW_N2,CW_N3,CW_N4,CW_N5,CW_N6)+CHOOSE(N_CW_A+1,0,CW_A1,CW_A2))*CW_PER_SWING*AM472,AM472))</f>
        <v>37.627021955638</v>
      </c>
      <c r="AQ472" s="41" t="n">
        <f aca="false">IF(CORE_MODE=2,AN472,K472)</f>
        <v>1.163085</v>
      </c>
      <c r="AR472" s="31" t="n">
        <f aca="false">IF(CORE_MODE=2,AO472,L472)</f>
        <v>6.631935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31" t="n">
        <v>20.62</v>
      </c>
      <c r="H473" s="8" t="n">
        <v>31.67111</v>
      </c>
      <c r="I473" s="8" t="n">
        <v>136.956972</v>
      </c>
      <c r="J473" s="31" t="n">
        <v>4.32435</v>
      </c>
      <c r="K473" s="41" t="n">
        <v>1.067181</v>
      </c>
      <c r="L473" s="31" t="n">
        <v>0.50459</v>
      </c>
      <c r="M473" s="8" t="n">
        <v>134</v>
      </c>
      <c r="N473" s="8" t="n">
        <v>888</v>
      </c>
      <c r="O473" s="31" t="n">
        <v>15.86467</v>
      </c>
      <c r="P473" s="31" t="n">
        <v>2.418982</v>
      </c>
      <c r="Q473" s="31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31" t="n">
        <v>2.806101</v>
      </c>
      <c r="W473" s="41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2*ROUNDUP(G473*1000/V_ZENER,0)*PRICE_Z+(4+IF(CORE_MODE=1,1,0)+IF(OR(CORE_MODE=3,CORE_MODE=4),1+2*N_CW+2*N_CW_A,0))*ROUNDUP(G473*DIODE_SAFETY/V_STICK,0)*PRICE_STICK</f>
        <v>169.8</v>
      </c>
      <c r="AG473" s="24" t="n">
        <f aca="false">SUM(X473:AF473)</f>
        <v>1423.30082746</v>
      </c>
      <c r="AH473" s="20" t="n">
        <f aca="false">FIXED_BOM</f>
        <v>3666</v>
      </c>
      <c r="AI473" s="24" t="n">
        <f aca="false">(AG473+AH473)*(1+CONT)</f>
        <v>5852.695951579</v>
      </c>
      <c r="AJ473" s="24" t="n">
        <f aca="false">IF(AR473&gt;0,AI473/AR473,1000000000000)</f>
        <v>11598.9138737965</v>
      </c>
      <c r="AK473" s="8" t="n">
        <f aca="false">IF(AND(AP473&gt;=V_NEED,AR473&gt;=P_MIN,AQ473&gt;=Z_MIN,F473&lt;=N_CAP,D473&lt;=R_MAX,OR(CORONA_REQ=0,O473&gt;=G473),OR(CORE_MODE&lt;&gt;3,E_CORE&lt;=E_NULL_MAX)),1,0)</f>
        <v>0</v>
      </c>
      <c r="AL473" s="31" t="n">
        <f aca="false">IF(AK473=1,IF(OBJECTIVE=1,AI473,AJ473),1000000000000)+ROW()*0.000000001</f>
        <v>1000000000000</v>
      </c>
      <c r="AM473" s="31" t="n">
        <v>1.275295</v>
      </c>
      <c r="AN473" s="41" t="n">
        <v>1.006424</v>
      </c>
      <c r="AO473" s="31" t="n">
        <v>0.005063</v>
      </c>
      <c r="AP473" s="31" t="n">
        <f aca="false">IF(CORE_MODE=1,G473,IF(OR(CORE_MODE=3,CORE_MODE=4),G473+(CHOOSE(N_CW+1,0,1,CW_N2,CW_N3,CW_N4,CW_N5,CW_N6)+CHOOSE(N_CW_A+1,0,CW_A1,CW_A2))*CW_PER_SWING*AM473,AM473))</f>
        <v>23.326511392585</v>
      </c>
      <c r="AQ473" s="41" t="n">
        <f aca="false">IF(CORE_MODE=2,AN473,K473)</f>
        <v>1.067181</v>
      </c>
      <c r="AR473" s="31" t="n">
        <f aca="false">IF(CORE_MODE=2,AO473,L473)</f>
        <v>0.50459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31" t="n">
        <v>20.62</v>
      </c>
      <c r="H474" s="8" t="n">
        <v>48.62603</v>
      </c>
      <c r="I474" s="8" t="n">
        <v>215.218099</v>
      </c>
      <c r="J474" s="31" t="n">
        <v>4.425985</v>
      </c>
      <c r="K474" s="41" t="n">
        <v>1.129173</v>
      </c>
      <c r="L474" s="31" t="n">
        <v>1.402787</v>
      </c>
      <c r="M474" s="8" t="n">
        <v>206</v>
      </c>
      <c r="N474" s="8" t="n">
        <v>1032</v>
      </c>
      <c r="O474" s="31" t="n">
        <v>15.86467</v>
      </c>
      <c r="P474" s="31" t="n">
        <v>3.628474</v>
      </c>
      <c r="Q474" s="31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31" t="n">
        <v>3.90414</v>
      </c>
      <c r="W474" s="41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2*ROUNDUP(G474*1000/V_ZENER,0)*PRICE_Z+(4+IF(CORE_MODE=1,1,0)+IF(OR(CORE_MODE=3,CORE_MODE=4),1+2*N_CW+2*N_CW_A,0))*ROUNDUP(G474*DIODE_SAFETY/V_STICK,0)*PRICE_STICK</f>
        <v>169.8</v>
      </c>
      <c r="AG474" s="24" t="n">
        <f aca="false">SUM(X474:AF474)</f>
        <v>1952.06811916</v>
      </c>
      <c r="AH474" s="20" t="n">
        <f aca="false">FIXED_BOM</f>
        <v>3666</v>
      </c>
      <c r="AI474" s="24" t="n">
        <f aca="false">(AG474+AH474)*(1+CONT)</f>
        <v>6460.778337034</v>
      </c>
      <c r="AJ474" s="24" t="n">
        <f aca="false">IF(AR474&gt;0,AI474/AR474,1000000000000)</f>
        <v>4605.67309009422</v>
      </c>
      <c r="AK474" s="8" t="n">
        <f aca="false">IF(AND(AP474&gt;=V_NEED,AR474&gt;=P_MIN,AQ474&gt;=Z_MIN,F474&lt;=N_CAP,D474&lt;=R_MAX,OR(CORONA_REQ=0,O474&gt;=G474),OR(CORE_MODE&lt;&gt;3,E_CORE&lt;=E_NULL_MAX)),1,0)</f>
        <v>0</v>
      </c>
      <c r="AL474" s="31" t="n">
        <f aca="false">IF(AK474=1,IF(OBJECTIVE=1,AI474,AJ474),1000000000000)+ROW()*0.000000001</f>
        <v>1000000000000</v>
      </c>
      <c r="AM474" s="31" t="n">
        <v>4.881655</v>
      </c>
      <c r="AN474" s="41" t="n">
        <v>1.055796</v>
      </c>
      <c r="AO474" s="31" t="n">
        <v>0.143256</v>
      </c>
      <c r="AP474" s="31" t="n">
        <f aca="false">IF(CORE_MODE=1,G474,IF(OR(CORE_MODE=3,CORE_MODE=4),G474+(CHOOSE(N_CW+1,0,1,CW_N2,CW_N3,CW_N4,CW_N5,CW_N6)+CHOOSE(N_CW_A+1,0,CW_A1,CW_A2))*CW_PER_SWING*AM474,AM474))</f>
        <v>30.980155785265</v>
      </c>
      <c r="AQ474" s="41" t="n">
        <f aca="false">IF(CORE_MODE=2,AN474,K474)</f>
        <v>1.129173</v>
      </c>
      <c r="AR474" s="31" t="n">
        <f aca="false">IF(CORE_MODE=2,AO474,L474)</f>
        <v>1.402787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31" t="n">
        <v>20.62</v>
      </c>
      <c r="H475" s="8" t="n">
        <v>65.58095</v>
      </c>
      <c r="I475" s="8" t="n">
        <v>293.479225</v>
      </c>
      <c r="J475" s="31" t="n">
        <v>4.475068</v>
      </c>
      <c r="K475" s="41" t="n">
        <v>1.162792</v>
      </c>
      <c r="L475" s="31" t="n">
        <v>2.31769</v>
      </c>
      <c r="M475" s="8" t="n">
        <v>266</v>
      </c>
      <c r="N475" s="8" t="n">
        <v>1152</v>
      </c>
      <c r="O475" s="31" t="n">
        <v>15.86467</v>
      </c>
      <c r="P475" s="31" t="n">
        <v>4.837965</v>
      </c>
      <c r="Q475" s="31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31" t="n">
        <v>4.819173</v>
      </c>
      <c r="W475" s="41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2*ROUNDUP(G475*1000/V_ZENER,0)*PRICE_Z+(4+IF(CORE_MODE=1,1,0)+IF(OR(CORE_MODE=3,CORE_MODE=4),1+2*N_CW+2*N_CW_A,0))*ROUNDUP(G475*DIODE_SAFETY/V_STICK,0)*PRICE_STICK</f>
        <v>169.8</v>
      </c>
      <c r="AG475" s="24" t="n">
        <f aca="false">SUM(X475:AF475)</f>
        <v>2399.80667391</v>
      </c>
      <c r="AH475" s="20" t="n">
        <f aca="false">FIXED_BOM</f>
        <v>3666</v>
      </c>
      <c r="AI475" s="24" t="n">
        <f aca="false">(AG475+AH475)*(1+CONT)</f>
        <v>6975.6776749965</v>
      </c>
      <c r="AJ475" s="24" t="n">
        <f aca="false">IF(AR475&gt;0,AI475/AR475,1000000000000)</f>
        <v>3009.75439985352</v>
      </c>
      <c r="AK475" s="8" t="n">
        <f aca="false">IF(AND(AP475&gt;=V_NEED,AR475&gt;=P_MIN,AQ475&gt;=Z_MIN,F475&lt;=N_CAP,D475&lt;=R_MAX,OR(CORONA_REQ=0,O475&gt;=G475),OR(CORE_MODE&lt;&gt;3,E_CORE&lt;=E_NULL_MAX)),1,0)</f>
        <v>0</v>
      </c>
      <c r="AL475" s="31" t="n">
        <f aca="false">IF(AK475=1,IF(OBJECTIVE=1,AI475,AJ475),1000000000000)+ROW()*0.000000001</f>
        <v>1000000000000</v>
      </c>
      <c r="AM475" s="31" t="n">
        <v>6.998127</v>
      </c>
      <c r="AN475" s="41" t="n">
        <v>1.091938</v>
      </c>
      <c r="AO475" s="31" t="n">
        <v>0.650042</v>
      </c>
      <c r="AP475" s="31" t="n">
        <f aca="false">IF(CORE_MODE=1,G475,IF(OR(CORE_MODE=3,CORE_MODE=4),G475+(CHOOSE(N_CW+1,0,1,CW_N2,CW_N3,CW_N4,CW_N5,CW_N6)+CHOOSE(N_CW_A+1,0,CW_A1,CW_A2))*CW_PER_SWING*AM475,AM475))</f>
        <v>35.471866001401</v>
      </c>
      <c r="AQ475" s="41" t="n">
        <f aca="false">IF(CORE_MODE=2,AN475,K475)</f>
        <v>1.162792</v>
      </c>
      <c r="AR475" s="31" t="n">
        <f aca="false">IF(CORE_MODE=2,AO475,L475)</f>
        <v>2.31769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31" t="n">
        <v>20.62</v>
      </c>
      <c r="H476" s="8" t="n">
        <v>82.53587</v>
      </c>
      <c r="I476" s="8" t="n">
        <v>371.740352</v>
      </c>
      <c r="J476" s="31" t="n">
        <v>4.503985</v>
      </c>
      <c r="K476" s="41" t="n">
        <v>1.183741</v>
      </c>
      <c r="L476" s="31" t="n">
        <v>3.237636</v>
      </c>
      <c r="M476" s="8" t="n">
        <v>338</v>
      </c>
      <c r="N476" s="8" t="n">
        <v>1296</v>
      </c>
      <c r="O476" s="31" t="n">
        <v>15.86467</v>
      </c>
      <c r="P476" s="31" t="n">
        <v>6.047456</v>
      </c>
      <c r="Q476" s="31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31" t="n">
        <v>5.917212</v>
      </c>
      <c r="W476" s="41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2*ROUNDUP(G476*1000/V_ZENER,0)*PRICE_Z+(4+IF(CORE_MODE=1,1,0)+IF(OR(CORE_MODE=3,CORE_MODE=4),1+2*N_CW+2*N_CW_A,0))*ROUNDUP(G476*DIODE_SAFETY/V_STICK,0)*PRICE_STICK</f>
        <v>169.8</v>
      </c>
      <c r="AG476" s="24" t="n">
        <f aca="false">SUM(X476:AF476)</f>
        <v>2928.57395514</v>
      </c>
      <c r="AH476" s="20" t="n">
        <f aca="false">FIXED_BOM</f>
        <v>3666</v>
      </c>
      <c r="AI476" s="24" t="n">
        <f aca="false">(AG476+AH476)*(1+CONT)</f>
        <v>7583.760048411</v>
      </c>
      <c r="AJ476" s="24" t="n">
        <f aca="false">IF(AR476&gt;0,AI476/AR476,1000000000000)</f>
        <v>2342.37574835806</v>
      </c>
      <c r="AK476" s="8" t="n">
        <f aca="false">IF(AND(AP476&gt;=V_NEED,AR476&gt;=P_MIN,AQ476&gt;=Z_MIN,F476&lt;=N_CAP,D476&lt;=R_MAX,OR(CORONA_REQ=0,O476&gt;=G476),OR(CORE_MODE&lt;&gt;3,E_CORE&lt;=E_NULL_MAX)),1,0)</f>
        <v>0</v>
      </c>
      <c r="AL476" s="31" t="n">
        <f aca="false">IF(AK476=1,IF(OBJECTIVE=1,AI476,AJ476),1000000000000)+ROW()*0.000000001</f>
        <v>1000000000000</v>
      </c>
      <c r="AM476" s="31" t="n">
        <v>8.25508</v>
      </c>
      <c r="AN476" s="41" t="n">
        <v>1.122043</v>
      </c>
      <c r="AO476" s="31" t="n">
        <v>1.617435</v>
      </c>
      <c r="AP476" s="31" t="n">
        <f aca="false">IF(CORE_MODE=1,G476,IF(OR(CORE_MODE=3,CORE_MODE=4),G476+(CHOOSE(N_CW+1,0,1,CW_N2,CW_N3,CW_N4,CW_N5,CW_N6)+CHOOSE(N_CW_A+1,0,CW_A1,CW_A2))*CW_PER_SWING*AM476,AM476))</f>
        <v>38.13945084604</v>
      </c>
      <c r="AQ476" s="41" t="n">
        <f aca="false">IF(CORE_MODE=2,AN476,K476)</f>
        <v>1.183741</v>
      </c>
      <c r="AR476" s="31" t="n">
        <f aca="false">IF(CORE_MODE=2,AO476,L476)</f>
        <v>3.237636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31" t="n">
        <v>20.62</v>
      </c>
      <c r="H477" s="8" t="n">
        <v>99.49079</v>
      </c>
      <c r="I477" s="8" t="n">
        <v>450.001479</v>
      </c>
      <c r="J477" s="31" t="n">
        <v>4.523047</v>
      </c>
      <c r="K477" s="41" t="n">
        <v>1.19793</v>
      </c>
      <c r="L477" s="31" t="n">
        <v>4.162023</v>
      </c>
      <c r="M477" s="8" t="n">
        <v>398</v>
      </c>
      <c r="N477" s="8" t="n">
        <v>1416</v>
      </c>
      <c r="O477" s="31" t="n">
        <v>15.86467</v>
      </c>
      <c r="P477" s="31" t="n">
        <v>7.256947</v>
      </c>
      <c r="Q477" s="31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31" t="n">
        <v>6.832245</v>
      </c>
      <c r="W477" s="41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2*ROUNDUP(G477*1000/V_ZENER,0)*PRICE_Z+(4+IF(CORE_MODE=1,1,0)+IF(OR(CORE_MODE=3,CORE_MODE=4),1+2*N_CW+2*N_CW_A,0))*ROUNDUP(G477*DIODE_SAFETY/V_STICK,0)*PRICE_STICK</f>
        <v>169.8</v>
      </c>
      <c r="AG477" s="24" t="n">
        <f aca="false">SUM(X477:AF477)</f>
        <v>3376.31244839</v>
      </c>
      <c r="AH477" s="20" t="n">
        <f aca="false">FIXED_BOM</f>
        <v>3666</v>
      </c>
      <c r="AI477" s="24" t="n">
        <f aca="false">(AG477+AH477)*(1+CONT)</f>
        <v>8098.6593156485</v>
      </c>
      <c r="AJ477" s="24" t="n">
        <f aca="false">IF(AR477&gt;0,AI477/AR477,1000000000000)</f>
        <v>1945.84684314539</v>
      </c>
      <c r="AK477" s="8" t="n">
        <f aca="false">IF(AND(AP477&gt;=V_NEED,AR477&gt;=P_MIN,AQ477&gt;=Z_MIN,F477&lt;=N_CAP,D477&lt;=R_MAX,OR(CORONA_REQ=0,O477&gt;=G477),OR(CORE_MODE&lt;&gt;3,E_CORE&lt;=E_NULL_MAX)),1,0)</f>
        <v>0</v>
      </c>
      <c r="AL477" s="31" t="n">
        <f aca="false">IF(AK477=1,IF(OBJECTIVE=1,AI477,AJ477),1000000000000)+ROW()*0.000000001</f>
        <v>1000000000000</v>
      </c>
      <c r="AM477" s="31" t="n">
        <v>9.265238</v>
      </c>
      <c r="AN477" s="41" t="n">
        <v>1.14417</v>
      </c>
      <c r="AO477" s="31" t="n">
        <v>2.826103</v>
      </c>
      <c r="AP477" s="31" t="n">
        <f aca="false">IF(CORE_MODE=1,G477,IF(OR(CORE_MODE=3,CORE_MODE=4),G477+(CHOOSE(N_CW+1,0,1,CW_N2,CW_N3,CW_N4,CW_N5,CW_N6)+CHOOSE(N_CW_A+1,0,CW_A1,CW_A2))*CW_PER_SWING*AM477,AM477))</f>
        <v>40.283271793594</v>
      </c>
      <c r="AQ477" s="41" t="n">
        <f aca="false">IF(CORE_MODE=2,AN477,K477)</f>
        <v>1.19793</v>
      </c>
      <c r="AR477" s="31" t="n">
        <f aca="false">IF(CORE_MODE=2,AO477,L477)</f>
        <v>4.162023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31" t="n">
        <v>20.62</v>
      </c>
      <c r="H478" s="8" t="n">
        <v>133.40063</v>
      </c>
      <c r="I478" s="8" t="n">
        <v>606.523733</v>
      </c>
      <c r="J478" s="31" t="n">
        <v>4.546633</v>
      </c>
      <c r="K478" s="41" t="n">
        <v>1.2166</v>
      </c>
      <c r="L478" s="31" t="n">
        <v>6.01661</v>
      </c>
      <c r="M478" s="8" t="n">
        <v>530</v>
      </c>
      <c r="N478" s="8" t="n">
        <v>1680</v>
      </c>
      <c r="O478" s="31" t="n">
        <v>15.86467</v>
      </c>
      <c r="P478" s="31" t="n">
        <v>9.675929</v>
      </c>
      <c r="Q478" s="31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31" t="n">
        <v>8.845317</v>
      </c>
      <c r="W478" s="41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2*ROUNDUP(G478*1000/V_ZENER,0)*PRICE_Z+(4+IF(CORE_MODE=1,1,0)+IF(OR(CORE_MODE=3,CORE_MODE=4),1+2*N_CW+2*N_CW_A,0))*ROUNDUP(G478*DIODE_SAFETY/V_STICK,0)*PRICE_STICK</f>
        <v>169.8</v>
      </c>
      <c r="AG478" s="24" t="n">
        <f aca="false">SUM(X478:AF478)</f>
        <v>4352.81822437</v>
      </c>
      <c r="AH478" s="20" t="n">
        <f aca="false">FIXED_BOM</f>
        <v>3666</v>
      </c>
      <c r="AI478" s="24" t="n">
        <f aca="false">(AG478+AH478)*(1+CONT)</f>
        <v>9221.6409580255</v>
      </c>
      <c r="AJ478" s="24" t="n">
        <f aca="false">IF(AR478&gt;0,AI478/AR478,1000000000000)</f>
        <v>1532.69714307982</v>
      </c>
      <c r="AK478" s="8" t="n">
        <f aca="false">IF(AND(AP478&gt;=V_NEED,AR478&gt;=P_MIN,AQ478&gt;=Z_MIN,F478&lt;=N_CAP,D478&lt;=R_MAX,OR(CORONA_REQ=0,O478&gt;=G478),OR(CORE_MODE&lt;&gt;3,E_CORE&lt;=E_NULL_MAX)),1,0)</f>
        <v>0</v>
      </c>
      <c r="AL478" s="31" t="n">
        <f aca="false">IF(AK478=1,IF(OBJECTIVE=1,AI478,AJ478),1000000000000)+ROW()*0.000000001</f>
        <v>1000000000000</v>
      </c>
      <c r="AM478" s="31" t="n">
        <v>9.709254</v>
      </c>
      <c r="AN478" s="41" t="n">
        <v>1.172707</v>
      </c>
      <c r="AO478" s="31" t="n">
        <v>4.471435</v>
      </c>
      <c r="AP478" s="31" t="n">
        <f aca="false">IF(CORE_MODE=1,G478,IF(OR(CORE_MODE=3,CORE_MODE=4),G478+(CHOOSE(N_CW+1,0,1,CW_N2,CW_N3,CW_N4,CW_N5,CW_N6)+CHOOSE(N_CW_A+1,0,CW_A1,CW_A2))*CW_PER_SWING*AM478,AM478))</f>
        <v>41.225590521802</v>
      </c>
      <c r="AQ478" s="41" t="n">
        <f aca="false">IF(CORE_MODE=2,AN478,K478)</f>
        <v>1.2166</v>
      </c>
      <c r="AR478" s="31" t="n">
        <f aca="false">IF(CORE_MODE=2,AO478,L478)</f>
        <v>6.01661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31" t="n">
        <v>20.62</v>
      </c>
      <c r="H479" s="8" t="n">
        <v>40.439535</v>
      </c>
      <c r="I479" s="8" t="n">
        <v>163.005023</v>
      </c>
      <c r="J479" s="31" t="n">
        <v>4.030833</v>
      </c>
      <c r="K479" s="41" t="n">
        <v>1.076386</v>
      </c>
      <c r="L479" s="31" t="n">
        <v>0.675373</v>
      </c>
      <c r="M479" s="8" t="n">
        <v>146</v>
      </c>
      <c r="N479" s="8" t="n">
        <v>912</v>
      </c>
      <c r="O479" s="31" t="n">
        <v>15.86467</v>
      </c>
      <c r="P479" s="31" t="n">
        <v>2.780894</v>
      </c>
      <c r="Q479" s="31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31" t="n">
        <v>2.989107</v>
      </c>
      <c r="W479" s="41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2*ROUNDUP(G479*1000/V_ZENER,0)*PRICE_Z+(4+IF(CORE_MODE=1,1,0)+IF(OR(CORE_MODE=3,CORE_MODE=4),1+2*N_CW+2*N_CW_A,0))*ROUNDUP(G479*DIODE_SAFETY/V_STICK,0)*PRICE_STICK</f>
        <v>169.8</v>
      </c>
      <c r="AG479" s="24" t="n">
        <f aca="false">SUM(X479:AF479)</f>
        <v>1508.66170558</v>
      </c>
      <c r="AH479" s="20" t="n">
        <f aca="false">FIXED_BOM</f>
        <v>3666</v>
      </c>
      <c r="AI479" s="24" t="n">
        <f aca="false">(AG479+AH479)*(1+CONT)</f>
        <v>5950.860961417</v>
      </c>
      <c r="AJ479" s="24" t="n">
        <f aca="false">IF(AR479&gt;0,AI479/AR479,1000000000000)</f>
        <v>8811.22129758963</v>
      </c>
      <c r="AK479" s="8" t="n">
        <f aca="false">IF(AND(AP479&gt;=V_NEED,AR479&gt;=P_MIN,AQ479&gt;=Z_MIN,F479&lt;=N_CAP,D479&lt;=R_MAX,OR(CORONA_REQ=0,O479&gt;=G479),OR(CORE_MODE&lt;&gt;3,E_CORE&lt;=E_NULL_MAX)),1,0)</f>
        <v>0</v>
      </c>
      <c r="AL479" s="31" t="n">
        <f aca="false">IF(AK479=1,IF(OBJECTIVE=1,AI479,AJ479),1000000000000)+ROW()*0.000000001</f>
        <v>1000000000000</v>
      </c>
      <c r="AM479" s="31" t="n">
        <v>2.224708</v>
      </c>
      <c r="AN479" s="41" t="n">
        <v>1.021661</v>
      </c>
      <c r="AO479" s="31" t="n">
        <v>0.023593</v>
      </c>
      <c r="AP479" s="31" t="n">
        <f aca="false">IF(CORE_MODE=1,G479,IF(OR(CORE_MODE=3,CORE_MODE=4),G479+(CHOOSE(N_CW+1,0,1,CW_N2,CW_N3,CW_N4,CW_N5,CW_N6)+CHOOSE(N_CW_A+1,0,CW_A1,CW_A2))*CW_PER_SWING*AM479,AM479))</f>
        <v>25.341415474204</v>
      </c>
      <c r="AQ479" s="41" t="n">
        <f aca="false">IF(CORE_MODE=2,AN479,K479)</f>
        <v>1.076386</v>
      </c>
      <c r="AR479" s="31" t="n">
        <f aca="false">IF(CORE_MODE=2,AO479,L479)</f>
        <v>0.675373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31" t="n">
        <v>20.62</v>
      </c>
      <c r="H480" s="8" t="n">
        <v>62.404984</v>
      </c>
      <c r="I480" s="8" t="n">
        <v>256.150751</v>
      </c>
      <c r="J480" s="31" t="n">
        <v>4.104652</v>
      </c>
      <c r="K480" s="41" t="n">
        <v>1.129476</v>
      </c>
      <c r="L480" s="31" t="n">
        <v>1.677788</v>
      </c>
      <c r="M480" s="8" t="n">
        <v>218</v>
      </c>
      <c r="N480" s="8" t="n">
        <v>1056</v>
      </c>
      <c r="O480" s="31" t="n">
        <v>15.86467</v>
      </c>
      <c r="P480" s="31" t="n">
        <v>4.171341</v>
      </c>
      <c r="Q480" s="31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31" t="n">
        <v>4.087147</v>
      </c>
      <c r="W480" s="41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2*ROUNDUP(G480*1000/V_ZENER,0)*PRICE_Z+(4+IF(CORE_MODE=1,1,0)+IF(OR(CORE_MODE=3,CORE_MODE=4),1+2*N_CW+2*N_CW_A,0))*ROUNDUP(G480*DIODE_SAFETY/V_STICK,0)*PRICE_STICK</f>
        <v>169.8</v>
      </c>
      <c r="AG480" s="24" t="n">
        <f aca="false">SUM(X480:AF480)</f>
        <v>2039.59509363</v>
      </c>
      <c r="AH480" s="20" t="n">
        <f aca="false">FIXED_BOM</f>
        <v>3666</v>
      </c>
      <c r="AI480" s="24" t="n">
        <f aca="false">(AG480+AH480)*(1+CONT)</f>
        <v>6561.4343576745</v>
      </c>
      <c r="AJ480" s="24" t="n">
        <f aca="false">IF(AR480&gt;0,AI480/AR480,1000000000000)</f>
        <v>3910.76486282802</v>
      </c>
      <c r="AK480" s="8" t="n">
        <f aca="false">IF(AND(AP480&gt;=V_NEED,AR480&gt;=P_MIN,AQ480&gt;=Z_MIN,F480&lt;=N_CAP,D480&lt;=R_MAX,OR(CORONA_REQ=0,O480&gt;=G480),OR(CORE_MODE&lt;&gt;3,E_CORE&lt;=E_NULL_MAX)),1,0)</f>
        <v>0</v>
      </c>
      <c r="AL480" s="31" t="n">
        <f aca="false">IF(AK480=1,IF(OBJECTIVE=1,AI480,AJ480),1000000000000)+ROW()*0.000000001</f>
        <v>1000000000000</v>
      </c>
      <c r="AM480" s="31" t="n">
        <v>5.17651</v>
      </c>
      <c r="AN480" s="41" t="n">
        <v>1.059645</v>
      </c>
      <c r="AO480" s="31" t="n">
        <v>0.210346</v>
      </c>
      <c r="AP480" s="31" t="n">
        <f aca="false">IF(CORE_MODE=1,G480,IF(OR(CORE_MODE=3,CORE_MODE=4),G480+(CHOOSE(N_CW+1,0,1,CW_N2,CW_N3,CW_N4,CW_N5,CW_N6)+CHOOSE(N_CW_A+1,0,CW_A1,CW_A2))*CW_PER_SWING*AM480,AM480))</f>
        <v>31.60591564213</v>
      </c>
      <c r="AQ480" s="41" t="n">
        <f aca="false">IF(CORE_MODE=2,AN480,K480)</f>
        <v>1.129476</v>
      </c>
      <c r="AR480" s="31" t="n">
        <f aca="false">IF(CORE_MODE=2,AO480,L480)</f>
        <v>1.677788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31" t="n">
        <v>20.62</v>
      </c>
      <c r="H481" s="8" t="n">
        <v>84.370432</v>
      </c>
      <c r="I481" s="8" t="n">
        <v>349.296478</v>
      </c>
      <c r="J481" s="31" t="n">
        <v>4.140034</v>
      </c>
      <c r="K481" s="41" t="n">
        <v>1.157603</v>
      </c>
      <c r="L481" s="31" t="n">
        <v>2.691559</v>
      </c>
      <c r="M481" s="8" t="n">
        <v>278</v>
      </c>
      <c r="N481" s="8" t="n">
        <v>1176</v>
      </c>
      <c r="O481" s="31" t="n">
        <v>15.86467</v>
      </c>
      <c r="P481" s="31" t="n">
        <v>5.561788</v>
      </c>
      <c r="Q481" s="31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31" t="n">
        <v>5.00218</v>
      </c>
      <c r="W481" s="41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2*ROUNDUP(G481*1000/V_ZENER,0)*PRICE_Z+(4+IF(CORE_MODE=1,1,0)+IF(OR(CORE_MODE=3,CORE_MODE=4),1+2*N_CW+2*N_CW_A,0))*ROUNDUP(G481*DIODE_SAFETY/V_STICK,0)*PRICE_STICK</f>
        <v>169.8</v>
      </c>
      <c r="AG481" s="24" t="n">
        <f aca="false">SUM(X481:AF481)</f>
        <v>2489.4996267</v>
      </c>
      <c r="AH481" s="20" t="n">
        <f aca="false">FIXED_BOM</f>
        <v>3666</v>
      </c>
      <c r="AI481" s="24" t="n">
        <f aca="false">(AG481+AH481)*(1+CONT)</f>
        <v>7078.824570705</v>
      </c>
      <c r="AJ481" s="24" t="n">
        <f aca="false">IF(AR481&gt;0,AI481/AR481,1000000000000)</f>
        <v>2630.00906564003</v>
      </c>
      <c r="AK481" s="8" t="n">
        <f aca="false">IF(AND(AP481&gt;=V_NEED,AR481&gt;=P_MIN,AQ481&gt;=Z_MIN,F481&lt;=N_CAP,D481&lt;=R_MAX,OR(CORONA_REQ=0,O481&gt;=G481),OR(CORE_MODE&lt;&gt;3,E_CORE&lt;=E_NULL_MAX)),1,0)</f>
        <v>0</v>
      </c>
      <c r="AL481" s="31" t="n">
        <f aca="false">IF(AK481=1,IF(OBJECTIVE=1,AI481,AJ481),1000000000000)+ROW()*0.000000001</f>
        <v>1000000000000</v>
      </c>
      <c r="AM481" s="31" t="n">
        <v>6.706813</v>
      </c>
      <c r="AN481" s="41" t="n">
        <v>1.098046</v>
      </c>
      <c r="AO481" s="31" t="n">
        <v>0.991059</v>
      </c>
      <c r="AP481" s="31" t="n">
        <f aca="false">IF(CORE_MODE=1,G481,IF(OR(CORE_MODE=3,CORE_MODE=4),G481+(CHOOSE(N_CW+1,0,1,CW_N2,CW_N3,CW_N4,CW_N5,CW_N6)+CHOOSE(N_CW_A+1,0,CW_A1,CW_A2))*CW_PER_SWING*AM481,AM481))</f>
        <v>34.853621077819</v>
      </c>
      <c r="AQ481" s="41" t="n">
        <f aca="false">IF(CORE_MODE=2,AN481,K481)</f>
        <v>1.157603</v>
      </c>
      <c r="AR481" s="31" t="n">
        <f aca="false">IF(CORE_MODE=2,AO481,L481)</f>
        <v>2.691559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31" t="n">
        <v>20.62</v>
      </c>
      <c r="H482" s="8" t="n">
        <v>106.335881</v>
      </c>
      <c r="I482" s="8" t="n">
        <v>442.442206</v>
      </c>
      <c r="J482" s="31" t="n">
        <v>4.160799</v>
      </c>
      <c r="K482" s="41" t="n">
        <v>1.174811</v>
      </c>
      <c r="L482" s="31" t="n">
        <v>3.711026</v>
      </c>
      <c r="M482" s="8" t="n">
        <v>350</v>
      </c>
      <c r="N482" s="8" t="n">
        <v>1320</v>
      </c>
      <c r="O482" s="31" t="n">
        <v>15.86467</v>
      </c>
      <c r="P482" s="31" t="n">
        <v>6.952235</v>
      </c>
      <c r="Q482" s="31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31" t="n">
        <v>6.100219</v>
      </c>
      <c r="W482" s="41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2*ROUNDUP(G482*1000/V_ZENER,0)*PRICE_Z+(4+IF(CORE_MODE=1,1,0)+IF(OR(CORE_MODE=3,CORE_MODE=4),1+2*N_CW+2*N_CW_A,0))*ROUNDUP(G482*DIODE_SAFETY/V_STICK,0)*PRICE_STICK</f>
        <v>169.8</v>
      </c>
      <c r="AG482" s="24" t="n">
        <f aca="false">SUM(X482:AF482)</f>
        <v>3020.43295125</v>
      </c>
      <c r="AH482" s="20" t="n">
        <f aca="false">FIXED_BOM</f>
        <v>3666</v>
      </c>
      <c r="AI482" s="24" t="n">
        <f aca="false">(AG482+AH482)*(1+CONT)</f>
        <v>7689.3978939375</v>
      </c>
      <c r="AJ482" s="24" t="n">
        <f aca="false">IF(AR482&gt;0,AI482/AR482,1000000000000)</f>
        <v>2072.04096493463</v>
      </c>
      <c r="AK482" s="8" t="n">
        <f aca="false">IF(AND(AP482&gt;=V_NEED,AR482&gt;=P_MIN,AQ482&gt;=Z_MIN,F482&lt;=N_CAP,D482&lt;=R_MAX,OR(CORONA_REQ=0,O482&gt;=G482),OR(CORE_MODE&lt;&gt;3,E_CORE&lt;=E_NULL_MAX)),1,0)</f>
        <v>0</v>
      </c>
      <c r="AL482" s="31" t="n">
        <f aca="false">IF(AK482=1,IF(OBJECTIVE=1,AI482,AJ482),1000000000000)+ROW()*0.000000001</f>
        <v>1000000000000</v>
      </c>
      <c r="AM482" s="31" t="n">
        <v>7.864698</v>
      </c>
      <c r="AN482" s="41" t="n">
        <v>1.123889</v>
      </c>
      <c r="AO482" s="31" t="n">
        <v>2.067745</v>
      </c>
      <c r="AP482" s="31" t="n">
        <f aca="false">IF(CORE_MODE=1,G482,IF(OR(CORE_MODE=3,CORE_MODE=4),G482+(CHOOSE(N_CW+1,0,1,CW_N2,CW_N3,CW_N4,CW_N5,CW_N6)+CHOOSE(N_CW_A+1,0,CW_A1,CW_A2))*CW_PER_SWING*AM482,AM482))</f>
        <v>37.310957571574</v>
      </c>
      <c r="AQ482" s="41" t="n">
        <f aca="false">IF(CORE_MODE=2,AN482,K482)</f>
        <v>1.174811</v>
      </c>
      <c r="AR482" s="31" t="n">
        <f aca="false">IF(CORE_MODE=2,AO482,L482)</f>
        <v>3.711026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31" t="n">
        <v>20.62</v>
      </c>
      <c r="H483" s="8" t="n">
        <v>128.30133</v>
      </c>
      <c r="I483" s="8" t="n">
        <v>535.587933</v>
      </c>
      <c r="J483" s="31" t="n">
        <v>4.174453</v>
      </c>
      <c r="K483" s="41" t="n">
        <v>1.186663</v>
      </c>
      <c r="L483" s="31" t="n">
        <v>4.736907</v>
      </c>
      <c r="M483" s="8" t="n">
        <v>422</v>
      </c>
      <c r="N483" s="8" t="n">
        <v>1464</v>
      </c>
      <c r="O483" s="31" t="n">
        <v>15.86467</v>
      </c>
      <c r="P483" s="31" t="n">
        <v>8.342682</v>
      </c>
      <c r="Q483" s="31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31" t="n">
        <v>7.198258</v>
      </c>
      <c r="W483" s="41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2*ROUNDUP(G483*1000/V_ZENER,0)*PRICE_Z+(4+IF(CORE_MODE=1,1,0)+IF(OR(CORE_MODE=3,CORE_MODE=4),1+2*N_CW+2*N_CW_A,0))*ROUNDUP(G483*DIODE_SAFETY/V_STICK,0)*PRICE_STICK</f>
        <v>169.8</v>
      </c>
      <c r="AG483" s="24" t="n">
        <f aca="false">SUM(X483:AF483)</f>
        <v>3551.3662808</v>
      </c>
      <c r="AH483" s="20" t="n">
        <f aca="false">FIXED_BOM</f>
        <v>3666</v>
      </c>
      <c r="AI483" s="24" t="n">
        <f aca="false">(AG483+AH483)*(1+CONT)</f>
        <v>8299.97122292</v>
      </c>
      <c r="AJ483" s="24" t="n">
        <f aca="false">IF(AR483&gt;0,AI483/AR483,1000000000000)</f>
        <v>1752.19214202854</v>
      </c>
      <c r="AK483" s="8" t="n">
        <f aca="false">IF(AND(AP483&gt;=V_NEED,AR483&gt;=P_MIN,AQ483&gt;=Z_MIN,F483&lt;=N_CAP,D483&lt;=R_MAX,OR(CORONA_REQ=0,O483&gt;=G483),OR(CORE_MODE&lt;&gt;3,E_CORE&lt;=E_NULL_MAX)),1,0)</f>
        <v>0</v>
      </c>
      <c r="AL483" s="31" t="n">
        <f aca="false">IF(AK483=1,IF(OBJECTIVE=1,AI483,AJ483),1000000000000)+ROW()*0.000000001</f>
        <v>1000000000000</v>
      </c>
      <c r="AM483" s="31" t="n">
        <v>8.367736</v>
      </c>
      <c r="AN483" s="41" t="n">
        <v>1.141725</v>
      </c>
      <c r="AO483" s="31" t="n">
        <v>2.904589</v>
      </c>
      <c r="AP483" s="31" t="n">
        <f aca="false">IF(CORE_MODE=1,G483,IF(OR(CORE_MODE=3,CORE_MODE=4),G483+(CHOOSE(N_CW+1,0,1,CW_N2,CW_N3,CW_N4,CW_N5,CW_N6)+CHOOSE(N_CW_A+1,0,CW_A1,CW_A2))*CW_PER_SWING*AM483,AM483))</f>
        <v>38.378536506568</v>
      </c>
      <c r="AQ483" s="41" t="n">
        <f aca="false">IF(CORE_MODE=2,AN483,K483)</f>
        <v>1.186663</v>
      </c>
      <c r="AR483" s="31" t="n">
        <f aca="false">IF(CORE_MODE=2,AO483,L483)</f>
        <v>4.736907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31" t="n">
        <v>20.62</v>
      </c>
      <c r="H484" s="8" t="n">
        <v>172.232227</v>
      </c>
      <c r="I484" s="8" t="n">
        <v>721.879388</v>
      </c>
      <c r="J484" s="31" t="n">
        <v>4.191314</v>
      </c>
      <c r="K484" s="41" t="n">
        <v>1.201695</v>
      </c>
      <c r="L484" s="31" t="n">
        <v>6.790995</v>
      </c>
      <c r="M484" s="8" t="n">
        <v>566</v>
      </c>
      <c r="N484" s="8" t="n">
        <v>1752</v>
      </c>
      <c r="O484" s="31" t="n">
        <v>15.86467</v>
      </c>
      <c r="P484" s="31" t="n">
        <v>11.123575</v>
      </c>
      <c r="Q484" s="31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31" t="n">
        <v>9.394337</v>
      </c>
      <c r="W484" s="41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2*ROUNDUP(G484*1000/V_ZENER,0)*PRICE_Z+(4+IF(CORE_MODE=1,1,0)+IF(OR(CORE_MODE=3,CORE_MODE=4),1+2*N_CW+2*N_CW_A,0))*ROUNDUP(G484*DIODE_SAFETY/V_STICK,0)*PRICE_STICK</f>
        <v>169.8</v>
      </c>
      <c r="AG484" s="24" t="n">
        <f aca="false">SUM(X484:AF484)</f>
        <v>4613.23298143</v>
      </c>
      <c r="AH484" s="20" t="n">
        <f aca="false">FIXED_BOM</f>
        <v>3666</v>
      </c>
      <c r="AI484" s="24" t="n">
        <f aca="false">(AG484+AH484)*(1+CONT)</f>
        <v>9521.1179286445</v>
      </c>
      <c r="AJ484" s="24" t="n">
        <f aca="false">IF(AR484&gt;0,AI484/AR484,1000000000000)</f>
        <v>1402.02104826237</v>
      </c>
      <c r="AK484" s="8" t="n">
        <f aca="false">IF(AND(AP484&gt;=V_NEED,AR484&gt;=P_MIN,AQ484&gt;=Z_MIN,F484&lt;=N_CAP,D484&lt;=R_MAX,OR(CORONA_REQ=0,O484&gt;=G484),OR(CORE_MODE&lt;&gt;3,E_CORE&lt;=E_NULL_MAX)),1,0)</f>
        <v>0</v>
      </c>
      <c r="AL484" s="31" t="n">
        <f aca="false">IF(AK484=1,IF(OBJECTIVE=1,AI484,AJ484),1000000000000)+ROW()*0.000000001</f>
        <v>1000000000000</v>
      </c>
      <c r="AM484" s="31" t="n">
        <v>9.050975</v>
      </c>
      <c r="AN484" s="41" t="n">
        <v>1.166332</v>
      </c>
      <c r="AO484" s="31" t="n">
        <v>4.643656</v>
      </c>
      <c r="AP484" s="31" t="n">
        <f aca="false">IF(CORE_MODE=1,G484,IF(OR(CORE_MODE=3,CORE_MODE=4),G484+(CHOOSE(N_CW+1,0,1,CW_N2,CW_N3,CW_N4,CW_N5,CW_N6)+CHOOSE(N_CW_A+1,0,CW_A1,CW_A2))*CW_PER_SWING*AM484,AM484))</f>
        <v>39.828549356425</v>
      </c>
      <c r="AQ484" s="41" t="n">
        <f aca="false">IF(CORE_MODE=2,AN484,K484)</f>
        <v>1.201695</v>
      </c>
      <c r="AR484" s="31" t="n">
        <f aca="false">IF(CORE_MODE=2,AO484,L484)</f>
        <v>6.790995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31" t="n">
        <v>20.62</v>
      </c>
      <c r="H485" s="8" t="n">
        <v>55.669913</v>
      </c>
      <c r="I485" s="8" t="n">
        <v>189.052281</v>
      </c>
      <c r="J485" s="31" t="n">
        <v>3.395951</v>
      </c>
      <c r="K485" s="41" t="n">
        <v>1.055117</v>
      </c>
      <c r="L485" s="31" t="n">
        <v>0.587196</v>
      </c>
      <c r="M485" s="8" t="n">
        <v>146</v>
      </c>
      <c r="N485" s="8" t="n">
        <v>912</v>
      </c>
      <c r="O485" s="31" t="n">
        <v>15.86467</v>
      </c>
      <c r="P485" s="31" t="n">
        <v>3.142805</v>
      </c>
      <c r="Q485" s="31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31" t="n">
        <v>2.989107</v>
      </c>
      <c r="W485" s="41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2*ROUNDUP(G485*1000/V_ZENER,0)*PRICE_Z+(4+IF(CORE_MODE=1,1,0)+IF(OR(CORE_MODE=3,CORE_MODE=4),1+2*N_CW+2*N_CW_A,0))*ROUNDUP(G485*DIODE_SAFETY/V_STICK,0)*PRICE_STICK</f>
        <v>169.8</v>
      </c>
      <c r="AG485" s="24" t="n">
        <f aca="false">SUM(X485:AF485)</f>
        <v>1512.99378025</v>
      </c>
      <c r="AH485" s="20" t="n">
        <f aca="false">FIXED_BOM</f>
        <v>3666</v>
      </c>
      <c r="AI485" s="24" t="n">
        <f aca="false">(AG485+AH485)*(1+CONT)</f>
        <v>5955.8428472875</v>
      </c>
      <c r="AJ485" s="24" t="n">
        <f aca="false">IF(AR485&gt;0,AI485/AR485,1000000000000)</f>
        <v>10142.8532334817</v>
      </c>
      <c r="AK485" s="8" t="n">
        <f aca="false">IF(AND(AP485&gt;=V_NEED,AR485&gt;=P_MIN,AQ485&gt;=Z_MIN,F485&lt;=N_CAP,D485&lt;=R_MAX,OR(CORONA_REQ=0,O485&gt;=G485),OR(CORE_MODE&lt;&gt;3,E_CORE&lt;=E_NULL_MAX)),1,0)</f>
        <v>0</v>
      </c>
      <c r="AL485" s="31" t="n">
        <f aca="false">IF(AK485=1,IF(OBJECTIVE=1,AI485,AJ485),1000000000000)+ROW()*0.000000001</f>
        <v>1000000000000</v>
      </c>
      <c r="AM485" s="31" t="n">
        <v>1.78608</v>
      </c>
      <c r="AN485" s="41" t="n">
        <v>1.014993</v>
      </c>
      <c r="AO485" s="31" t="n">
        <v>0.014408</v>
      </c>
      <c r="AP485" s="31" t="n">
        <f aca="false">IF(CORE_MODE=1,G485,IF(OR(CORE_MODE=3,CORE_MODE=4),G485+(CHOOSE(N_CW+1,0,1,CW_N2,CW_N3,CW_N4,CW_N5,CW_N6)+CHOOSE(N_CW_A+1,0,CW_A1,CW_A2))*CW_PER_SWING*AM485,AM485))</f>
        <v>24.41053149904</v>
      </c>
      <c r="AQ485" s="41" t="n">
        <f aca="false">IF(CORE_MODE=2,AN485,K485)</f>
        <v>1.055117</v>
      </c>
      <c r="AR485" s="31" t="n">
        <f aca="false">IF(CORE_MODE=2,AO485,L485)</f>
        <v>0.587196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31" t="n">
        <v>20.62</v>
      </c>
      <c r="H486" s="8" t="n">
        <v>86.338434</v>
      </c>
      <c r="I486" s="8" t="n">
        <v>297.082156</v>
      </c>
      <c r="J486" s="31" t="n">
        <v>3.440903</v>
      </c>
      <c r="K486" s="41" t="n">
        <v>1.097554</v>
      </c>
      <c r="L486" s="31" t="n">
        <v>1.535435</v>
      </c>
      <c r="M486" s="8" t="n">
        <v>218</v>
      </c>
      <c r="N486" s="8" t="n">
        <v>1056</v>
      </c>
      <c r="O486" s="31" t="n">
        <v>15.86467</v>
      </c>
      <c r="P486" s="31" t="n">
        <v>4.714208</v>
      </c>
      <c r="Q486" s="31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31" t="n">
        <v>4.087147</v>
      </c>
      <c r="W486" s="41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2*ROUNDUP(G486*1000/V_ZENER,0)*PRICE_Z+(4+IF(CORE_MODE=1,1,0)+IF(OR(CORE_MODE=3,CORE_MODE=4),1+2*N_CW+2*N_CW_A,0))*ROUNDUP(G486*DIODE_SAFETY/V_STICK,0)*PRICE_STICK</f>
        <v>169.8</v>
      </c>
      <c r="AG486" s="24" t="n">
        <f aca="false">SUM(X486:AF486)</f>
        <v>2046.09321162</v>
      </c>
      <c r="AH486" s="20" t="n">
        <f aca="false">FIXED_BOM</f>
        <v>3666</v>
      </c>
      <c r="AI486" s="24" t="n">
        <f aca="false">(AG486+AH486)*(1+CONT)</f>
        <v>6568.907193363</v>
      </c>
      <c r="AJ486" s="24" t="n">
        <f aca="false">IF(AR486&gt;0,AI486/AR486,1000000000000)</f>
        <v>4278.20597639301</v>
      </c>
      <c r="AK486" s="8" t="n">
        <f aca="false">IF(AND(AP486&gt;=V_NEED,AR486&gt;=P_MIN,AQ486&gt;=Z_MIN,F486&lt;=N_CAP,D486&lt;=R_MAX,OR(CORONA_REQ=0,O486&gt;=G486),OR(CORE_MODE&lt;&gt;3,E_CORE&lt;=E_NULL_MAX)),1,0)</f>
        <v>0</v>
      </c>
      <c r="AL486" s="31" t="n">
        <f aca="false">IF(AK486=1,IF(OBJECTIVE=1,AI486,AJ486),1000000000000)+ROW()*0.000000001</f>
        <v>1000000000000</v>
      </c>
      <c r="AM486" s="31" t="n">
        <v>3.376297</v>
      </c>
      <c r="AN486" s="41" t="n">
        <v>1.043709</v>
      </c>
      <c r="AO486" s="31" t="n">
        <v>0.19697</v>
      </c>
      <c r="AP486" s="31" t="n">
        <f aca="false">IF(CORE_MODE=1,G486,IF(OR(CORE_MODE=3,CORE_MODE=4),G486+(CHOOSE(N_CW+1,0,1,CW_N2,CW_N3,CW_N4,CW_N5,CW_N6)+CHOOSE(N_CW_A+1,0,CW_A1,CW_A2))*CW_PER_SWING*AM486,AM486))</f>
        <v>27.785390200111</v>
      </c>
      <c r="AQ486" s="41" t="n">
        <f aca="false">IF(CORE_MODE=2,AN486,K486)</f>
        <v>1.097554</v>
      </c>
      <c r="AR486" s="31" t="n">
        <f aca="false">IF(CORE_MODE=2,AO486,L486)</f>
        <v>1.535435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31" t="n">
        <v>20.62</v>
      </c>
      <c r="H487" s="8" t="n">
        <v>117.006955</v>
      </c>
      <c r="I487" s="8" t="n">
        <v>405.112031</v>
      </c>
      <c r="J487" s="31" t="n">
        <v>3.46229</v>
      </c>
      <c r="K487" s="41" t="n">
        <v>1.119421</v>
      </c>
      <c r="L487" s="31" t="n">
        <v>2.492797</v>
      </c>
      <c r="M487" s="8" t="n">
        <v>302</v>
      </c>
      <c r="N487" s="8" t="n">
        <v>1224</v>
      </c>
      <c r="O487" s="31" t="n">
        <v>15.86467</v>
      </c>
      <c r="P487" s="31" t="n">
        <v>6.285611</v>
      </c>
      <c r="Q487" s="31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31" t="n">
        <v>5.368193</v>
      </c>
      <c r="W487" s="41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2*ROUNDUP(G487*1000/V_ZENER,0)*PRICE_Z+(4+IF(CORE_MODE=1,1,0)+IF(OR(CORE_MODE=3,CORE_MODE=4),1+2*N_CW+2*N_CW_A,0))*ROUNDUP(G487*DIODE_SAFETY/V_STICK,0)*PRICE_STICK</f>
        <v>169.8</v>
      </c>
      <c r="AG487" s="24" t="n">
        <f aca="false">SUM(X487:AF487)</f>
        <v>2660.22137097</v>
      </c>
      <c r="AH487" s="20" t="n">
        <f aca="false">FIXED_BOM</f>
        <v>3666</v>
      </c>
      <c r="AI487" s="24" t="n">
        <f aca="false">(AG487+AH487)*(1+CONT)</f>
        <v>7275.1545766155</v>
      </c>
      <c r="AJ487" s="24" t="n">
        <f aca="false">IF(AR487&gt;0,AI487/AR487,1000000000000)</f>
        <v>2918.47052793128</v>
      </c>
      <c r="AK487" s="8" t="n">
        <f aca="false">IF(AND(AP487&gt;=V_NEED,AR487&gt;=P_MIN,AQ487&gt;=Z_MIN,F487&lt;=N_CAP,D487&lt;=R_MAX,OR(CORONA_REQ=0,O487&gt;=G487),OR(CORE_MODE&lt;&gt;3,E_CORE&lt;=E_NULL_MAX)),1,0)</f>
        <v>0</v>
      </c>
      <c r="AL487" s="31" t="n">
        <f aca="false">IF(AK487=1,IF(OBJECTIVE=1,AI487,AJ487),1000000000000)+ROW()*0.000000001</f>
        <v>1000000000000</v>
      </c>
      <c r="AM487" s="31" t="n">
        <v>4.633585</v>
      </c>
      <c r="AN487" s="41" t="n">
        <v>1.073616</v>
      </c>
      <c r="AO487" s="31" t="n">
        <v>0.700245</v>
      </c>
      <c r="AP487" s="31" t="n">
        <f aca="false">IF(CORE_MODE=1,G487,IF(OR(CORE_MODE=3,CORE_MODE=4),G487+(CHOOSE(N_CW+1,0,1,CW_N2,CW_N3,CW_N4,CW_N5,CW_N6)+CHOOSE(N_CW_A+1,0,CW_A1,CW_A2))*CW_PER_SWING*AM487,AM487))</f>
        <v>30.453686002855</v>
      </c>
      <c r="AQ487" s="41" t="n">
        <f aca="false">IF(CORE_MODE=2,AN487,K487)</f>
        <v>1.119421</v>
      </c>
      <c r="AR487" s="31" t="n">
        <f aca="false">IF(CORE_MODE=2,AO487,L487)</f>
        <v>2.492797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31" t="n">
        <v>20.62</v>
      </c>
      <c r="H488" s="8" t="n">
        <v>147.675477</v>
      </c>
      <c r="I488" s="8" t="n">
        <v>513.141906</v>
      </c>
      <c r="J488" s="31" t="n">
        <v>3.474794</v>
      </c>
      <c r="K488" s="41" t="n">
        <v>1.13291</v>
      </c>
      <c r="L488" s="31" t="n">
        <v>3.454788</v>
      </c>
      <c r="M488" s="8" t="n">
        <v>374</v>
      </c>
      <c r="N488" s="8" t="n">
        <v>1368</v>
      </c>
      <c r="O488" s="31" t="n">
        <v>15.86467</v>
      </c>
      <c r="P488" s="31" t="n">
        <v>7.857013</v>
      </c>
      <c r="Q488" s="31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31" t="n">
        <v>6.466232</v>
      </c>
      <c r="W488" s="41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2*ROUNDUP(G488*1000/V_ZENER,0)*PRICE_Z+(4+IF(CORE_MODE=1,1,0)+IF(OR(CORE_MODE=3,CORE_MODE=4),1+2*N_CW+2*N_CW_A,0))*ROUNDUP(G488*DIODE_SAFETY/V_STICK,0)*PRICE_STICK</f>
        <v>169.8</v>
      </c>
      <c r="AG488" s="24" t="n">
        <f aca="false">SUM(X488:AF488)</f>
        <v>3193.32073187</v>
      </c>
      <c r="AH488" s="20" t="n">
        <f aca="false">FIXED_BOM</f>
        <v>3666</v>
      </c>
      <c r="AI488" s="24" t="n">
        <f aca="false">(AG488+AH488)*(1+CONT)</f>
        <v>7888.2188416505</v>
      </c>
      <c r="AJ488" s="24" t="n">
        <f aca="false">IF(AR488&gt;0,AI488/AR488,1000000000000)</f>
        <v>2283.27146026051</v>
      </c>
      <c r="AK488" s="8" t="n">
        <f aca="false">IF(AND(AP488&gt;=V_NEED,AR488&gt;=P_MIN,AQ488&gt;=Z_MIN,F488&lt;=N_CAP,D488&lt;=R_MAX,OR(CORONA_REQ=0,O488&gt;=G488),OR(CORE_MODE&lt;&gt;3,E_CORE&lt;=E_NULL_MAX)),1,0)</f>
        <v>0</v>
      </c>
      <c r="AL488" s="31" t="n">
        <f aca="false">IF(AK488=1,IF(OBJECTIVE=1,AI488,AJ488),1000000000000)+ROW()*0.000000001</f>
        <v>1000000000000</v>
      </c>
      <c r="AM488" s="31" t="n">
        <v>5.632129</v>
      </c>
      <c r="AN488" s="41" t="n">
        <v>1.093471</v>
      </c>
      <c r="AO488" s="31" t="n">
        <v>1.289287</v>
      </c>
      <c r="AP488" s="31" t="n">
        <f aca="false">IF(CORE_MODE=1,G488,IF(OR(CORE_MODE=3,CORE_MODE=4),G488+(CHOOSE(N_CW+1,0,1,CW_N2,CW_N3,CW_N4,CW_N5,CW_N6)+CHOOSE(N_CW_A+1,0,CW_A1,CW_A2))*CW_PER_SWING*AM488,AM488))</f>
        <v>32.572858987927</v>
      </c>
      <c r="AQ488" s="41" t="n">
        <f aca="false">IF(CORE_MODE=2,AN488,K488)</f>
        <v>1.13291</v>
      </c>
      <c r="AR488" s="31" t="n">
        <f aca="false">IF(CORE_MODE=2,AO488,L488)</f>
        <v>3.454788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31" t="n">
        <v>20.62</v>
      </c>
      <c r="H489" s="8" t="n">
        <v>178.343998</v>
      </c>
      <c r="I489" s="8" t="n">
        <v>621.171781</v>
      </c>
      <c r="J489" s="31" t="n">
        <v>3.482998</v>
      </c>
      <c r="K489" s="41" t="n">
        <v>1.14181</v>
      </c>
      <c r="L489" s="31" t="n">
        <v>4.416945</v>
      </c>
      <c r="M489" s="8" t="n">
        <v>446</v>
      </c>
      <c r="N489" s="8" t="n">
        <v>1512</v>
      </c>
      <c r="O489" s="31" t="n">
        <v>15.86467</v>
      </c>
      <c r="P489" s="31" t="n">
        <v>9.428416</v>
      </c>
      <c r="Q489" s="31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31" t="n">
        <v>7.564271</v>
      </c>
      <c r="W489" s="41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2*ROUNDUP(G489*1000/V_ZENER,0)*PRICE_Z+(4+IF(CORE_MODE=1,1,0)+IF(OR(CORE_MODE=3,CORE_MODE=4),1+2*N_CW+2*N_CW_A,0))*ROUNDUP(G489*DIODE_SAFETY/V_STICK,0)*PRICE_STICK</f>
        <v>169.8</v>
      </c>
      <c r="AG489" s="24" t="n">
        <f aca="false">SUM(X489:AF489)</f>
        <v>3726.42009974</v>
      </c>
      <c r="AH489" s="20" t="n">
        <f aca="false">FIXED_BOM</f>
        <v>3666</v>
      </c>
      <c r="AI489" s="24" t="n">
        <f aca="false">(AG489+AH489)*(1+CONT)</f>
        <v>8501.283114701</v>
      </c>
      <c r="AJ489" s="24" t="n">
        <f aca="false">IF(AR489&gt;0,AI489/AR489,1000000000000)</f>
        <v>1924.69752616367</v>
      </c>
      <c r="AK489" s="8" t="n">
        <f aca="false">IF(AND(AP489&gt;=V_NEED,AR489&gt;=P_MIN,AQ489&gt;=Z_MIN,F489&lt;=N_CAP,D489&lt;=R_MAX,OR(CORONA_REQ=0,O489&gt;=G489),OR(CORE_MODE&lt;&gt;3,E_CORE&lt;=E_NULL_MAX)),1,0)</f>
        <v>0</v>
      </c>
      <c r="AL489" s="31" t="n">
        <f aca="false">IF(AK489=1,IF(OBJECTIVE=1,AI489,AJ489),1000000000000)+ROW()*0.000000001</f>
        <v>1000000000000</v>
      </c>
      <c r="AM489" s="31" t="n">
        <v>6.453971</v>
      </c>
      <c r="AN489" s="41" t="n">
        <v>1.107572</v>
      </c>
      <c r="AO489" s="31" t="n">
        <v>1.899744</v>
      </c>
      <c r="AP489" s="31" t="n">
        <f aca="false">IF(CORE_MODE=1,G489,IF(OR(CORE_MODE=3,CORE_MODE=4),G489+(CHOOSE(N_CW+1,0,1,CW_N2,CW_N3,CW_N4,CW_N5,CW_N6)+CHOOSE(N_CW_A+1,0,CW_A1,CW_A2))*CW_PER_SWING*AM489,AM489))</f>
        <v>34.317023856373</v>
      </c>
      <c r="AQ489" s="41" t="n">
        <f aca="false">IF(CORE_MODE=2,AN489,K489)</f>
        <v>1.14181</v>
      </c>
      <c r="AR489" s="31" t="n">
        <f aca="false">IF(CORE_MODE=2,AO489,L489)</f>
        <v>4.416945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31" t="n">
        <v>20.62</v>
      </c>
      <c r="H490" s="8" t="n">
        <v>239.681041</v>
      </c>
      <c r="I490" s="8" t="n">
        <v>837.231532</v>
      </c>
      <c r="J490" s="31" t="n">
        <v>3.493107</v>
      </c>
      <c r="K490" s="41" t="n">
        <v>1.153238</v>
      </c>
      <c r="L490" s="31" t="n">
        <v>6.344816</v>
      </c>
      <c r="M490" s="8" t="n">
        <v>590</v>
      </c>
      <c r="N490" s="8" t="n">
        <v>1800</v>
      </c>
      <c r="O490" s="31" t="n">
        <v>15.86467</v>
      </c>
      <c r="P490" s="31" t="n">
        <v>12.571221</v>
      </c>
      <c r="Q490" s="31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31" t="n">
        <v>9.76035</v>
      </c>
      <c r="W490" s="41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2*ROUNDUP(G490*1000/V_ZENER,0)*PRICE_Z+(4+IF(CORE_MODE=1,1,0)+IF(OR(CORE_MODE=3,CORE_MODE=4),1+2*N_CW+2*N_CW_A,0))*ROUNDUP(G490*DIODE_SAFETY/V_STICK,0)*PRICE_STICK</f>
        <v>169.8</v>
      </c>
      <c r="AG490" s="24" t="n">
        <f aca="false">SUM(X490:AF490)</f>
        <v>4792.61888701</v>
      </c>
      <c r="AH490" s="20" t="n">
        <f aca="false">FIXED_BOM</f>
        <v>3666</v>
      </c>
      <c r="AI490" s="24" t="n">
        <f aca="false">(AG490+AH490)*(1+CONT)</f>
        <v>9727.4117200615</v>
      </c>
      <c r="AJ490" s="24" t="n">
        <f aca="false">IF(AR490&gt;0,AI490/AR490,1000000000000)</f>
        <v>1533.12747289464</v>
      </c>
      <c r="AK490" s="8" t="n">
        <f aca="false">IF(AND(AP490&gt;=V_NEED,AR490&gt;=P_MIN,AQ490&gt;=Z_MIN,F490&lt;=N_CAP,D490&lt;=R_MAX,OR(CORONA_REQ=0,O490&gt;=G490),OR(CORE_MODE&lt;&gt;3,E_CORE&lt;=E_NULL_MAX)),1,0)</f>
        <v>0</v>
      </c>
      <c r="AL490" s="31" t="n">
        <f aca="false">IF(AK490=1,IF(OBJECTIVE=1,AI490,AJ490),1000000000000)+ROW()*0.000000001</f>
        <v>1000000000000</v>
      </c>
      <c r="AM490" s="31" t="n">
        <v>7.734803</v>
      </c>
      <c r="AN490" s="41" t="n">
        <v>1.126915</v>
      </c>
      <c r="AO490" s="31" t="n">
        <v>3.300265</v>
      </c>
      <c r="AP490" s="31" t="n">
        <f aca="false">IF(CORE_MODE=1,G490,IF(OR(CORE_MODE=3,CORE_MODE=4),G490+(CHOOSE(N_CW+1,0,1,CW_N2,CW_N3,CW_N4,CW_N5,CW_N6)+CHOOSE(N_CW_A+1,0,CW_A1,CW_A2))*CW_PER_SWING*AM490,AM490))</f>
        <v>37.035286219189</v>
      </c>
      <c r="AQ490" s="41" t="n">
        <f aca="false">IF(CORE_MODE=2,AN490,K490)</f>
        <v>1.153238</v>
      </c>
      <c r="AR490" s="31" t="n">
        <f aca="false">IF(CORE_MODE=2,AO490,L490)</f>
        <v>6.344816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31" t="n">
        <v>20.62</v>
      </c>
      <c r="H491" s="8" t="n">
        <v>32.907176</v>
      </c>
      <c r="I491" s="8" t="n">
        <v>137.942415</v>
      </c>
      <c r="J491" s="31" t="n">
        <v>4.191864</v>
      </c>
      <c r="K491" s="41" t="n">
        <v>1.062142</v>
      </c>
      <c r="L491" s="31" t="n">
        <v>0.474042</v>
      </c>
      <c r="M491" s="8" t="n">
        <v>140</v>
      </c>
      <c r="N491" s="8" t="n">
        <v>900</v>
      </c>
      <c r="O491" s="31" t="n">
        <v>16.903932</v>
      </c>
      <c r="P491" s="31" t="n">
        <v>3.023728</v>
      </c>
      <c r="Q491" s="31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31" t="n">
        <v>2.897604</v>
      </c>
      <c r="W491" s="41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2*ROUNDUP(G491*1000/V_ZENER,0)*PRICE_Z+(4+IF(CORE_MODE=1,1,0)+IF(OR(CORE_MODE=3,CORE_MODE=4),1+2*N_CW+2*N_CW_A,0))*ROUNDUP(G491*DIODE_SAFETY/V_STICK,0)*PRICE_STICK</f>
        <v>169.8</v>
      </c>
      <c r="AG491" s="24" t="n">
        <f aca="false">SUM(X491:AF491)</f>
        <v>1446.69718756</v>
      </c>
      <c r="AH491" s="20" t="n">
        <f aca="false">FIXED_BOM</f>
        <v>3666</v>
      </c>
      <c r="AI491" s="24" t="n">
        <f aca="false">(AG491+AH491)*(1+CONT)</f>
        <v>5879.601765694</v>
      </c>
      <c r="AJ491" s="24" t="n">
        <f aca="false">IF(AR491&gt;0,AI491/AR491,1000000000000)</f>
        <v>12403.1241233773</v>
      </c>
      <c r="AK491" s="8" t="n">
        <f aca="false">IF(AND(AP491&gt;=V_NEED,AR491&gt;=P_MIN,AQ491&gt;=Z_MIN,F491&lt;=N_CAP,D491&lt;=R_MAX,OR(CORONA_REQ=0,O491&gt;=G491),OR(CORE_MODE&lt;&gt;3,E_CORE&lt;=E_NULL_MAX)),1,0)</f>
        <v>0</v>
      </c>
      <c r="AL491" s="31" t="n">
        <f aca="false">IF(AK491=1,IF(OBJECTIVE=1,AI491,AJ491),1000000000000)+ROW()*0.000000001</f>
        <v>1000000000000</v>
      </c>
      <c r="AM491" s="31" t="n">
        <v>1.27582</v>
      </c>
      <c r="AN491" s="41" t="n">
        <v>1.006477</v>
      </c>
      <c r="AO491" s="31" t="n">
        <v>0.004946</v>
      </c>
      <c r="AP491" s="31" t="n">
        <f aca="false">IF(CORE_MODE=1,G491,IF(OR(CORE_MODE=3,CORE_MODE=4),G491+(CHOOSE(N_CW+1,0,1,CW_N2,CW_N3,CW_N4,CW_N5,CW_N6)+CHOOSE(N_CW_A+1,0,CW_A1,CW_A2))*CW_PER_SWING*AM491,AM491))</f>
        <v>23.32762558066</v>
      </c>
      <c r="AQ491" s="41" t="n">
        <f aca="false">IF(CORE_MODE=2,AN491,K491)</f>
        <v>1.062142</v>
      </c>
      <c r="AR491" s="31" t="n">
        <f aca="false">IF(CORE_MODE=2,AO491,L491)</f>
        <v>0.474042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31" t="n">
        <v>20.62</v>
      </c>
      <c r="H492" s="8" t="n">
        <v>50.56842</v>
      </c>
      <c r="I492" s="8" t="n">
        <v>216.766652</v>
      </c>
      <c r="J492" s="31" t="n">
        <v>4.286601</v>
      </c>
      <c r="K492" s="41" t="n">
        <v>1.122777</v>
      </c>
      <c r="L492" s="31" t="n">
        <v>1.35544</v>
      </c>
      <c r="M492" s="8" t="n">
        <v>215</v>
      </c>
      <c r="N492" s="8" t="n">
        <v>1050</v>
      </c>
      <c r="O492" s="31" t="n">
        <v>16.903932</v>
      </c>
      <c r="P492" s="31" t="n">
        <v>4.535592</v>
      </c>
      <c r="Q492" s="31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31" t="n">
        <v>4.041395</v>
      </c>
      <c r="W492" s="41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2*ROUNDUP(G492*1000/V_ZENER,0)*PRICE_Z+(4+IF(CORE_MODE=1,1,0)+IF(OR(CORE_MODE=3,CORE_MODE=4),1+2*N_CW+2*N_CW_A,0))*ROUNDUP(G492*DIODE_SAFETY/V_STICK,0)*PRICE_STICK</f>
        <v>169.8</v>
      </c>
      <c r="AG492" s="24" t="n">
        <f aca="false">SUM(X492:AF492)</f>
        <v>1987.16273734</v>
      </c>
      <c r="AH492" s="20" t="n">
        <f aca="false">FIXED_BOM</f>
        <v>3666</v>
      </c>
      <c r="AI492" s="24" t="n">
        <f aca="false">(AG492+AH492)*(1+CONT)</f>
        <v>6501.137147941</v>
      </c>
      <c r="AJ492" s="24" t="n">
        <f aca="false">IF(AR492&gt;0,AI492/AR492,1000000000000)</f>
        <v>4796.32971429278</v>
      </c>
      <c r="AK492" s="8" t="n">
        <f aca="false">IF(AND(AP492&gt;=V_NEED,AR492&gt;=P_MIN,AQ492&gt;=Z_MIN,F492&lt;=N_CAP,D492&lt;=R_MAX,OR(CORONA_REQ=0,O492&gt;=G492),OR(CORE_MODE&lt;&gt;3,E_CORE&lt;=E_NULL_MAX)),1,0)</f>
        <v>0</v>
      </c>
      <c r="AL492" s="31" t="n">
        <f aca="false">IF(AK492=1,IF(OBJECTIVE=1,AI492,AJ492),1000000000000)+ROW()*0.000000001</f>
        <v>1000000000000</v>
      </c>
      <c r="AM492" s="31" t="n">
        <v>4.603033</v>
      </c>
      <c r="AN492" s="41" t="n">
        <v>1.052404</v>
      </c>
      <c r="AO492" s="31" t="n">
        <v>0.128912</v>
      </c>
      <c r="AP492" s="31" t="n">
        <f aca="false">IF(CORE_MODE=1,G492,IF(OR(CORE_MODE=3,CORE_MODE=4),G492+(CHOOSE(N_CW+1,0,1,CW_N2,CW_N3,CW_N4,CW_N5,CW_N6)+CHOOSE(N_CW_A+1,0,CW_A1,CW_A2))*CW_PER_SWING*AM492,AM492))</f>
        <v>30.388846623679</v>
      </c>
      <c r="AQ492" s="41" t="n">
        <f aca="false">IF(CORE_MODE=2,AN492,K492)</f>
        <v>1.122777</v>
      </c>
      <c r="AR492" s="31" t="n">
        <f aca="false">IF(CORE_MODE=2,AO492,L492)</f>
        <v>1.35544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31" t="n">
        <v>20.62</v>
      </c>
      <c r="H493" s="8" t="n">
        <v>68.229664</v>
      </c>
      <c r="I493" s="8" t="n">
        <v>295.590889</v>
      </c>
      <c r="J493" s="31" t="n">
        <v>4.332293</v>
      </c>
      <c r="K493" s="41" t="n">
        <v>1.155367</v>
      </c>
      <c r="L493" s="31" t="n">
        <v>2.248932</v>
      </c>
      <c r="M493" s="8" t="n">
        <v>277.5</v>
      </c>
      <c r="N493" s="8" t="n">
        <v>1175</v>
      </c>
      <c r="O493" s="31" t="n">
        <v>16.903932</v>
      </c>
      <c r="P493" s="31" t="n">
        <v>6.047456</v>
      </c>
      <c r="Q493" s="31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31" t="n">
        <v>4.994554</v>
      </c>
      <c r="W493" s="41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2*ROUNDUP(G493*1000/V_ZENER,0)*PRICE_Z+(4+IF(CORE_MODE=1,1,0)+IF(OR(CORE_MODE=3,CORE_MODE=4),1+2*N_CW+2*N_CW_A,0))*ROUNDUP(G493*DIODE_SAFETY/V_STICK,0)*PRICE_STICK</f>
        <v>169.8</v>
      </c>
      <c r="AG493" s="24" t="n">
        <f aca="false">SUM(X493:AF493)</f>
        <v>2443.89917952</v>
      </c>
      <c r="AH493" s="20" t="n">
        <f aca="false">FIXED_BOM</f>
        <v>3666</v>
      </c>
      <c r="AI493" s="24" t="n">
        <f aca="false">(AG493+AH493)*(1+CONT)</f>
        <v>7026.384056448</v>
      </c>
      <c r="AJ493" s="24" t="n">
        <f aca="false">IF(AR493&gt;0,AI493/AR493,1000000000000)</f>
        <v>3124.32036915656</v>
      </c>
      <c r="AK493" s="8" t="n">
        <f aca="false">IF(AND(AP493&gt;=V_NEED,AR493&gt;=P_MIN,AQ493&gt;=Z_MIN,F493&lt;=N_CAP,D493&lt;=R_MAX,OR(CORONA_REQ=0,O493&gt;=G493),OR(CORE_MODE&lt;&gt;3,E_CORE&lt;=E_NULL_MAX)),1,0)</f>
        <v>0</v>
      </c>
      <c r="AL493" s="31" t="n">
        <f aca="false">IF(AK493=1,IF(OBJECTIVE=1,AI493,AJ493),1000000000000)+ROW()*0.000000001</f>
        <v>1000000000000</v>
      </c>
      <c r="AM493" s="31" t="n">
        <v>6.579762</v>
      </c>
      <c r="AN493" s="41" t="n">
        <v>1.086917</v>
      </c>
      <c r="AO493" s="31" t="n">
        <v>0.600592</v>
      </c>
      <c r="AP493" s="31" t="n">
        <f aca="false">IF(CORE_MODE=1,G493,IF(OR(CORE_MODE=3,CORE_MODE=4),G493+(CHOOSE(N_CW+1,0,1,CW_N2,CW_N3,CW_N4,CW_N5,CW_N6)+CHOOSE(N_CW_A+1,0,CW_A1,CW_A2))*CW_PER_SWING*AM493,AM493))</f>
        <v>34.583985441406</v>
      </c>
      <c r="AQ493" s="41" t="n">
        <f aca="false">IF(CORE_MODE=2,AN493,K493)</f>
        <v>1.155367</v>
      </c>
      <c r="AR493" s="31" t="n">
        <f aca="false">IF(CORE_MODE=2,AO493,L493)</f>
        <v>2.248932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31" t="n">
        <v>20.62</v>
      </c>
      <c r="H494" s="8" t="n">
        <v>85.890907</v>
      </c>
      <c r="I494" s="8" t="n">
        <v>374.415126</v>
      </c>
      <c r="J494" s="31" t="n">
        <v>4.359194</v>
      </c>
      <c r="K494" s="41" t="n">
        <v>1.175774</v>
      </c>
      <c r="L494" s="31" t="n">
        <v>3.149738</v>
      </c>
      <c r="M494" s="8" t="n">
        <v>352.5</v>
      </c>
      <c r="N494" s="8" t="n">
        <v>1325</v>
      </c>
      <c r="O494" s="31" t="n">
        <v>16.903932</v>
      </c>
      <c r="P494" s="31" t="n">
        <v>7.55932</v>
      </c>
      <c r="Q494" s="31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31" t="n">
        <v>6.138345</v>
      </c>
      <c r="W494" s="41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2*ROUNDUP(G494*1000/V_ZENER,0)*PRICE_Z+(4+IF(CORE_MODE=1,1,0)+IF(OR(CORE_MODE=3,CORE_MODE=4),1+2*N_CW+2*N_CW_A,0))*ROUNDUP(G494*DIODE_SAFETY/V_STICK,0)*PRICE_STICK</f>
        <v>169.8</v>
      </c>
      <c r="AG494" s="24" t="n">
        <f aca="false">SUM(X494:AF494)</f>
        <v>2984.3646708</v>
      </c>
      <c r="AH494" s="20" t="n">
        <f aca="false">FIXED_BOM</f>
        <v>3666</v>
      </c>
      <c r="AI494" s="24" t="n">
        <f aca="false">(AG494+AH494)*(1+CONT)</f>
        <v>7647.91937142</v>
      </c>
      <c r="AJ494" s="24" t="n">
        <f aca="false">IF(AR494&gt;0,AI494/AR494,1000000000000)</f>
        <v>2428.11286888624</v>
      </c>
      <c r="AK494" s="8" t="n">
        <f aca="false">IF(AND(AP494&gt;=V_NEED,AR494&gt;=P_MIN,AQ494&gt;=Z_MIN,F494&lt;=N_CAP,D494&lt;=R_MAX,OR(CORONA_REQ=0,O494&gt;=G494),OR(CORE_MODE&lt;&gt;3,E_CORE&lt;=E_NULL_MAX)),1,0)</f>
        <v>0</v>
      </c>
      <c r="AL494" s="31" t="n">
        <f aca="false">IF(AK494=1,IF(OBJECTIVE=1,AI494,AJ494),1000000000000)+ROW()*0.000000001</f>
        <v>1000000000000</v>
      </c>
      <c r="AM494" s="31" t="n">
        <v>7.799254</v>
      </c>
      <c r="AN494" s="41" t="n">
        <v>1.116099</v>
      </c>
      <c r="AO494" s="31" t="n">
        <v>1.491182</v>
      </c>
      <c r="AP494" s="31" t="n">
        <f aca="false">IF(CORE_MODE=1,G494,IF(OR(CORE_MODE=3,CORE_MODE=4),G494+(CHOOSE(N_CW+1,0,1,CW_N2,CW_N3,CW_N4,CW_N5,CW_N6)+CHOOSE(N_CW_A+1,0,CW_A1,CW_A2))*CW_PER_SWING*AM494,AM494))</f>
        <v>37.172068191802</v>
      </c>
      <c r="AQ494" s="41" t="n">
        <f aca="false">IF(CORE_MODE=2,AN494,K494)</f>
        <v>1.175774</v>
      </c>
      <c r="AR494" s="31" t="n">
        <f aca="false">IF(CORE_MODE=2,AO494,L494)</f>
        <v>3.149738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31" t="n">
        <v>20.62</v>
      </c>
      <c r="H495" s="8" t="n">
        <v>103.552151</v>
      </c>
      <c r="I495" s="8" t="n">
        <v>453.239363</v>
      </c>
      <c r="J495" s="31" t="n">
        <v>4.376919</v>
      </c>
      <c r="K495" s="41" t="n">
        <v>1.189882</v>
      </c>
      <c r="L495" s="31" t="n">
        <v>4.05767</v>
      </c>
      <c r="M495" s="8" t="n">
        <v>415</v>
      </c>
      <c r="N495" s="8" t="n">
        <v>1450</v>
      </c>
      <c r="O495" s="31" t="n">
        <v>16.903932</v>
      </c>
      <c r="P495" s="31" t="n">
        <v>9.071184</v>
      </c>
      <c r="Q495" s="31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31" t="n">
        <v>7.091505</v>
      </c>
      <c r="W495" s="41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2*ROUNDUP(G495*1000/V_ZENER,0)*PRICE_Z+(4+IF(CORE_MODE=1,1,0)+IF(OR(CORE_MODE=3,CORE_MODE=4),1+2*N_CW+2*N_CW_A,0))*ROUNDUP(G495*DIODE_SAFETY/V_STICK,0)*PRICE_STICK</f>
        <v>169.8</v>
      </c>
      <c r="AG495" s="24" t="n">
        <f aca="false">SUM(X495:AF495)</f>
        <v>3441.10117148</v>
      </c>
      <c r="AH495" s="20" t="n">
        <f aca="false">FIXED_BOM</f>
        <v>3666</v>
      </c>
      <c r="AI495" s="24" t="n">
        <f aca="false">(AG495+AH495)*(1+CONT)</f>
        <v>8173.166347202</v>
      </c>
      <c r="AJ495" s="24" t="n">
        <f aca="false">IF(AR495&gt;0,AI495/AR495,1000000000000)</f>
        <v>2014.25112125974</v>
      </c>
      <c r="AK495" s="8" t="n">
        <f aca="false">IF(AND(AP495&gt;=V_NEED,AR495&gt;=P_MIN,AQ495&gt;=Z_MIN,F495&lt;=N_CAP,D495&lt;=R_MAX,OR(CORONA_REQ=0,O495&gt;=G495),OR(CORE_MODE&lt;&gt;3,E_CORE&lt;=E_NULL_MAX)),1,0)</f>
        <v>0</v>
      </c>
      <c r="AL495" s="31" t="n">
        <f aca="false">IF(AK495=1,IF(OBJECTIVE=1,AI495,AJ495),1000000000000)+ROW()*0.000000001</f>
        <v>1000000000000</v>
      </c>
      <c r="AM495" s="31" t="n">
        <v>8.756492</v>
      </c>
      <c r="AN495" s="41" t="n">
        <v>1.137728</v>
      </c>
      <c r="AO495" s="31" t="n">
        <v>2.587841</v>
      </c>
      <c r="AP495" s="31" t="n">
        <f aca="false">IF(CORE_MODE=1,G495,IF(OR(CORE_MODE=3,CORE_MODE=4),G495+(CHOOSE(N_CW+1,0,1,CW_N2,CW_N3,CW_N4,CW_N5,CW_N6)+CHOOSE(N_CW_A+1,0,CW_A1,CW_A2))*CW_PER_SWING*AM495,AM495))</f>
        <v>39.203578981396</v>
      </c>
      <c r="AQ495" s="41" t="n">
        <f aca="false">IF(CORE_MODE=2,AN495,K495)</f>
        <v>1.189882</v>
      </c>
      <c r="AR495" s="31" t="n">
        <f aca="false">IF(CORE_MODE=2,AO495,L495)</f>
        <v>4.05767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31" t="n">
        <v>20.62</v>
      </c>
      <c r="H496" s="8" t="n">
        <v>138.874638</v>
      </c>
      <c r="I496" s="8" t="n">
        <v>610.887837</v>
      </c>
      <c r="J496" s="31" t="n">
        <v>4.398844</v>
      </c>
      <c r="K496" s="41" t="n">
        <v>1.207723</v>
      </c>
      <c r="L496" s="31" t="n">
        <v>5.869971</v>
      </c>
      <c r="M496" s="8" t="n">
        <v>565</v>
      </c>
      <c r="N496" s="8" t="n">
        <v>1750</v>
      </c>
      <c r="O496" s="31" t="n">
        <v>16.903932</v>
      </c>
      <c r="P496" s="31" t="n">
        <v>12.094912</v>
      </c>
      <c r="Q496" s="31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31" t="n">
        <v>9.379087</v>
      </c>
      <c r="W496" s="41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2*ROUNDUP(G496*1000/V_ZENER,0)*PRICE_Z+(4+IF(CORE_MODE=1,1,0)+IF(OR(CORE_MODE=3,CORE_MODE=4),1+2*N_CW+2*N_CW_A,0))*ROUNDUP(G496*DIODE_SAFETY/V_STICK,0)*PRICE_STICK</f>
        <v>169.8</v>
      </c>
      <c r="AG496" s="24" t="n">
        <f aca="false">SUM(X496:AF496)</f>
        <v>4522.03215904</v>
      </c>
      <c r="AH496" s="20" t="n">
        <f aca="false">FIXED_BOM</f>
        <v>3666</v>
      </c>
      <c r="AI496" s="24" t="n">
        <f aca="false">(AG496+AH496)*(1+CONT)</f>
        <v>9416.236982896</v>
      </c>
      <c r="AJ496" s="24" t="n">
        <f aca="false">IF(AR496&gt;0,AI496/AR496,1000000000000)</f>
        <v>1604.13688294133</v>
      </c>
      <c r="AK496" s="8" t="n">
        <f aca="false">IF(AND(AP496&gt;=V_NEED,AR496&gt;=P_MIN,AQ496&gt;=Z_MIN,F496&lt;=N_CAP,D496&lt;=R_MAX,OR(CORONA_REQ=0,O496&gt;=G496),OR(CORE_MODE&lt;&gt;3,E_CORE&lt;=E_NULL_MAX)),1,0)</f>
        <v>0</v>
      </c>
      <c r="AL496" s="31" t="n">
        <f aca="false">IF(AK496=1,IF(OBJECTIVE=1,AI496,AJ496),1000000000000)+ROW()*0.000000001</f>
        <v>1000000000000</v>
      </c>
      <c r="AM496" s="31" t="n">
        <v>9.30467</v>
      </c>
      <c r="AN496" s="41" t="n">
        <v>1.165226</v>
      </c>
      <c r="AO496" s="31" t="n">
        <v>4.13823</v>
      </c>
      <c r="AP496" s="31" t="n">
        <f aca="false">IF(CORE_MODE=1,G496,IF(OR(CORE_MODE=3,CORE_MODE=4),G496+(CHOOSE(N_CW+1,0,1,CW_N2,CW_N3,CW_N4,CW_N5,CW_N6)+CHOOSE(N_CW_A+1,0,CW_A1,CW_A2))*CW_PER_SWING*AM496,AM496))</f>
        <v>40.36695686821</v>
      </c>
      <c r="AQ496" s="41" t="n">
        <f aca="false">IF(CORE_MODE=2,AN496,K496)</f>
        <v>1.207723</v>
      </c>
      <c r="AR496" s="31" t="n">
        <f aca="false">IF(CORE_MODE=2,AO496,L496)</f>
        <v>5.869971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31" t="n">
        <v>20.62</v>
      </c>
      <c r="H497" s="8" t="n">
        <v>41.924126</v>
      </c>
      <c r="I497" s="8" t="n">
        <v>163.933738</v>
      </c>
      <c r="J497" s="31" t="n">
        <v>3.910248</v>
      </c>
      <c r="K497" s="41" t="n">
        <v>1.07077</v>
      </c>
      <c r="L497" s="31" t="n">
        <v>0.635018</v>
      </c>
      <c r="M497" s="8" t="n">
        <v>152.5</v>
      </c>
      <c r="N497" s="8" t="n">
        <v>925</v>
      </c>
      <c r="O497" s="31" t="n">
        <v>16.903932</v>
      </c>
      <c r="P497" s="31" t="n">
        <v>3.476117</v>
      </c>
      <c r="Q497" s="31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31" t="n">
        <v>3.088236</v>
      </c>
      <c r="W497" s="41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2*ROUNDUP(G497*1000/V_ZENER,0)*PRICE_Z+(4+IF(CORE_MODE=1,1,0)+IF(OR(CORE_MODE=3,CORE_MODE=4),1+2*N_CW+2*N_CW_A,0))*ROUNDUP(G497*DIODE_SAFETY/V_STICK,0)*PRICE_STICK</f>
        <v>169.8</v>
      </c>
      <c r="AG497" s="24" t="n">
        <f aca="false">SUM(X497:AF497)</f>
        <v>1535.84133799</v>
      </c>
      <c r="AH497" s="20" t="n">
        <f aca="false">FIXED_BOM</f>
        <v>3666</v>
      </c>
      <c r="AI497" s="24" t="n">
        <f aca="false">(AG497+AH497)*(1+CONT)</f>
        <v>5982.1175386885</v>
      </c>
      <c r="AJ497" s="24" t="n">
        <f aca="false">IF(AR497&gt;0,AI497/AR497,1000000000000)</f>
        <v>9420.39050655021</v>
      </c>
      <c r="AK497" s="8" t="n">
        <f aca="false">IF(AND(AP497&gt;=V_NEED,AR497&gt;=P_MIN,AQ497&gt;=Z_MIN,F497&lt;=N_CAP,D497&lt;=R_MAX,OR(CORONA_REQ=0,O497&gt;=G497),OR(CORE_MODE&lt;&gt;3,E_CORE&lt;=E_NULL_MAX)),1,0)</f>
        <v>0</v>
      </c>
      <c r="AL497" s="31" t="n">
        <f aca="false">IF(AK497=1,IF(OBJECTIVE=1,AI497,AJ497),1000000000000)+ROW()*0.000000001</f>
        <v>1000000000000</v>
      </c>
      <c r="AM497" s="31" t="n">
        <v>2.105834</v>
      </c>
      <c r="AN497" s="41" t="n">
        <v>1.020086</v>
      </c>
      <c r="AO497" s="31" t="n">
        <v>0.020421</v>
      </c>
      <c r="AP497" s="31" t="n">
        <f aca="false">IF(CORE_MODE=1,G497,IF(OR(CORE_MODE=3,CORE_MODE=4),G497+(CHOOSE(N_CW+1,0,1,CW_N2,CW_N3,CW_N4,CW_N5,CW_N6)+CHOOSE(N_CW_A+1,0,CW_A1,CW_A2))*CW_PER_SWING*AM497,AM497))</f>
        <v>25.089133582342</v>
      </c>
      <c r="AQ497" s="41" t="n">
        <f aca="false">IF(CORE_MODE=2,AN497,K497)</f>
        <v>1.07077</v>
      </c>
      <c r="AR497" s="31" t="n">
        <f aca="false">IF(CORE_MODE=2,AO497,L497)</f>
        <v>0.635018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31" t="n">
        <v>20.62</v>
      </c>
      <c r="H498" s="8" t="n">
        <v>64.737913</v>
      </c>
      <c r="I498" s="8" t="n">
        <v>257.61016</v>
      </c>
      <c r="J498" s="31" t="n">
        <v>3.979278</v>
      </c>
      <c r="K498" s="41" t="n">
        <v>1.12254</v>
      </c>
      <c r="L498" s="31" t="n">
        <v>1.610575</v>
      </c>
      <c r="M498" s="8" t="n">
        <v>227.5</v>
      </c>
      <c r="N498" s="8" t="n">
        <v>1075</v>
      </c>
      <c r="O498" s="31" t="n">
        <v>16.903932</v>
      </c>
      <c r="P498" s="31" t="n">
        <v>5.214176</v>
      </c>
      <c r="Q498" s="31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31" t="n">
        <v>4.232027</v>
      </c>
      <c r="W498" s="41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2*ROUNDUP(G498*1000/V_ZENER,0)*PRICE_Z+(4+IF(CORE_MODE=1,1,0)+IF(OR(CORE_MODE=3,CORE_MODE=4),1+2*N_CW+2*N_CW_A,0))*ROUNDUP(G498*DIODE_SAFETY/V_STICK,0)*PRICE_STICK</f>
        <v>169.8</v>
      </c>
      <c r="AG498" s="24" t="n">
        <f aca="false">SUM(X498:AF498)</f>
        <v>2079.01438692</v>
      </c>
      <c r="AH498" s="20" t="n">
        <f aca="false">FIXED_BOM</f>
        <v>3666</v>
      </c>
      <c r="AI498" s="24" t="n">
        <f aca="false">(AG498+AH498)*(1+CONT)</f>
        <v>6606.766544958</v>
      </c>
      <c r="AJ498" s="24" t="n">
        <f aca="false">IF(AR498&gt;0,AI498/AR498,1000000000000)</f>
        <v>4102.1166632774</v>
      </c>
      <c r="AK498" s="8" t="n">
        <f aca="false">IF(AND(AP498&gt;=V_NEED,AR498&gt;=P_MIN,AQ498&gt;=Z_MIN,F498&lt;=N_CAP,D498&lt;=R_MAX,OR(CORONA_REQ=0,O498&gt;=G498),OR(CORE_MODE&lt;&gt;3,E_CORE&lt;=E_NULL_MAX)),1,0)</f>
        <v>0</v>
      </c>
      <c r="AL498" s="31" t="n">
        <f aca="false">IF(AK498=1,IF(OBJECTIVE=1,AI498,AJ498),1000000000000)+ROW()*0.000000001</f>
        <v>1000000000000</v>
      </c>
      <c r="AM498" s="31" t="n">
        <v>4.787177</v>
      </c>
      <c r="AN498" s="41" t="n">
        <v>1.055084</v>
      </c>
      <c r="AO498" s="31" t="n">
        <v>0.189504</v>
      </c>
      <c r="AP498" s="31" t="n">
        <f aca="false">IF(CORE_MODE=1,G498,IF(OR(CORE_MODE=3,CORE_MODE=4),G498+(CHOOSE(N_CW+1,0,1,CW_N2,CW_N3,CW_N4,CW_N5,CW_N6)+CHOOSE(N_CW_A+1,0,CW_A1,CW_A2))*CW_PER_SWING*AM498,AM498))</f>
        <v>30.779648621551</v>
      </c>
      <c r="AQ498" s="41" t="n">
        <f aca="false">IF(CORE_MODE=2,AN498,K498)</f>
        <v>1.12254</v>
      </c>
      <c r="AR498" s="31" t="n">
        <f aca="false">IF(CORE_MODE=2,AO498,L498)</f>
        <v>1.610575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31" t="n">
        <v>20.62</v>
      </c>
      <c r="H499" s="8" t="n">
        <v>87.551699</v>
      </c>
      <c r="I499" s="8" t="n">
        <v>351.286581</v>
      </c>
      <c r="J499" s="31" t="n">
        <v>4.012333</v>
      </c>
      <c r="K499" s="41" t="n">
        <v>1.149799</v>
      </c>
      <c r="L499" s="31" t="n">
        <v>2.599907</v>
      </c>
      <c r="M499" s="8" t="n">
        <v>290</v>
      </c>
      <c r="N499" s="8" t="n">
        <v>1200</v>
      </c>
      <c r="O499" s="31" t="n">
        <v>16.903932</v>
      </c>
      <c r="P499" s="31" t="n">
        <v>6.952235</v>
      </c>
      <c r="Q499" s="31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31" t="n">
        <v>5.185186</v>
      </c>
      <c r="W499" s="41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2*ROUNDUP(G499*1000/V_ZENER,0)*PRICE_Z+(4+IF(CORE_MODE=1,1,0)+IF(OR(CORE_MODE=3,CORE_MODE=4),1+2*N_CW+2*N_CW_A,0))*ROUNDUP(G499*DIODE_SAFETY/V_STICK,0)*PRICE_STICK</f>
        <v>169.8</v>
      </c>
      <c r="AG499" s="24" t="n">
        <f aca="false">SUM(X499:AF499)</f>
        <v>2538.45843825</v>
      </c>
      <c r="AH499" s="20" t="n">
        <f aca="false">FIXED_BOM</f>
        <v>3666</v>
      </c>
      <c r="AI499" s="24" t="n">
        <f aca="false">(AG499+AH499)*(1+CONT)</f>
        <v>7135.1272039875</v>
      </c>
      <c r="AJ499" s="24" t="n">
        <f aca="false">IF(AR499&gt;0,AI499/AR499,1000000000000)</f>
        <v>2744.37785812627</v>
      </c>
      <c r="AK499" s="8" t="n">
        <f aca="false">IF(AND(AP499&gt;=V_NEED,AR499&gt;=P_MIN,AQ499&gt;=Z_MIN,F499&lt;=N_CAP,D499&lt;=R_MAX,OR(CORONA_REQ=0,O499&gt;=G499),OR(CORE_MODE&lt;&gt;3,E_CORE&lt;=E_NULL_MAX)),1,0)</f>
        <v>0</v>
      </c>
      <c r="AL499" s="31" t="n">
        <f aca="false">IF(AK499=1,IF(OBJECTIVE=1,AI499,AJ499),1000000000000)+ROW()*0.000000001</f>
        <v>1000000000000</v>
      </c>
      <c r="AM499" s="31" t="n">
        <v>6.270567</v>
      </c>
      <c r="AN499" s="41" t="n">
        <v>1.092174</v>
      </c>
      <c r="AO499" s="31" t="n">
        <v>0.895783</v>
      </c>
      <c r="AP499" s="31" t="n">
        <f aca="false">IF(CORE_MODE=1,G499,IF(OR(CORE_MODE=3,CORE_MODE=4),G499+(CHOOSE(N_CW+1,0,1,CW_N2,CW_N3,CW_N4,CW_N5,CW_N6)+CHOOSE(N_CW_A+1,0,CW_A1,CW_A2))*CW_PER_SWING*AM499,AM499))</f>
        <v>33.927792333121</v>
      </c>
      <c r="AQ499" s="41" t="n">
        <f aca="false">IF(CORE_MODE=2,AN499,K499)</f>
        <v>1.149799</v>
      </c>
      <c r="AR499" s="31" t="n">
        <f aca="false">IF(CORE_MODE=2,AO499,L499)</f>
        <v>2.599907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31" t="n">
        <v>20.62</v>
      </c>
      <c r="H500" s="8" t="n">
        <v>110.365486</v>
      </c>
      <c r="I500" s="8" t="n">
        <v>444.963003</v>
      </c>
      <c r="J500" s="31" t="n">
        <v>4.031722</v>
      </c>
      <c r="K500" s="41" t="n">
        <v>1.166861</v>
      </c>
      <c r="L500" s="31" t="n">
        <v>3.597519</v>
      </c>
      <c r="M500" s="8" t="n">
        <v>365</v>
      </c>
      <c r="N500" s="8" t="n">
        <v>1350</v>
      </c>
      <c r="O500" s="31" t="n">
        <v>16.903932</v>
      </c>
      <c r="P500" s="31" t="n">
        <v>8.690293</v>
      </c>
      <c r="Q500" s="31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31" t="n">
        <v>6.328977</v>
      </c>
      <c r="W500" s="41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2*ROUNDUP(G500*1000/V_ZENER,0)*PRICE_Z+(4+IF(CORE_MODE=1,1,0)+IF(OR(CORE_MODE=3,CORE_MODE=4),1+2*N_CW+2*N_CW_A,0))*ROUNDUP(G500*DIODE_SAFETY/V_STICK,0)*PRICE_STICK</f>
        <v>169.8</v>
      </c>
      <c r="AG500" s="24" t="n">
        <f aca="false">SUM(X500:AF500)</f>
        <v>3081.63147171</v>
      </c>
      <c r="AH500" s="20" t="n">
        <f aca="false">FIXED_BOM</f>
        <v>3666</v>
      </c>
      <c r="AI500" s="24" t="n">
        <f aca="false">(AG500+AH500)*(1+CONT)</f>
        <v>7759.7761924665</v>
      </c>
      <c r="AJ500" s="24" t="n">
        <f aca="false">IF(AR500&gt;0,AI500/AR500,1000000000000)</f>
        <v>2156.97990544775</v>
      </c>
      <c r="AK500" s="8" t="n">
        <f aca="false">IF(AND(AP500&gt;=V_NEED,AR500&gt;=P_MIN,AQ500&gt;=Z_MIN,F500&lt;=N_CAP,D500&lt;=R_MAX,OR(CORONA_REQ=0,O500&gt;=G500),OR(CORE_MODE&lt;&gt;3,E_CORE&lt;=E_NULL_MAX)),1,0)</f>
        <v>0</v>
      </c>
      <c r="AL500" s="31" t="n">
        <f aca="false">IF(AK500=1,IF(OBJECTIVE=1,AI500,AJ500),1000000000000)+ROW()*0.000000001</f>
        <v>1000000000000</v>
      </c>
      <c r="AM500" s="31" t="n">
        <v>7.392946</v>
      </c>
      <c r="AN500" s="41" t="n">
        <v>1.11747</v>
      </c>
      <c r="AO500" s="31" t="n">
        <v>1.875049</v>
      </c>
      <c r="AP500" s="31" t="n">
        <f aca="false">IF(CORE_MODE=1,G500,IF(OR(CORE_MODE=3,CORE_MODE=4),G500+(CHOOSE(N_CW+1,0,1,CW_N2,CW_N3,CW_N4,CW_N5,CW_N6)+CHOOSE(N_CW_A+1,0,CW_A1,CW_A2))*CW_PER_SWING*AM500,AM500))</f>
        <v>36.309775756798</v>
      </c>
      <c r="AQ500" s="41" t="n">
        <f aca="false">IF(CORE_MODE=2,AN500,K500)</f>
        <v>1.166861</v>
      </c>
      <c r="AR500" s="31" t="n">
        <f aca="false">IF(CORE_MODE=2,AO500,L500)</f>
        <v>3.597519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31" t="n">
        <v>20.62</v>
      </c>
      <c r="H501" s="8" t="n">
        <v>133.179272</v>
      </c>
      <c r="I501" s="8" t="n">
        <v>538.639425</v>
      </c>
      <c r="J501" s="31" t="n">
        <v>4.044469</v>
      </c>
      <c r="K501" s="41" t="n">
        <v>1.178136</v>
      </c>
      <c r="L501" s="31" t="n">
        <v>4.591448</v>
      </c>
      <c r="M501" s="8" t="n">
        <v>440</v>
      </c>
      <c r="N501" s="8" t="n">
        <v>1500</v>
      </c>
      <c r="O501" s="31" t="n">
        <v>16.903932</v>
      </c>
      <c r="P501" s="31" t="n">
        <v>10.428352</v>
      </c>
      <c r="Q501" s="31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31" t="n">
        <v>7.472768</v>
      </c>
      <c r="W501" s="41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2*ROUNDUP(G501*1000/V_ZENER,0)*PRICE_Z+(4+IF(CORE_MODE=1,1,0)+IF(OR(CORE_MODE=3,CORE_MODE=4),1+2*N_CW+2*N_CW_A,0))*ROUNDUP(G501*DIODE_SAFETY/V_STICK,0)*PRICE_STICK</f>
        <v>169.8</v>
      </c>
      <c r="AG501" s="24" t="n">
        <f aca="false">SUM(X501:AF501)</f>
        <v>3624.80452214</v>
      </c>
      <c r="AH501" s="20" t="n">
        <f aca="false">FIXED_BOM</f>
        <v>3666</v>
      </c>
      <c r="AI501" s="24" t="n">
        <f aca="false">(AG501+AH501)*(1+CONT)</f>
        <v>8384.425200461</v>
      </c>
      <c r="AJ501" s="24" t="n">
        <f aca="false">IF(AR501&gt;0,AI501/AR501,1000000000000)</f>
        <v>1826.09608133665</v>
      </c>
      <c r="AK501" s="8" t="n">
        <f aca="false">IF(AND(AP501&gt;=V_NEED,AR501&gt;=P_MIN,AQ501&gt;=Z_MIN,F501&lt;=N_CAP,D501&lt;=R_MAX,OR(CORONA_REQ=0,O501&gt;=G501),OR(CORE_MODE&lt;&gt;3,E_CORE&lt;=E_NULL_MAX)),1,0)</f>
        <v>0</v>
      </c>
      <c r="AL501" s="31" t="n">
        <f aca="false">IF(AK501=1,IF(OBJECTIVE=1,AI501,AJ501),1000000000000)+ROW()*0.000000001</f>
        <v>1000000000000</v>
      </c>
      <c r="AM501" s="31" t="n">
        <v>7.940799</v>
      </c>
      <c r="AN501" s="41" t="n">
        <v>1.134552</v>
      </c>
      <c r="AO501" s="31" t="n">
        <v>2.641031</v>
      </c>
      <c r="AP501" s="31" t="n">
        <f aca="false">IF(CORE_MODE=1,G501,IF(OR(CORE_MODE=3,CORE_MODE=4),G501+(CHOOSE(N_CW+1,0,1,CW_N2,CW_N3,CW_N4,CW_N5,CW_N6)+CHOOSE(N_CW_A+1,0,CW_A1,CW_A2))*CW_PER_SWING*AM501,AM501))</f>
        <v>37.472463908137</v>
      </c>
      <c r="AQ501" s="41" t="n">
        <f aca="false">IF(CORE_MODE=2,AN501,K501)</f>
        <v>1.178136</v>
      </c>
      <c r="AR501" s="31" t="n">
        <f aca="false">IF(CORE_MODE=2,AO501,L501)</f>
        <v>4.591448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31" t="n">
        <v>20.62</v>
      </c>
      <c r="H502" s="8" t="n">
        <v>178.806845</v>
      </c>
      <c r="I502" s="8" t="n">
        <v>725.992268</v>
      </c>
      <c r="J502" s="31" t="n">
        <v>4.060204</v>
      </c>
      <c r="K502" s="41" t="n">
        <v>1.192773</v>
      </c>
      <c r="L502" s="31" t="n">
        <v>6.591956</v>
      </c>
      <c r="M502" s="8" t="n">
        <v>590</v>
      </c>
      <c r="N502" s="8" t="n">
        <v>1800</v>
      </c>
      <c r="O502" s="31" t="n">
        <v>16.903932</v>
      </c>
      <c r="P502" s="31" t="n">
        <v>13.904469</v>
      </c>
      <c r="Q502" s="31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31" t="n">
        <v>9.76035</v>
      </c>
      <c r="W502" s="41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2*ROUNDUP(G502*1000/V_ZENER,0)*PRICE_Z+(4+IF(CORE_MODE=1,1,0)+IF(OR(CORE_MODE=3,CORE_MODE=4),1+2*N_CW+2*N_CW_A,0))*ROUNDUP(G502*DIODE_SAFETY/V_STICK,0)*PRICE_STICK</f>
        <v>169.8</v>
      </c>
      <c r="AG502" s="24" t="n">
        <f aca="false">SUM(X502:AF502)</f>
        <v>4711.15060453</v>
      </c>
      <c r="AH502" s="20" t="n">
        <f aca="false">FIXED_BOM</f>
        <v>3666</v>
      </c>
      <c r="AI502" s="24" t="n">
        <f aca="false">(AG502+AH502)*(1+CONT)</f>
        <v>9633.7231952095</v>
      </c>
      <c r="AJ502" s="24" t="n">
        <f aca="false">IF(AR502&gt;0,AI502/AR502,1000000000000)</f>
        <v>1461.43621031595</v>
      </c>
      <c r="AK502" s="8" t="n">
        <f aca="false">IF(AND(AP502&gt;=V_NEED,AR502&gt;=P_MIN,AQ502&gt;=Z_MIN,F502&lt;=N_CAP,D502&lt;=R_MAX,OR(CORONA_REQ=0,O502&gt;=G502),OR(CORE_MODE&lt;&gt;3,E_CORE&lt;=E_NULL_MAX)),1,0)</f>
        <v>0</v>
      </c>
      <c r="AL502" s="31" t="n">
        <f aca="false">IF(AK502=1,IF(OBJECTIVE=1,AI502,AJ502),1000000000000)+ROW()*0.000000001</f>
        <v>1000000000000</v>
      </c>
      <c r="AM502" s="31" t="n">
        <v>8.725405</v>
      </c>
      <c r="AN502" s="41" t="n">
        <v>1.158535</v>
      </c>
      <c r="AO502" s="31" t="n">
        <v>4.277103</v>
      </c>
      <c r="AP502" s="31" t="n">
        <f aca="false">IF(CORE_MODE=1,G502,IF(OR(CORE_MODE=3,CORE_MODE=4),G502+(CHOOSE(N_CW+1,0,1,CW_N2,CW_N3,CW_N4,CW_N5,CW_N6)+CHOOSE(N_CW_A+1,0,CW_A1,CW_A2))*CW_PER_SWING*AM502,AM502))</f>
        <v>39.137604191515</v>
      </c>
      <c r="AQ502" s="41" t="n">
        <f aca="false">IF(CORE_MODE=2,AN502,K502)</f>
        <v>1.192773</v>
      </c>
      <c r="AR502" s="31" t="n">
        <f aca="false">IF(CORE_MODE=2,AO502,L502)</f>
        <v>6.591956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31" t="n">
        <v>20.62</v>
      </c>
      <c r="H503" s="8" t="n">
        <v>57.681407</v>
      </c>
      <c r="I503" s="8" t="n">
        <v>189.980854</v>
      </c>
      <c r="J503" s="31" t="n">
        <v>3.293624</v>
      </c>
      <c r="K503" s="41" t="n">
        <v>1.04853</v>
      </c>
      <c r="L503" s="31" t="n">
        <v>0.524941</v>
      </c>
      <c r="M503" s="8" t="n">
        <v>152.5</v>
      </c>
      <c r="N503" s="8" t="n">
        <v>925</v>
      </c>
      <c r="O503" s="31" t="n">
        <v>16.903932</v>
      </c>
      <c r="P503" s="31" t="n">
        <v>3.928507</v>
      </c>
      <c r="Q503" s="31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31" t="n">
        <v>3.088236</v>
      </c>
      <c r="W503" s="41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2*ROUNDUP(G503*1000/V_ZENER,0)*PRICE_Z+(4+IF(CORE_MODE=1,1,0)+IF(OR(CORE_MODE=3,CORE_MODE=4),1+2*N_CW+2*N_CW_A,0))*ROUNDUP(G503*DIODE_SAFETY/V_STICK,0)*PRICE_STICK</f>
        <v>169.8</v>
      </c>
      <c r="AG503" s="24" t="n">
        <f aca="false">SUM(X503:AF503)</f>
        <v>1541.25644629</v>
      </c>
      <c r="AH503" s="20" t="n">
        <f aca="false">FIXED_BOM</f>
        <v>3666</v>
      </c>
      <c r="AI503" s="24" t="n">
        <f aca="false">(AG503+AH503)*(1+CONT)</f>
        <v>5988.3449132335</v>
      </c>
      <c r="AJ503" s="24" t="n">
        <f aca="false">IF(AR503&gt;0,AI503/AR503,1000000000000)</f>
        <v>11407.6532662404</v>
      </c>
      <c r="AK503" s="8" t="n">
        <f aca="false">IF(AND(AP503&gt;=V_NEED,AR503&gt;=P_MIN,AQ503&gt;=Z_MIN,F503&lt;=N_CAP,D503&lt;=R_MAX,OR(CORONA_REQ=0,O503&gt;=G503),OR(CORE_MODE&lt;&gt;3,E_CORE&lt;=E_NULL_MAX)),1,0)</f>
        <v>0</v>
      </c>
      <c r="AL503" s="31" t="n">
        <f aca="false">IF(AK503=1,IF(OBJECTIVE=1,AI503,AJ503),1000000000000)+ROW()*0.000000001</f>
        <v>1000000000000</v>
      </c>
      <c r="AM503" s="31" t="n">
        <v>1.557397</v>
      </c>
      <c r="AN503" s="41" t="n">
        <v>1.011459</v>
      </c>
      <c r="AO503" s="31" t="n">
        <v>0.009894</v>
      </c>
      <c r="AP503" s="31" t="n">
        <f aca="false">IF(CORE_MODE=1,G503,IF(OR(CORE_MODE=3,CORE_MODE=4),G503+(CHOOSE(N_CW+1,0,1,CW_N2,CW_N3,CW_N4,CW_N5,CW_N6)+CHOOSE(N_CW_A+1,0,CW_A1,CW_A2))*CW_PER_SWING*AM503,AM503))</f>
        <v>23.925206029411</v>
      </c>
      <c r="AQ503" s="41" t="n">
        <f aca="false">IF(CORE_MODE=2,AN503,K503)</f>
        <v>1.04853</v>
      </c>
      <c r="AR503" s="31" t="n">
        <f aca="false">IF(CORE_MODE=2,AO503,L503)</f>
        <v>0.524941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31" t="n">
        <v>20.62</v>
      </c>
      <c r="H504" s="8" t="n">
        <v>89.499355</v>
      </c>
      <c r="I504" s="8" t="n">
        <v>298.541342</v>
      </c>
      <c r="J504" s="31" t="n">
        <v>3.335682</v>
      </c>
      <c r="K504" s="41" t="n">
        <v>1.089703</v>
      </c>
      <c r="L504" s="31" t="n">
        <v>1.436503</v>
      </c>
      <c r="M504" s="8" t="n">
        <v>227.5</v>
      </c>
      <c r="N504" s="8" t="n">
        <v>1075</v>
      </c>
      <c r="O504" s="31" t="n">
        <v>16.903932</v>
      </c>
      <c r="P504" s="31" t="n">
        <v>5.89276</v>
      </c>
      <c r="Q504" s="31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31" t="n">
        <v>4.232027</v>
      </c>
      <c r="W504" s="41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2*ROUNDUP(G504*1000/V_ZENER,0)*PRICE_Z+(4+IF(CORE_MODE=1,1,0)+IF(OR(CORE_MODE=3,CORE_MODE=4),1+2*N_CW+2*N_CW_A,0))*ROUNDUP(G504*DIODE_SAFETY/V_STICK,0)*PRICE_STICK</f>
        <v>169.8</v>
      </c>
      <c r="AG504" s="24" t="n">
        <f aca="false">SUM(X504:AF504)</f>
        <v>2087.1370374</v>
      </c>
      <c r="AH504" s="20" t="n">
        <f aca="false">FIXED_BOM</f>
        <v>3666</v>
      </c>
      <c r="AI504" s="24" t="n">
        <f aca="false">(AG504+AH504)*(1+CONT)</f>
        <v>6616.10759301</v>
      </c>
      <c r="AJ504" s="24" t="n">
        <f aca="false">IF(AR504&gt;0,AI504/AR504,1000000000000)</f>
        <v>4605.70398600629</v>
      </c>
      <c r="AK504" s="8" t="n">
        <f aca="false">IF(AND(AP504&gt;=V_NEED,AR504&gt;=P_MIN,AQ504&gt;=Z_MIN,F504&lt;=N_CAP,D504&lt;=R_MAX,OR(CORONA_REQ=0,O504&gt;=G504),OR(CORE_MODE&lt;&gt;3,E_CORE&lt;=E_NULL_MAX)),1,0)</f>
        <v>0</v>
      </c>
      <c r="AL504" s="31" t="n">
        <f aca="false">IF(AK504=1,IF(OBJECTIVE=1,AI504,AJ504),1000000000000)+ROW()*0.000000001</f>
        <v>1000000000000</v>
      </c>
      <c r="AM504" s="31" t="n">
        <v>2.958866</v>
      </c>
      <c r="AN504" s="41" t="n">
        <v>1.037849</v>
      </c>
      <c r="AO504" s="31" t="n">
        <v>0.159525</v>
      </c>
      <c r="AP504" s="31" t="n">
        <f aca="false">IF(CORE_MODE=1,G504,IF(OR(CORE_MODE=3,CORE_MODE=4),G504+(CHOOSE(N_CW+1,0,1,CW_N2,CW_N3,CW_N4,CW_N5,CW_N6)+CHOOSE(N_CW_A+1,0,CW_A1,CW_A2))*CW_PER_SWING*AM504,AM504))</f>
        <v>26.899491833758</v>
      </c>
      <c r="AQ504" s="41" t="n">
        <f aca="false">IF(CORE_MODE=2,AN504,K504)</f>
        <v>1.089703</v>
      </c>
      <c r="AR504" s="31" t="n">
        <f aca="false">IF(CORE_MODE=2,AO504,L504)</f>
        <v>1.436503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31" t="n">
        <v>20.62</v>
      </c>
      <c r="H505" s="8" t="n">
        <v>121.317302</v>
      </c>
      <c r="I505" s="8" t="n">
        <v>407.10183</v>
      </c>
      <c r="J505" s="31" t="n">
        <v>3.355678</v>
      </c>
      <c r="K505" s="41" t="n">
        <v>1.111114</v>
      </c>
      <c r="L505" s="31" t="n">
        <v>2.356831</v>
      </c>
      <c r="M505" s="8" t="n">
        <v>315</v>
      </c>
      <c r="N505" s="8" t="n">
        <v>1250</v>
      </c>
      <c r="O505" s="31" t="n">
        <v>16.903932</v>
      </c>
      <c r="P505" s="31" t="n">
        <v>7.857013</v>
      </c>
      <c r="Q505" s="31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31" t="n">
        <v>5.56645</v>
      </c>
      <c r="W505" s="41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2*ROUNDUP(G505*1000/V_ZENER,0)*PRICE_Z+(4+IF(CORE_MODE=1,1,0)+IF(OR(CORE_MODE=3,CORE_MODE=4),1+2*N_CW+2*N_CW_A,0))*ROUNDUP(G505*DIODE_SAFETY/V_STICK,0)*PRICE_STICK</f>
        <v>169.8</v>
      </c>
      <c r="AG505" s="24" t="n">
        <f aca="false">SUM(X505:AF505)</f>
        <v>2716.74667911</v>
      </c>
      <c r="AH505" s="20" t="n">
        <f aca="false">FIXED_BOM</f>
        <v>3666</v>
      </c>
      <c r="AI505" s="24" t="n">
        <f aca="false">(AG505+AH505)*(1+CONT)</f>
        <v>7340.1586809765</v>
      </c>
      <c r="AJ505" s="24" t="n">
        <f aca="false">IF(AR505&gt;0,AI505/AR505,1000000000000)</f>
        <v>3114.41876018115</v>
      </c>
      <c r="AK505" s="8" t="n">
        <f aca="false">IF(AND(AP505&gt;=V_NEED,AR505&gt;=P_MIN,AQ505&gt;=Z_MIN,F505&lt;=N_CAP,D505&lt;=R_MAX,OR(CORONA_REQ=0,O505&gt;=G505),OR(CORE_MODE&lt;&gt;3,E_CORE&lt;=E_NULL_MAX)),1,0)</f>
        <v>0</v>
      </c>
      <c r="AL505" s="31" t="n">
        <f aca="false">IF(AK505=1,IF(OBJECTIVE=1,AI505,AJ505),1000000000000)+ROW()*0.000000001</f>
        <v>1000000000000</v>
      </c>
      <c r="AM505" s="31" t="n">
        <v>4.17031</v>
      </c>
      <c r="AN505" s="41" t="n">
        <v>1.066831</v>
      </c>
      <c r="AO505" s="31" t="n">
        <v>0.583783</v>
      </c>
      <c r="AP505" s="31" t="n">
        <f aca="false">IF(CORE_MODE=1,G505,IF(OR(CORE_MODE=3,CORE_MODE=4),G505+(CHOOSE(N_CW+1,0,1,CW_N2,CW_N3,CW_N4,CW_N5,CW_N6)+CHOOSE(N_CW_A+1,0,CW_A1,CW_A2))*CW_PER_SWING*AM505,AM505))</f>
        <v>29.47049461153</v>
      </c>
      <c r="AQ505" s="41" t="n">
        <f aca="false">IF(CORE_MODE=2,AN505,K505)</f>
        <v>1.111114</v>
      </c>
      <c r="AR505" s="31" t="n">
        <f aca="false">IF(CORE_MODE=2,AO505,L505)</f>
        <v>2.356831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31" t="n">
        <v>20.62</v>
      </c>
      <c r="H506" s="8" t="n">
        <v>153.135249</v>
      </c>
      <c r="I506" s="8" t="n">
        <v>515.662318</v>
      </c>
      <c r="J506" s="31" t="n">
        <v>3.367365</v>
      </c>
      <c r="K506" s="41" t="n">
        <v>1.124074</v>
      </c>
      <c r="L506" s="31" t="n">
        <v>3.27966</v>
      </c>
      <c r="M506" s="8" t="n">
        <v>390</v>
      </c>
      <c r="N506" s="8" t="n">
        <v>1400</v>
      </c>
      <c r="O506" s="31" t="n">
        <v>16.903932</v>
      </c>
      <c r="P506" s="31" t="n">
        <v>9.821267</v>
      </c>
      <c r="Q506" s="31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31" t="n">
        <v>6.710241</v>
      </c>
      <c r="W506" s="41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2*ROUNDUP(G506*1000/V_ZENER,0)*PRICE_Z+(4+IF(CORE_MODE=1,1,0)+IF(OR(CORE_MODE=3,CORE_MODE=4),1+2*N_CW+2*N_CW_A,0))*ROUNDUP(G506*DIODE_SAFETY/V_STICK,0)*PRICE_STICK</f>
        <v>169.8</v>
      </c>
      <c r="AG506" s="24" t="n">
        <f aca="false">SUM(X506:AF506)</f>
        <v>3262.62728369</v>
      </c>
      <c r="AH506" s="20" t="n">
        <f aca="false">FIXED_BOM</f>
        <v>3666</v>
      </c>
      <c r="AI506" s="24" t="n">
        <f aca="false">(AG506+AH506)*(1+CONT)</f>
        <v>7967.9213762435</v>
      </c>
      <c r="AJ506" s="24" t="n">
        <f aca="false">IF(AR506&gt;0,AI506/AR506,1000000000000)</f>
        <v>2429.49616004205</v>
      </c>
      <c r="AK506" s="8" t="n">
        <f aca="false">IF(AND(AP506&gt;=V_NEED,AR506&gt;=P_MIN,AQ506&gt;=Z_MIN,F506&lt;=N_CAP,D506&lt;=R_MAX,OR(CORONA_REQ=0,O506&gt;=G506),OR(CORE_MODE&lt;&gt;3,E_CORE&lt;=E_NULL_MAX)),1,0)</f>
        <v>0</v>
      </c>
      <c r="AL506" s="31" t="n">
        <f aca="false">IF(AK506=1,IF(OBJECTIVE=1,AI506,AJ506),1000000000000)+ROW()*0.000000001</f>
        <v>1000000000000</v>
      </c>
      <c r="AM506" s="31" t="n">
        <v>5.20155</v>
      </c>
      <c r="AN506" s="41" t="n">
        <v>1.085903</v>
      </c>
      <c r="AO506" s="31" t="n">
        <v>1.099224</v>
      </c>
      <c r="AP506" s="31" t="n">
        <f aca="false">IF(CORE_MODE=1,G506,IF(OR(CORE_MODE=3,CORE_MODE=4),G506+(CHOOSE(N_CW+1,0,1,CW_N2,CW_N3,CW_N4,CW_N5,CW_N6)+CHOOSE(N_CW_A+1,0,CW_A1,CW_A2))*CW_PER_SWING*AM506,AM506))</f>
        <v>31.65905710765</v>
      </c>
      <c r="AQ506" s="41" t="n">
        <f aca="false">IF(CORE_MODE=2,AN506,K506)</f>
        <v>1.124074</v>
      </c>
      <c r="AR506" s="31" t="n">
        <f aca="false">IF(CORE_MODE=2,AO506,L506)</f>
        <v>3.27966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31" t="n">
        <v>20.62</v>
      </c>
      <c r="H507" s="8" t="n">
        <v>184.953196</v>
      </c>
      <c r="I507" s="8" t="n">
        <v>624.222806</v>
      </c>
      <c r="J507" s="31" t="n">
        <v>3.375031</v>
      </c>
      <c r="K507" s="41" t="n">
        <v>1.132759</v>
      </c>
      <c r="L507" s="31" t="n">
        <v>4.205308</v>
      </c>
      <c r="M507" s="8" t="n">
        <v>465</v>
      </c>
      <c r="N507" s="8" t="n">
        <v>1550</v>
      </c>
      <c r="O507" s="31" t="n">
        <v>16.903932</v>
      </c>
      <c r="P507" s="31" t="n">
        <v>11.78552</v>
      </c>
      <c r="Q507" s="31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31" t="n">
        <v>7.854032</v>
      </c>
      <c r="W507" s="41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2*ROUNDUP(G507*1000/V_ZENER,0)*PRICE_Z+(4+IF(CORE_MODE=1,1,0)+IF(OR(CORE_MODE=3,CORE_MODE=4),1+2*N_CW+2*N_CW_A,0))*ROUNDUP(G507*DIODE_SAFETY/V_STICK,0)*PRICE_STICK</f>
        <v>169.8</v>
      </c>
      <c r="AG507" s="24" t="n">
        <f aca="false">SUM(X507:AF507)</f>
        <v>3808.5078713</v>
      </c>
      <c r="AH507" s="20" t="n">
        <f aca="false">FIXED_BOM</f>
        <v>3666</v>
      </c>
      <c r="AI507" s="24" t="n">
        <f aca="false">(AG507+AH507)*(1+CONT)</f>
        <v>8595.684051995</v>
      </c>
      <c r="AJ507" s="24" t="n">
        <f aca="false">IF(AR507&gt;0,AI507/AR507,1000000000000)</f>
        <v>2044.00820391634</v>
      </c>
      <c r="AK507" s="8" t="n">
        <f aca="false">IF(AND(AP507&gt;=V_NEED,AR507&gt;=P_MIN,AQ507&gt;=Z_MIN,F507&lt;=N_CAP,D507&lt;=R_MAX,OR(CORONA_REQ=0,O507&gt;=G507),OR(CORE_MODE&lt;&gt;3,E_CORE&lt;=E_NULL_MAX)),1,0)</f>
        <v>0</v>
      </c>
      <c r="AL507" s="31" t="n">
        <f aca="false">IF(AK507=1,IF(OBJECTIVE=1,AI507,AJ507),1000000000000)+ROW()*0.000000001</f>
        <v>1000000000000</v>
      </c>
      <c r="AM507" s="31" t="n">
        <v>6.087802</v>
      </c>
      <c r="AN507" s="41" t="n">
        <v>1.099651</v>
      </c>
      <c r="AO507" s="31" t="n">
        <v>1.656909</v>
      </c>
      <c r="AP507" s="31" t="n">
        <f aca="false">IF(CORE_MODE=1,G507,IF(OR(CORE_MODE=3,CORE_MODE=4),G507+(CHOOSE(N_CW+1,0,1,CW_N2,CW_N3,CW_N4,CW_N5,CW_N6)+CHOOSE(N_CW_A+1,0,CW_A1,CW_A2))*CW_PER_SWING*AM507,AM507))</f>
        <v>33.539916935926</v>
      </c>
      <c r="AQ507" s="41" t="n">
        <f aca="false">IF(CORE_MODE=2,AN507,K507)</f>
        <v>1.132759</v>
      </c>
      <c r="AR507" s="31" t="n">
        <f aca="false">IF(CORE_MODE=2,AO507,L507)</f>
        <v>4.205308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31" t="n">
        <v>20.62</v>
      </c>
      <c r="H508" s="8" t="n">
        <v>248.58909</v>
      </c>
      <c r="I508" s="8" t="n">
        <v>841.343782</v>
      </c>
      <c r="J508" s="31" t="n">
        <v>3.384476</v>
      </c>
      <c r="K508" s="41" t="n">
        <v>1.143899</v>
      </c>
      <c r="L508" s="31" t="n">
        <v>6.059656</v>
      </c>
      <c r="M508" s="8" t="n">
        <v>615</v>
      </c>
      <c r="N508" s="8" t="n">
        <v>1850</v>
      </c>
      <c r="O508" s="31" t="n">
        <v>16.903932</v>
      </c>
      <c r="P508" s="31" t="n">
        <v>15.714027</v>
      </c>
      <c r="Q508" s="31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31" t="n">
        <v>10.141614</v>
      </c>
      <c r="W508" s="41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2*ROUNDUP(G508*1000/V_ZENER,0)*PRICE_Z+(4+IF(CORE_MODE=1,1,0)+IF(OR(CORE_MODE=3,CORE_MODE=4),1+2*N_CW+2*N_CW_A,0))*ROUNDUP(G508*DIODE_SAFETY/V_STICK,0)*PRICE_STICK</f>
        <v>169.8</v>
      </c>
      <c r="AG508" s="24" t="n">
        <f aca="false">SUM(X508:AF508)</f>
        <v>4900.26912199</v>
      </c>
      <c r="AH508" s="20" t="n">
        <f aca="false">FIXED_BOM</f>
        <v>3666</v>
      </c>
      <c r="AI508" s="24" t="n">
        <f aca="false">(AG508+AH508)*(1+CONT)</f>
        <v>9851.2094902885</v>
      </c>
      <c r="AJ508" s="24" t="n">
        <f aca="false">IF(AR508&gt;0,AI508/AR508,1000000000000)</f>
        <v>1625.70441132112</v>
      </c>
      <c r="AK508" s="8" t="n">
        <f aca="false">IF(AND(AP508&gt;=V_NEED,AR508&gt;=P_MIN,AQ508&gt;=Z_MIN,F508&lt;=N_CAP,D508&lt;=R_MAX,OR(CORONA_REQ=0,O508&gt;=G508),OR(CORE_MODE&lt;&gt;3,E_CORE&lt;=E_NULL_MAX)),1,0)</f>
        <v>0</v>
      </c>
      <c r="AL508" s="31" t="n">
        <f aca="false">IF(AK508=1,IF(OBJECTIVE=1,AI508,AJ508),1000000000000)+ROW()*0.000000001</f>
        <v>1000000000000</v>
      </c>
      <c r="AM508" s="31" t="n">
        <v>7.475021</v>
      </c>
      <c r="AN508" s="41" t="n">
        <v>1.118441</v>
      </c>
      <c r="AO508" s="31" t="n">
        <v>2.957182</v>
      </c>
      <c r="AP508" s="31" t="n">
        <f aca="false">IF(CORE_MODE=1,G508,IF(OR(CORE_MODE=3,CORE_MODE=4),G508+(CHOOSE(N_CW+1,0,1,CW_N2,CW_N3,CW_N4,CW_N5,CW_N6)+CHOOSE(N_CW_A+1,0,CW_A1,CW_A2))*CW_PER_SWING*AM508,AM508))</f>
        <v>36.483960492523</v>
      </c>
      <c r="AQ508" s="41" t="n">
        <f aca="false">IF(CORE_MODE=2,AN508,K508)</f>
        <v>1.143899</v>
      </c>
      <c r="AR508" s="31" t="n">
        <f aca="false">IF(CORE_MODE=2,AO508,L508)</f>
        <v>6.059656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31" t="n">
        <v>20.62</v>
      </c>
      <c r="H509" s="8" t="n">
        <v>34.028354</v>
      </c>
      <c r="I509" s="8" t="n">
        <v>138.647689</v>
      </c>
      <c r="J509" s="31" t="n">
        <v>4.074475</v>
      </c>
      <c r="K509" s="41" t="n">
        <v>1.057466</v>
      </c>
      <c r="L509" s="31" t="n">
        <v>0.444124</v>
      </c>
      <c r="M509" s="8" t="n">
        <v>146</v>
      </c>
      <c r="N509" s="8" t="n">
        <v>912</v>
      </c>
      <c r="O509" s="31" t="n">
        <v>17.912044</v>
      </c>
      <c r="P509" s="31" t="n">
        <v>3.628474</v>
      </c>
      <c r="Q509" s="31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31" t="n">
        <v>2.989107</v>
      </c>
      <c r="W509" s="41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2*ROUNDUP(G509*1000/V_ZENER,0)*PRICE_Z+(4+IF(CORE_MODE=1,1,0)+IF(OR(CORE_MODE=3,CORE_MODE=4),1+2*N_CW+2*N_CW_A,0))*ROUNDUP(G509*DIODE_SAFETY/V_STICK,0)*PRICE_STICK</f>
        <v>169.8</v>
      </c>
      <c r="AG509" s="24" t="n">
        <f aca="false">SUM(X509:AF509)</f>
        <v>1470.09360766</v>
      </c>
      <c r="AH509" s="20" t="n">
        <f aca="false">FIXED_BOM</f>
        <v>3666</v>
      </c>
      <c r="AI509" s="24" t="n">
        <f aca="false">(AG509+AH509)*(1+CONT)</f>
        <v>5906.507648809</v>
      </c>
      <c r="AJ509" s="24" t="n">
        <f aca="false">IF(AR509&gt;0,AI509/AR509,1000000000000)</f>
        <v>13299.230955339</v>
      </c>
      <c r="AK509" s="8" t="n">
        <f aca="false">IF(AND(AP509&gt;=V_NEED,AR509&gt;=P_MIN,AQ509&gt;=Z_MIN,F509&lt;=N_CAP,D509&lt;=R_MAX,OR(CORONA_REQ=0,O509&gt;=G509),OR(CORE_MODE&lt;&gt;3,E_CORE&lt;=E_NULL_MAX)),1,0)</f>
        <v>0</v>
      </c>
      <c r="AL509" s="31" t="n">
        <f aca="false">IF(AK509=1,IF(OBJECTIVE=1,AI509,AJ509),1000000000000)+ROW()*0.000000001</f>
        <v>1000000000000</v>
      </c>
      <c r="AM509" s="31" t="n">
        <v>1.259645</v>
      </c>
      <c r="AN509" s="41" t="n">
        <v>1.006382</v>
      </c>
      <c r="AO509" s="31" t="n">
        <v>0.004605</v>
      </c>
      <c r="AP509" s="31" t="n">
        <f aca="false">IF(CORE_MODE=1,G509,IF(OR(CORE_MODE=3,CORE_MODE=4),G509+(CHOOSE(N_CW+1,0,1,CW_N2,CW_N3,CW_N4,CW_N5,CW_N6)+CHOOSE(N_CW_A+1,0,CW_A1,CW_A2))*CW_PER_SWING*AM509,AM509))</f>
        <v>23.293297976635</v>
      </c>
      <c r="AQ509" s="41" t="n">
        <f aca="false">IF(CORE_MODE=2,AN509,K509)</f>
        <v>1.057466</v>
      </c>
      <c r="AR509" s="31" t="n">
        <f aca="false">IF(CORE_MODE=2,AO509,L509)</f>
        <v>0.444124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31" t="n">
        <v>20.62</v>
      </c>
      <c r="H510" s="8" t="n">
        <v>52.33027</v>
      </c>
      <c r="I510" s="8" t="n">
        <v>217.87494</v>
      </c>
      <c r="J510" s="31" t="n">
        <v>4.163459</v>
      </c>
      <c r="K510" s="41" t="n">
        <v>1.116698</v>
      </c>
      <c r="L510" s="31" t="n">
        <v>1.305364</v>
      </c>
      <c r="M510" s="8" t="n">
        <v>224</v>
      </c>
      <c r="N510" s="8" t="n">
        <v>1068</v>
      </c>
      <c r="O510" s="31" t="n">
        <v>17.912044</v>
      </c>
      <c r="P510" s="31" t="n">
        <v>5.44271</v>
      </c>
      <c r="Q510" s="31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31" t="n">
        <v>4.17865</v>
      </c>
      <c r="W510" s="41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2*ROUNDUP(G510*1000/V_ZENER,0)*PRICE_Z+(4+IF(CORE_MODE=1,1,0)+IF(OR(CORE_MODE=3,CORE_MODE=4),1+2*N_CW+2*N_CW_A,0))*ROUNDUP(G510*DIODE_SAFETY/V_STICK,0)*PRICE_STICK</f>
        <v>169.8</v>
      </c>
      <c r="AG510" s="24" t="n">
        <f aca="false">SUM(X510:AF510)</f>
        <v>2022.25729552</v>
      </c>
      <c r="AH510" s="20" t="n">
        <f aca="false">FIXED_BOM</f>
        <v>3666</v>
      </c>
      <c r="AI510" s="24" t="n">
        <f aca="false">(AG510+AH510)*(1+CONT)</f>
        <v>6541.495889848</v>
      </c>
      <c r="AJ510" s="24" t="n">
        <f aca="false">IF(AR510&gt;0,AI510/AR510,1000000000000)</f>
        <v>5011.24275669315</v>
      </c>
      <c r="AK510" s="8" t="n">
        <f aca="false">IF(AND(AP510&gt;=V_NEED,AR510&gt;=P_MIN,AQ510&gt;=Z_MIN,F510&lt;=N_CAP,D510&lt;=R_MAX,OR(CORONA_REQ=0,O510&gt;=G510),OR(CORE_MODE&lt;&gt;3,E_CORE&lt;=E_NULL_MAX)),1,0)</f>
        <v>0</v>
      </c>
      <c r="AL510" s="31" t="n">
        <f aca="false">IF(AK510=1,IF(OBJECTIVE=1,AI510,AJ510),1000000000000)+ROW()*0.000000001</f>
        <v>1000000000000</v>
      </c>
      <c r="AM510" s="31" t="n">
        <v>4.331876</v>
      </c>
      <c r="AN510" s="41" t="n">
        <v>1.04901</v>
      </c>
      <c r="AO510" s="31" t="n">
        <v>0.115219</v>
      </c>
      <c r="AP510" s="31" t="n">
        <f aca="false">IF(CORE_MODE=1,G510,IF(OR(CORE_MODE=3,CORE_MODE=4),G510+(CHOOSE(N_CW+1,0,1,CW_N2,CW_N3,CW_N4,CW_N5,CW_N6)+CHOOSE(N_CW_A+1,0,CW_A1,CW_A2))*CW_PER_SWING*AM510,AM510))</f>
        <v>29.813380155388</v>
      </c>
      <c r="AQ510" s="41" t="n">
        <f aca="false">IF(CORE_MODE=2,AN510,K510)</f>
        <v>1.116698</v>
      </c>
      <c r="AR510" s="31" t="n">
        <f aca="false">IF(CORE_MODE=2,AO510,L510)</f>
        <v>1.305364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31" t="n">
        <v>20.62</v>
      </c>
      <c r="H511" s="8" t="n">
        <v>70.632187</v>
      </c>
      <c r="I511" s="8" t="n">
        <v>297.102191</v>
      </c>
      <c r="J511" s="31" t="n">
        <v>4.206329</v>
      </c>
      <c r="K511" s="41" t="n">
        <v>1.148656</v>
      </c>
      <c r="L511" s="31" t="n">
        <v>2.182613</v>
      </c>
      <c r="M511" s="8" t="n">
        <v>289</v>
      </c>
      <c r="N511" s="8" t="n">
        <v>1198</v>
      </c>
      <c r="O511" s="31" t="n">
        <v>17.912044</v>
      </c>
      <c r="P511" s="31" t="n">
        <v>7.256947</v>
      </c>
      <c r="Q511" s="31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31" t="n">
        <v>5.169936</v>
      </c>
      <c r="W511" s="41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2*ROUNDUP(G511*1000/V_ZENER,0)*PRICE_Z+(4+IF(CORE_MODE=1,1,0)+IF(OR(CORE_MODE=3,CORE_MODE=4),1+2*N_CW+2*N_CW_A,0))*ROUNDUP(G511*DIODE_SAFETY/V_STICK,0)*PRICE_STICK</f>
        <v>169.8</v>
      </c>
      <c r="AG511" s="24" t="n">
        <f aca="false">SUM(X511:AF511)</f>
        <v>2487.99174513</v>
      </c>
      <c r="AH511" s="20" t="n">
        <f aca="false">FIXED_BOM</f>
        <v>3666</v>
      </c>
      <c r="AI511" s="24" t="n">
        <f aca="false">(AG511+AH511)*(1+CONT)</f>
        <v>7077.0905068995</v>
      </c>
      <c r="AJ511" s="24" t="n">
        <f aca="false">IF(AR511&gt;0,AI511/AR511,1000000000000)</f>
        <v>3242.48527196507</v>
      </c>
      <c r="AK511" s="8" t="n">
        <f aca="false">IF(AND(AP511&gt;=V_NEED,AR511&gt;=P_MIN,AQ511&gt;=Z_MIN,F511&lt;=N_CAP,D511&lt;=R_MAX,OR(CORONA_REQ=0,O511&gt;=G511),OR(CORE_MODE&lt;&gt;3,E_CORE&lt;=E_NULL_MAX)),1,0)</f>
        <v>0</v>
      </c>
      <c r="AL511" s="31" t="n">
        <f aca="false">IF(AK511=1,IF(OBJECTIVE=1,AI511,AJ511),1000000000000)+ROW()*0.000000001</f>
        <v>1000000000000</v>
      </c>
      <c r="AM511" s="31" t="n">
        <v>6.190658</v>
      </c>
      <c r="AN511" s="41" t="n">
        <v>1.08229</v>
      </c>
      <c r="AO511" s="31" t="n">
        <v>0.552312</v>
      </c>
      <c r="AP511" s="31" t="n">
        <f aca="false">IF(CORE_MODE=1,G511,IF(OR(CORE_MODE=3,CORE_MODE=4),G511+(CHOOSE(N_CW+1,0,1,CW_N2,CW_N3,CW_N4,CW_N5,CW_N6)+CHOOSE(N_CW_A+1,0,CW_A1,CW_A2))*CW_PER_SWING*AM511,AM511))</f>
        <v>33.758204419054</v>
      </c>
      <c r="AQ511" s="41" t="n">
        <f aca="false">IF(CORE_MODE=2,AN511,K511)</f>
        <v>1.148656</v>
      </c>
      <c r="AR511" s="31" t="n">
        <f aca="false">IF(CORE_MODE=2,AO511,L511)</f>
        <v>2.182613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31" t="n">
        <v>20.62</v>
      </c>
      <c r="H512" s="8" t="n">
        <v>88.934103</v>
      </c>
      <c r="I512" s="8" t="n">
        <v>376.329442</v>
      </c>
      <c r="J512" s="31" t="n">
        <v>4.231554</v>
      </c>
      <c r="K512" s="41" t="n">
        <v>1.168637</v>
      </c>
      <c r="L512" s="31" t="n">
        <v>3.065776</v>
      </c>
      <c r="M512" s="8" t="n">
        <v>367</v>
      </c>
      <c r="N512" s="8" t="n">
        <v>1354</v>
      </c>
      <c r="O512" s="31" t="n">
        <v>17.912044</v>
      </c>
      <c r="P512" s="31" t="n">
        <v>9.071184</v>
      </c>
      <c r="Q512" s="31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31" t="n">
        <v>6.359478</v>
      </c>
      <c r="W512" s="41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2*ROUNDUP(G512*1000/V_ZENER,0)*PRICE_Z+(4+IF(CORE_MODE=1,1,0)+IF(OR(CORE_MODE=3,CORE_MODE=4),1+2*N_CW+2*N_CW_A,0))*ROUNDUP(G512*DIODE_SAFETY/V_STICK,0)*PRICE_STICK</f>
        <v>169.8</v>
      </c>
      <c r="AG512" s="24" t="n">
        <f aca="false">SUM(X512:AF512)</f>
        <v>3040.15538646</v>
      </c>
      <c r="AH512" s="20" t="n">
        <f aca="false">FIXED_BOM</f>
        <v>3666</v>
      </c>
      <c r="AI512" s="24" t="n">
        <f aca="false">(AG512+AH512)*(1+CONT)</f>
        <v>7712.078694429</v>
      </c>
      <c r="AJ512" s="24" t="n">
        <f aca="false">IF(AR512&gt;0,AI512/AR512,1000000000000)</f>
        <v>2515.53886990733</v>
      </c>
      <c r="AK512" s="8" t="n">
        <f aca="false">IF(AND(AP512&gt;=V_NEED,AR512&gt;=P_MIN,AQ512&gt;=Z_MIN,F512&lt;=N_CAP,D512&lt;=R_MAX,OR(CORONA_REQ=0,O512&gt;=G512),OR(CORE_MODE&lt;&gt;3,E_CORE&lt;=E_NULL_MAX)),1,0)</f>
        <v>0</v>
      </c>
      <c r="AL512" s="31" t="n">
        <f aca="false">IF(AK512=1,IF(OBJECTIVE=1,AI512,AJ512),1000000000000)+ROW()*0.000000001</f>
        <v>1000000000000</v>
      </c>
      <c r="AM512" s="31" t="n">
        <v>7.376264</v>
      </c>
      <c r="AN512" s="41" t="n">
        <v>1.110699</v>
      </c>
      <c r="AO512" s="31" t="n">
        <v>1.372975</v>
      </c>
      <c r="AP512" s="31" t="n">
        <f aca="false">IF(CORE_MODE=1,G512,IF(OR(CORE_MODE=3,CORE_MODE=4),G512+(CHOOSE(N_CW+1,0,1,CW_N2,CW_N3,CW_N4,CW_N5,CW_N6)+CHOOSE(N_CW_A+1,0,CW_A1,CW_A2))*CW_PER_SWING*AM512,AM512))</f>
        <v>36.274372165432</v>
      </c>
      <c r="AQ512" s="41" t="n">
        <f aca="false">IF(CORE_MODE=2,AN512,K512)</f>
        <v>1.168637</v>
      </c>
      <c r="AR512" s="31" t="n">
        <f aca="false">IF(CORE_MODE=2,AO512,L512)</f>
        <v>3.065776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31" t="n">
        <v>20.62</v>
      </c>
      <c r="H513" s="8" t="n">
        <v>107.23602</v>
      </c>
      <c r="I513" s="8" t="n">
        <v>455.556694</v>
      </c>
      <c r="J513" s="31" t="n">
        <v>4.248169</v>
      </c>
      <c r="K513" s="41" t="n">
        <v>1.182437</v>
      </c>
      <c r="L513" s="31" t="n">
        <v>3.952169</v>
      </c>
      <c r="M513" s="8" t="n">
        <v>445</v>
      </c>
      <c r="N513" s="8" t="n">
        <v>1510</v>
      </c>
      <c r="O513" s="31" t="n">
        <v>17.912044</v>
      </c>
      <c r="P513" s="31" t="n">
        <v>10.885421</v>
      </c>
      <c r="Q513" s="31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31" t="n">
        <v>7.549021</v>
      </c>
      <c r="W513" s="41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2*ROUNDUP(G513*1000/V_ZENER,0)*PRICE_Z+(4+IF(CORE_MODE=1,1,0)+IF(OR(CORE_MODE=3,CORE_MODE=4),1+2*N_CW+2*N_CW_A,0))*ROUNDUP(G513*DIODE_SAFETY/V_STICK,0)*PRICE_STICK</f>
        <v>169.8</v>
      </c>
      <c r="AG513" s="24" t="n">
        <f aca="false">SUM(X513:AF513)</f>
        <v>3592.31909129</v>
      </c>
      <c r="AH513" s="20" t="n">
        <f aca="false">FIXED_BOM</f>
        <v>3666</v>
      </c>
      <c r="AI513" s="24" t="n">
        <f aca="false">(AG513+AH513)*(1+CONT)</f>
        <v>8347.0669549835</v>
      </c>
      <c r="AJ513" s="24" t="n">
        <f aca="false">IF(AR513&gt;0,AI513/AR513,1000000000000)</f>
        <v>2112.02176703059</v>
      </c>
      <c r="AK513" s="8" t="n">
        <f aca="false">IF(AND(AP513&gt;=V_NEED,AR513&gt;=P_MIN,AQ513&gt;=Z_MIN,F513&lt;=N_CAP,D513&lt;=R_MAX,OR(CORONA_REQ=0,O513&gt;=G513),OR(CORE_MODE&lt;&gt;3,E_CORE&lt;=E_NULL_MAX)),1,0)</f>
        <v>0</v>
      </c>
      <c r="AL513" s="31" t="n">
        <f aca="false">IF(AK513=1,IF(OBJECTIVE=1,AI513,AJ513),1000000000000)+ROW()*0.000000001</f>
        <v>1000000000000</v>
      </c>
      <c r="AM513" s="31" t="n">
        <v>8.295663</v>
      </c>
      <c r="AN513" s="41" t="n">
        <v>1.131679</v>
      </c>
      <c r="AO513" s="31" t="n">
        <v>2.37166</v>
      </c>
      <c r="AP513" s="31" t="n">
        <f aca="false">IF(CORE_MODE=1,G513,IF(OR(CORE_MODE=3,CORE_MODE=4),G513+(CHOOSE(N_CW+1,0,1,CW_N2,CW_N3,CW_N4,CW_N5,CW_N6)+CHOOSE(N_CW_A+1,0,CW_A1,CW_A2))*CW_PER_SWING*AM513,AM513))</f>
        <v>38.225578645369</v>
      </c>
      <c r="AQ513" s="41" t="n">
        <f aca="false">IF(CORE_MODE=2,AN513,K513)</f>
        <v>1.182437</v>
      </c>
      <c r="AR513" s="31" t="n">
        <f aca="false">IF(CORE_MODE=2,AO513,L513)</f>
        <v>3.952169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31" t="n">
        <v>20.62</v>
      </c>
      <c r="H514" s="8" t="n">
        <v>143.839853</v>
      </c>
      <c r="I514" s="8" t="n">
        <v>614.011196</v>
      </c>
      <c r="J514" s="31" t="n">
        <v>4.268714</v>
      </c>
      <c r="K514" s="41" t="n">
        <v>1.199558</v>
      </c>
      <c r="L514" s="31" t="n">
        <v>5.726232</v>
      </c>
      <c r="M514" s="8" t="n">
        <v>588</v>
      </c>
      <c r="N514" s="8" t="n">
        <v>1796</v>
      </c>
      <c r="O514" s="31" t="n">
        <v>17.912044</v>
      </c>
      <c r="P514" s="31" t="n">
        <v>14.513894</v>
      </c>
      <c r="Q514" s="31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31" t="n">
        <v>9.729849</v>
      </c>
      <c r="W514" s="41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2*ROUNDUP(G514*1000/V_ZENER,0)*PRICE_Z+(4+IF(CORE_MODE=1,1,0)+IF(OR(CORE_MODE=3,CORE_MODE=4),1+2*N_CW+2*N_CW_A,0))*ROUNDUP(G514*DIODE_SAFETY/V_STICK,0)*PRICE_STICK</f>
        <v>169.8</v>
      </c>
      <c r="AG514" s="24" t="n">
        <f aca="false">SUM(X514:AF514)</f>
        <v>4610.21723026</v>
      </c>
      <c r="AH514" s="20" t="n">
        <f aca="false">FIXED_BOM</f>
        <v>3666</v>
      </c>
      <c r="AI514" s="24" t="n">
        <f aca="false">(AG514+AH514)*(1+CONT)</f>
        <v>9517.649814799</v>
      </c>
      <c r="AJ514" s="24" t="n">
        <f aca="false">IF(AR514&gt;0,AI514/AR514,1000000000000)</f>
        <v>1662.11390226575</v>
      </c>
      <c r="AK514" s="8" t="n">
        <f aca="false">IF(AND(AP514&gt;=V_NEED,AR514&gt;=P_MIN,AQ514&gt;=Z_MIN,F514&lt;=N_CAP,D514&lt;=R_MAX,OR(CORONA_REQ=0,O514&gt;=G514),OR(CORE_MODE&lt;&gt;3,E_CORE&lt;=E_NULL_MAX)),1,0)</f>
        <v>0</v>
      </c>
      <c r="AL514" s="31" t="n">
        <f aca="false">IF(AK514=1,IF(OBJECTIVE=1,AI514,AJ514),1000000000000)+ROW()*0.000000001</f>
        <v>1000000000000</v>
      </c>
      <c r="AM514" s="31" t="n">
        <v>8.938814</v>
      </c>
      <c r="AN514" s="41" t="n">
        <v>1.158261</v>
      </c>
      <c r="AO514" s="31" t="n">
        <v>3.837191</v>
      </c>
      <c r="AP514" s="31" t="n">
        <f aca="false">IF(CORE_MODE=1,G514,IF(OR(CORE_MODE=3,CORE_MODE=4),G514+(CHOOSE(N_CW+1,0,1,CW_N2,CW_N3,CW_N4,CW_N5,CW_N6)+CHOOSE(N_CW_A+1,0,CW_A1,CW_A2))*CW_PER_SWING*AM514,AM514))</f>
        <v>39.590514216082</v>
      </c>
      <c r="AQ514" s="41" t="n">
        <f aca="false">IF(CORE_MODE=2,AN514,K514)</f>
        <v>1.199558</v>
      </c>
      <c r="AR514" s="31" t="n">
        <f aca="false">IF(CORE_MODE=2,AO514,L514)</f>
        <v>5.726232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31" t="n">
        <v>20.62</v>
      </c>
      <c r="H515" s="8" t="n">
        <v>43.39285</v>
      </c>
      <c r="I515" s="8" t="n">
        <v>164.626626</v>
      </c>
      <c r="J515" s="31" t="n">
        <v>3.793865</v>
      </c>
      <c r="K515" s="41" t="n">
        <v>1.064753</v>
      </c>
      <c r="L515" s="31" t="n">
        <v>0.589218</v>
      </c>
      <c r="M515" s="8" t="n">
        <v>159</v>
      </c>
      <c r="N515" s="8" t="n">
        <v>938</v>
      </c>
      <c r="O515" s="31" t="n">
        <v>17.912044</v>
      </c>
      <c r="P515" s="31" t="n">
        <v>4.171341</v>
      </c>
      <c r="Q515" s="31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31" t="n">
        <v>3.187364</v>
      </c>
      <c r="W515" s="41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2*ROUNDUP(G515*1000/V_ZENER,0)*PRICE_Z+(4+IF(CORE_MODE=1,1,0)+IF(OR(CORE_MODE=3,CORE_MODE=4),1+2*N_CW+2*N_CW_A,0))*ROUNDUP(G515*DIODE_SAFETY/V_STICK,0)*PRICE_STICK</f>
        <v>169.8</v>
      </c>
      <c r="AG515" s="24" t="n">
        <f aca="false">SUM(X515:AF515)</f>
        <v>1563.02098237</v>
      </c>
      <c r="AH515" s="20" t="n">
        <f aca="false">FIXED_BOM</f>
        <v>3666</v>
      </c>
      <c r="AI515" s="24" t="n">
        <f aca="false">(AG515+AH515)*(1+CONT)</f>
        <v>6013.3741297255</v>
      </c>
      <c r="AJ515" s="24" t="n">
        <f aca="false">IF(AR515&gt;0,AI515/AR515,1000000000000)</f>
        <v>10205.6864008321</v>
      </c>
      <c r="AK515" s="8" t="n">
        <f aca="false">IF(AND(AP515&gt;=V_NEED,AR515&gt;=P_MIN,AQ515&gt;=Z_MIN,F515&lt;=N_CAP,D515&lt;=R_MAX,OR(CORONA_REQ=0,O515&gt;=G515),OR(CORE_MODE&lt;&gt;3,E_CORE&lt;=E_NULL_MAX)),1,0)</f>
        <v>0</v>
      </c>
      <c r="AL515" s="31" t="n">
        <f aca="false">IF(AK515=1,IF(OBJECTIVE=1,AI515,AJ515),1000000000000)+ROW()*0.000000001</f>
        <v>1000000000000</v>
      </c>
      <c r="AM515" s="31" t="n">
        <v>1.973887</v>
      </c>
      <c r="AN515" s="41" t="n">
        <v>1.018062</v>
      </c>
      <c r="AO515" s="31" t="n">
        <v>0.017113</v>
      </c>
      <c r="AP515" s="31" t="n">
        <f aca="false">IF(CORE_MODE=1,G515,IF(OR(CORE_MODE=3,CORE_MODE=4),G515+(CHOOSE(N_CW+1,0,1,CW_N2,CW_N3,CW_N4,CW_N5,CW_N6)+CHOOSE(N_CW_A+1,0,CW_A1,CW_A2))*CW_PER_SWING*AM515,AM515))</f>
        <v>24.809107346281</v>
      </c>
      <c r="AQ515" s="41" t="n">
        <f aca="false">IF(CORE_MODE=2,AN515,K515)</f>
        <v>1.064753</v>
      </c>
      <c r="AR515" s="31" t="n">
        <f aca="false">IF(CORE_MODE=2,AO515,L515)</f>
        <v>0.589218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31" t="n">
        <v>20.62</v>
      </c>
      <c r="H516" s="8" t="n">
        <v>67.045907</v>
      </c>
      <c r="I516" s="8" t="n">
        <v>258.698984</v>
      </c>
      <c r="J516" s="31" t="n">
        <v>3.858535</v>
      </c>
      <c r="K516" s="41" t="n">
        <v>1.115502</v>
      </c>
      <c r="L516" s="31" t="n">
        <v>1.54033</v>
      </c>
      <c r="M516" s="8" t="n">
        <v>237</v>
      </c>
      <c r="N516" s="8" t="n">
        <v>1094</v>
      </c>
      <c r="O516" s="31" t="n">
        <v>17.912044</v>
      </c>
      <c r="P516" s="31" t="n">
        <v>6.257011</v>
      </c>
      <c r="Q516" s="31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31" t="n">
        <v>4.376907</v>
      </c>
      <c r="W516" s="41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2*ROUNDUP(G516*1000/V_ZENER,0)*PRICE_Z+(4+IF(CORE_MODE=1,1,0)+IF(OR(CORE_MODE=3,CORE_MODE=4),1+2*N_CW+2*N_CW_A,0))*ROUNDUP(G516*DIODE_SAFETY/V_STICK,0)*PRICE_STICK</f>
        <v>169.8</v>
      </c>
      <c r="AG516" s="24" t="n">
        <f aca="false">SUM(X516:AF516)</f>
        <v>2118.43374021</v>
      </c>
      <c r="AH516" s="20" t="n">
        <f aca="false">FIXED_BOM</f>
        <v>3666</v>
      </c>
      <c r="AI516" s="24" t="n">
        <f aca="false">(AG516+AH516)*(1+CONT)</f>
        <v>6652.0988012415</v>
      </c>
      <c r="AJ516" s="24" t="n">
        <f aca="false">IF(AR516&gt;0,AI516/AR516,1000000000000)</f>
        <v>4318.61925771848</v>
      </c>
      <c r="AK516" s="8" t="n">
        <f aca="false">IF(AND(AP516&gt;=V_NEED,AR516&gt;=P_MIN,AQ516&gt;=Z_MIN,F516&lt;=N_CAP,D516&lt;=R_MAX,OR(CORONA_REQ=0,O516&gt;=G516),OR(CORE_MODE&lt;&gt;3,E_CORE&lt;=E_NULL_MAX)),1,0)</f>
        <v>0</v>
      </c>
      <c r="AL516" s="31" t="n">
        <f aca="false">IF(AK516=1,IF(OBJECTIVE=1,AI516,AJ516),1000000000000)+ROW()*0.000000001</f>
        <v>1000000000000</v>
      </c>
      <c r="AM516" s="31" t="n">
        <v>4.392845</v>
      </c>
      <c r="AN516" s="41" t="n">
        <v>1.050323</v>
      </c>
      <c r="AO516" s="31" t="n">
        <v>0.167121</v>
      </c>
      <c r="AP516" s="31" t="n">
        <f aca="false">IF(CORE_MODE=1,G516,IF(OR(CORE_MODE=3,CORE_MODE=4),G516+(CHOOSE(N_CW+1,0,1,CW_N2,CW_N3,CW_N4,CW_N5,CW_N6)+CHOOSE(N_CW_A+1,0,CW_A1,CW_A2))*CW_PER_SWING*AM516,AM516))</f>
        <v>29.942772408235</v>
      </c>
      <c r="AQ516" s="41" t="n">
        <f aca="false">IF(CORE_MODE=2,AN516,K516)</f>
        <v>1.115502</v>
      </c>
      <c r="AR516" s="31" t="n">
        <f aca="false">IF(CORE_MODE=2,AO516,L516)</f>
        <v>1.54033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31" t="n">
        <v>20.62</v>
      </c>
      <c r="H517" s="8" t="n">
        <v>90.698964</v>
      </c>
      <c r="I517" s="8" t="n">
        <v>352.771342</v>
      </c>
      <c r="J517" s="31" t="n">
        <v>3.889475</v>
      </c>
      <c r="K517" s="41" t="n">
        <v>1.141984</v>
      </c>
      <c r="L517" s="31" t="n">
        <v>2.499913</v>
      </c>
      <c r="M517" s="8" t="n">
        <v>302</v>
      </c>
      <c r="N517" s="8" t="n">
        <v>1224</v>
      </c>
      <c r="O517" s="31" t="n">
        <v>17.912044</v>
      </c>
      <c r="P517" s="31" t="n">
        <v>8.342682</v>
      </c>
      <c r="Q517" s="31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31" t="n">
        <v>5.368193</v>
      </c>
      <c r="W517" s="41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2*ROUNDUP(G517*1000/V_ZENER,0)*PRICE_Z+(4+IF(CORE_MODE=1,1,0)+IF(OR(CORE_MODE=3,CORE_MODE=4),1+2*N_CW+2*N_CW_A,0))*ROUNDUP(G517*DIODE_SAFETY/V_STICK,0)*PRICE_STICK</f>
        <v>169.8</v>
      </c>
      <c r="AG517" s="24" t="n">
        <f aca="false">SUM(X517:AF517)</f>
        <v>2587.4172498</v>
      </c>
      <c r="AH517" s="20" t="n">
        <f aca="false">FIXED_BOM</f>
        <v>3666</v>
      </c>
      <c r="AI517" s="24" t="n">
        <f aca="false">(AG517+AH517)*(1+CONT)</f>
        <v>7191.42983727</v>
      </c>
      <c r="AJ517" s="24" t="n">
        <f aca="false">IF(AR517&gt;0,AI517/AR517,1000000000000)</f>
        <v>2876.6720430951</v>
      </c>
      <c r="AK517" s="8" t="n">
        <f aca="false">IF(AND(AP517&gt;=V_NEED,AR517&gt;=P_MIN,AQ517&gt;=Z_MIN,F517&lt;=N_CAP,D517&lt;=R_MAX,OR(CORONA_REQ=0,O517&gt;=G517),OR(CORE_MODE&lt;&gt;3,E_CORE&lt;=E_NULL_MAX)),1,0)</f>
        <v>0</v>
      </c>
      <c r="AL517" s="31" t="n">
        <f aca="false">IF(AK517=1,IF(OBJECTIVE=1,AI517,AJ517),1000000000000)+ROW()*0.000000001</f>
        <v>1000000000000</v>
      </c>
      <c r="AM517" s="31" t="n">
        <v>5.829904</v>
      </c>
      <c r="AN517" s="41" t="n">
        <v>1.08619</v>
      </c>
      <c r="AO517" s="31" t="n">
        <v>0.798785</v>
      </c>
      <c r="AP517" s="31" t="n">
        <f aca="false">IF(CORE_MODE=1,G517,IF(OR(CORE_MODE=3,CORE_MODE=4),G517+(CHOOSE(N_CW+1,0,1,CW_N2,CW_N3,CW_N4,CW_N5,CW_N6)+CHOOSE(N_CW_A+1,0,CW_A1,CW_A2))*CW_PER_SWING*AM517,AM517))</f>
        <v>32.992589552752</v>
      </c>
      <c r="AQ517" s="41" t="n">
        <f aca="false">IF(CORE_MODE=2,AN517,K517)</f>
        <v>1.141984</v>
      </c>
      <c r="AR517" s="31" t="n">
        <f aca="false">IF(CORE_MODE=2,AO517,L517)</f>
        <v>2.499913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31" t="n">
        <v>20.62</v>
      </c>
      <c r="H518" s="8" t="n">
        <v>114.352021</v>
      </c>
      <c r="I518" s="8" t="n">
        <v>446.843699</v>
      </c>
      <c r="J518" s="31" t="n">
        <v>3.907615</v>
      </c>
      <c r="K518" s="41" t="n">
        <v>1.158666</v>
      </c>
      <c r="L518" s="31" t="n">
        <v>3.467545</v>
      </c>
      <c r="M518" s="8" t="n">
        <v>380</v>
      </c>
      <c r="N518" s="8" t="n">
        <v>1380</v>
      </c>
      <c r="O518" s="31" t="n">
        <v>17.912044</v>
      </c>
      <c r="P518" s="31" t="n">
        <v>10.428352</v>
      </c>
      <c r="Q518" s="31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31" t="n">
        <v>6.557735</v>
      </c>
      <c r="W518" s="41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2*ROUNDUP(G518*1000/V_ZENER,0)*PRICE_Z+(4+IF(CORE_MODE=1,1,0)+IF(OR(CORE_MODE=3,CORE_MODE=4),1+2*N_CW+2*N_CW_A,0))*ROUNDUP(G518*DIODE_SAFETY/V_STICK,0)*PRICE_STICK</f>
        <v>169.8</v>
      </c>
      <c r="AG518" s="24" t="n">
        <f aca="false">SUM(X518:AF518)</f>
        <v>3142.82994414</v>
      </c>
      <c r="AH518" s="20" t="n">
        <f aca="false">FIXED_BOM</f>
        <v>3666</v>
      </c>
      <c r="AI518" s="24" t="n">
        <f aca="false">(AG518+AH518)*(1+CONT)</f>
        <v>7830.154435761</v>
      </c>
      <c r="AJ518" s="24" t="n">
        <f aca="false">IF(AR518&gt;0,AI518/AR518,1000000000000)</f>
        <v>2258.12626390169</v>
      </c>
      <c r="AK518" s="8" t="n">
        <f aca="false">IF(AND(AP518&gt;=V_NEED,AR518&gt;=P_MIN,AQ518&gt;=Z_MIN,F518&lt;=N_CAP,D518&lt;=R_MAX,OR(CORONA_REQ=0,O518&gt;=G518),OR(CORE_MODE&lt;&gt;3,E_CORE&lt;=E_NULL_MAX)),1,0)</f>
        <v>0</v>
      </c>
      <c r="AL518" s="31" t="n">
        <f aca="false">IF(AK518=1,IF(OBJECTIVE=1,AI518,AJ518),1000000000000)+ROW()*0.000000001</f>
        <v>1000000000000</v>
      </c>
      <c r="AM518" s="31" t="n">
        <v>6.917211</v>
      </c>
      <c r="AN518" s="41" t="n">
        <v>1.110721</v>
      </c>
      <c r="AO518" s="31" t="n">
        <v>1.678165</v>
      </c>
      <c r="AP518" s="31" t="n">
        <f aca="false">IF(CORE_MODE=1,G518,IF(OR(CORE_MODE=3,CORE_MODE=4),G518+(CHOOSE(N_CW+1,0,1,CW_N2,CW_N3,CW_N4,CW_N5,CW_N6)+CHOOSE(N_CW_A+1,0,CW_A1,CW_A2))*CW_PER_SWING*AM518,AM518))</f>
        <v>35.300140968493</v>
      </c>
      <c r="AQ518" s="41" t="n">
        <f aca="false">IF(CORE_MODE=2,AN518,K518)</f>
        <v>1.158666</v>
      </c>
      <c r="AR518" s="31" t="n">
        <f aca="false">IF(CORE_MODE=2,AO518,L518)</f>
        <v>3.467545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31" t="n">
        <v>20.62</v>
      </c>
      <c r="H519" s="8" t="n">
        <v>138.005077</v>
      </c>
      <c r="I519" s="8" t="n">
        <v>540.916057</v>
      </c>
      <c r="J519" s="31" t="n">
        <v>3.919537</v>
      </c>
      <c r="K519" s="41" t="n">
        <v>1.169685</v>
      </c>
      <c r="L519" s="31" t="n">
        <v>4.43763</v>
      </c>
      <c r="M519" s="8" t="n">
        <v>458</v>
      </c>
      <c r="N519" s="8" t="n">
        <v>1536</v>
      </c>
      <c r="O519" s="31" t="n">
        <v>17.912044</v>
      </c>
      <c r="P519" s="31" t="n">
        <v>12.514022</v>
      </c>
      <c r="Q519" s="31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31" t="n">
        <v>7.747278</v>
      </c>
      <c r="W519" s="41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2*ROUNDUP(G519*1000/V_ZENER,0)*PRICE_Z+(4+IF(CORE_MODE=1,1,0)+IF(OR(CORE_MODE=3,CORE_MODE=4),1+2*N_CW+2*N_CW_A,0))*ROUNDUP(G519*DIODE_SAFETY/V_STICK,0)*PRICE_STICK</f>
        <v>169.8</v>
      </c>
      <c r="AG519" s="24" t="n">
        <f aca="false">SUM(X519:AF519)</f>
        <v>3698.24276348</v>
      </c>
      <c r="AH519" s="20" t="n">
        <f aca="false">FIXED_BOM</f>
        <v>3666</v>
      </c>
      <c r="AI519" s="24" t="n">
        <f aca="false">(AG519+AH519)*(1+CONT)</f>
        <v>8468.879178002</v>
      </c>
      <c r="AJ519" s="24" t="n">
        <f aca="false">IF(AR519&gt;0,AI519/AR519,1000000000000)</f>
        <v>1908.42390600433</v>
      </c>
      <c r="AK519" s="8" t="n">
        <f aca="false">IF(AND(AP519&gt;=V_NEED,AR519&gt;=P_MIN,AQ519&gt;=Z_MIN,F519&lt;=N_CAP,D519&lt;=R_MAX,OR(CORONA_REQ=0,O519&gt;=G519),OR(CORE_MODE&lt;&gt;3,E_CORE&lt;=E_NULL_MAX)),1,0)</f>
        <v>0</v>
      </c>
      <c r="AL519" s="31" t="n">
        <f aca="false">IF(AK519=1,IF(OBJECTIVE=1,AI519,AJ519),1000000000000)+ROW()*0.000000001</f>
        <v>1000000000000</v>
      </c>
      <c r="AM519" s="31" t="n">
        <v>7.517189</v>
      </c>
      <c r="AN519" s="41" t="n">
        <v>1.127375</v>
      </c>
      <c r="AO519" s="31" t="n">
        <v>2.384405</v>
      </c>
      <c r="AP519" s="31" t="n">
        <f aca="false">IF(CORE_MODE=1,G519,IF(OR(CORE_MODE=3,CORE_MODE=4),G519+(CHOOSE(N_CW+1,0,1,CW_N2,CW_N3,CW_N4,CW_N5,CW_N6)+CHOOSE(N_CW_A+1,0,CW_A1,CW_A2))*CW_PER_SWING*AM519,AM519))</f>
        <v>36.573452078707</v>
      </c>
      <c r="AQ519" s="41" t="n">
        <f aca="false">IF(CORE_MODE=2,AN519,K519)</f>
        <v>1.169685</v>
      </c>
      <c r="AR519" s="31" t="n">
        <f aca="false">IF(CORE_MODE=2,AO519,L519)</f>
        <v>4.43763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31" t="n">
        <v>20.62</v>
      </c>
      <c r="H520" s="8" t="n">
        <v>185.311191</v>
      </c>
      <c r="I520" s="8" t="n">
        <v>729.060773</v>
      </c>
      <c r="J520" s="31" t="n">
        <v>3.934251</v>
      </c>
      <c r="K520" s="41" t="n">
        <v>1.183974</v>
      </c>
      <c r="L520" s="31" t="n">
        <v>6.383698</v>
      </c>
      <c r="M520" s="8" t="n">
        <v>614</v>
      </c>
      <c r="N520" s="8" t="n">
        <v>1848</v>
      </c>
      <c r="O520" s="31" t="n">
        <v>17.912044</v>
      </c>
      <c r="P520" s="31" t="n">
        <v>16.685363</v>
      </c>
      <c r="Q520" s="31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31" t="n">
        <v>10.126363</v>
      </c>
      <c r="W520" s="41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2*ROUNDUP(G520*1000/V_ZENER,0)*PRICE_Z+(4+IF(CORE_MODE=1,1,0)+IF(OR(CORE_MODE=3,CORE_MODE=4),1+2*N_CW+2*N_CW_A,0))*ROUNDUP(G520*DIODE_SAFETY/V_STICK,0)*PRICE_STICK</f>
        <v>169.8</v>
      </c>
      <c r="AG520" s="24" t="n">
        <f aca="false">SUM(X520:AF520)</f>
        <v>4809.06822763</v>
      </c>
      <c r="AH520" s="20" t="n">
        <f aca="false">FIXED_BOM</f>
        <v>3666</v>
      </c>
      <c r="AI520" s="24" t="n">
        <f aca="false">(AG520+AH520)*(1+CONT)</f>
        <v>9746.3284617745</v>
      </c>
      <c r="AJ520" s="24" t="n">
        <f aca="false">IF(AR520&gt;0,AI520/AR520,1000000000000)</f>
        <v>1526.75274766671</v>
      </c>
      <c r="AK520" s="8" t="n">
        <f aca="false">IF(AND(AP520&gt;=V_NEED,AR520&gt;=P_MIN,AQ520&gt;=Z_MIN,F520&lt;=N_CAP,D520&lt;=R_MAX,OR(CORONA_REQ=0,O520&gt;=G520),OR(CORE_MODE&lt;&gt;3,E_CORE&lt;=E_NULL_MAX)),1,0)</f>
        <v>0</v>
      </c>
      <c r="AL520" s="31" t="n">
        <f aca="false">IF(AK520=1,IF(OBJECTIVE=1,AI520,AJ520),1000000000000)+ROW()*0.000000001</f>
        <v>1000000000000</v>
      </c>
      <c r="AM520" s="31" t="n">
        <v>8.402529</v>
      </c>
      <c r="AN520" s="41" t="n">
        <v>1.150783</v>
      </c>
      <c r="AO520" s="31" t="n">
        <v>3.919283</v>
      </c>
      <c r="AP520" s="31" t="n">
        <f aca="false">IF(CORE_MODE=1,G520,IF(OR(CORE_MODE=3,CORE_MODE=4),G520+(CHOOSE(N_CW+1,0,1,CW_N2,CW_N3,CW_N4,CW_N5,CW_N6)+CHOOSE(N_CW_A+1,0,CW_A1,CW_A2))*CW_PER_SWING*AM520,AM520))</f>
        <v>38.452376403127</v>
      </c>
      <c r="AQ520" s="41" t="n">
        <f aca="false">IF(CORE_MODE=2,AN520,K520)</f>
        <v>1.183974</v>
      </c>
      <c r="AR520" s="31" t="n">
        <f aca="false">IF(CORE_MODE=2,AO520,L520)</f>
        <v>6.383698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31" t="n">
        <v>20.62</v>
      </c>
      <c r="H521" s="8" t="n">
        <v>59.510421</v>
      </c>
      <c r="I521" s="8" t="n">
        <v>190.673135</v>
      </c>
      <c r="J521" s="31" t="n">
        <v>3.204029</v>
      </c>
      <c r="K521" s="41" t="n">
        <v>1.042316</v>
      </c>
      <c r="L521" s="31" t="n">
        <v>0.46436</v>
      </c>
      <c r="M521" s="8" t="n">
        <v>159</v>
      </c>
      <c r="N521" s="8" t="n">
        <v>938</v>
      </c>
      <c r="O521" s="31" t="n">
        <v>17.912044</v>
      </c>
      <c r="P521" s="31" t="n">
        <v>4.714208</v>
      </c>
      <c r="Q521" s="31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31" t="n">
        <v>3.187364</v>
      </c>
      <c r="W521" s="41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2*ROUNDUP(G521*1000/V_ZENER,0)*PRICE_Z+(4+IF(CORE_MODE=1,1,0)+IF(OR(CORE_MODE=3,CORE_MODE=4),1+2*N_CW+2*N_CW_A,0))*ROUNDUP(G521*DIODE_SAFETY/V_STICK,0)*PRICE_STICK</f>
        <v>169.8</v>
      </c>
      <c r="AG521" s="24" t="n">
        <f aca="false">SUM(X521:AF521)</f>
        <v>1569.51910036</v>
      </c>
      <c r="AH521" s="20" t="n">
        <f aca="false">FIXED_BOM</f>
        <v>3666</v>
      </c>
      <c r="AI521" s="24" t="n">
        <f aca="false">(AG521+AH521)*(1+CONT)</f>
        <v>6020.846965414</v>
      </c>
      <c r="AJ521" s="24" t="n">
        <f aca="false">IF(AR521&gt;0,AI521/AR521,1000000000000)</f>
        <v>12965.9035347877</v>
      </c>
      <c r="AK521" s="8" t="n">
        <f aca="false">IF(AND(AP521&gt;=V_NEED,AR521&gt;=P_MIN,AQ521&gt;=Z_MIN,F521&lt;=N_CAP,D521&lt;=R_MAX,OR(CORONA_REQ=0,O521&gt;=G521),OR(CORE_MODE&lt;&gt;3,E_CORE&lt;=E_NULL_MAX)),1,0)</f>
        <v>0</v>
      </c>
      <c r="AL521" s="31" t="n">
        <f aca="false">IF(AK521=1,IF(OBJECTIVE=1,AI521,AJ521),1000000000000)+ROW()*0.000000001</f>
        <v>1000000000000</v>
      </c>
      <c r="AM521" s="31" t="n">
        <v>1.345003</v>
      </c>
      <c r="AN521" s="41" t="n">
        <v>1.007985</v>
      </c>
      <c r="AO521" s="31" t="n">
        <v>0.006297</v>
      </c>
      <c r="AP521" s="31" t="n">
        <f aca="false">IF(CORE_MODE=1,G521,IF(OR(CORE_MODE=3,CORE_MODE=4),G521+(CHOOSE(N_CW+1,0,1,CW_N2,CW_N3,CW_N4,CW_N5,CW_N6)+CHOOSE(N_CW_A+1,0,CW_A1,CW_A2))*CW_PER_SWING*AM521,AM521))</f>
        <v>23.474450101789</v>
      </c>
      <c r="AQ521" s="41" t="n">
        <f aca="false">IF(CORE_MODE=2,AN521,K521)</f>
        <v>1.042316</v>
      </c>
      <c r="AR521" s="31" t="n">
        <f aca="false">IF(CORE_MODE=2,AO521,L521)</f>
        <v>0.46436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31" t="n">
        <v>20.62</v>
      </c>
      <c r="H522" s="8" t="n">
        <v>92.373518</v>
      </c>
      <c r="I522" s="8" t="n">
        <v>299.629213</v>
      </c>
      <c r="J522" s="31" t="n">
        <v>3.24367</v>
      </c>
      <c r="K522" s="41" t="n">
        <v>1.08256</v>
      </c>
      <c r="L522" s="31" t="n">
        <v>1.340634</v>
      </c>
      <c r="M522" s="8" t="n">
        <v>237</v>
      </c>
      <c r="N522" s="8" t="n">
        <v>1094</v>
      </c>
      <c r="O522" s="31" t="n">
        <v>17.912044</v>
      </c>
      <c r="P522" s="31" t="n">
        <v>7.071312</v>
      </c>
      <c r="Q522" s="31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31" t="n">
        <v>4.376907</v>
      </c>
      <c r="W522" s="41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2*ROUNDUP(G522*1000/V_ZENER,0)*PRICE_Z+(4+IF(CORE_MODE=1,1,0)+IF(OR(CORE_MODE=3,CORE_MODE=4),1+2*N_CW+2*N_CW_A,0))*ROUNDUP(G522*DIODE_SAFETY/V_STICK,0)*PRICE_STICK</f>
        <v>169.8</v>
      </c>
      <c r="AG522" s="24" t="n">
        <f aca="false">SUM(X522:AF522)</f>
        <v>2128.18092318</v>
      </c>
      <c r="AH522" s="20" t="n">
        <f aca="false">FIXED_BOM</f>
        <v>3666</v>
      </c>
      <c r="AI522" s="24" t="n">
        <f aca="false">(AG522+AH522)*(1+CONT)</f>
        <v>6663.308061657</v>
      </c>
      <c r="AJ522" s="24" t="n">
        <f aca="false">IF(AR522&gt;0,AI522/AR522,1000000000000)</f>
        <v>4970.26635282784</v>
      </c>
      <c r="AK522" s="8" t="n">
        <f aca="false">IF(AND(AP522&gt;=V_NEED,AR522&gt;=P_MIN,AQ522&gt;=Z_MIN,F522&lt;=N_CAP,D522&lt;=R_MAX,OR(CORONA_REQ=0,O522&gt;=G522),OR(CORE_MODE&lt;&gt;3,E_CORE&lt;=E_NULL_MAX)),1,0)</f>
        <v>0</v>
      </c>
      <c r="AL522" s="31" t="n">
        <f aca="false">IF(AK522=1,IF(OBJECTIVE=1,AI522,AJ522),1000000000000)+ROW()*0.000000001</f>
        <v>1000000000000</v>
      </c>
      <c r="AM522" s="31" t="n">
        <v>2.579048</v>
      </c>
      <c r="AN522" s="41" t="n">
        <v>1.03245</v>
      </c>
      <c r="AO522" s="31" t="n">
        <v>0.127112</v>
      </c>
      <c r="AP522" s="31" t="n">
        <f aca="false">IF(CORE_MODE=1,G522,IF(OR(CORE_MODE=3,CORE_MODE=4),G522+(CHOOSE(N_CW+1,0,1,CW_N2,CW_N3,CW_N4,CW_N5,CW_N6)+CHOOSE(N_CW_A+1,0,CW_A1,CW_A2))*CW_PER_SWING*AM522,AM522))</f>
        <v>26.093418145624</v>
      </c>
      <c r="AQ522" s="41" t="n">
        <f aca="false">IF(CORE_MODE=2,AN522,K522)</f>
        <v>1.08256</v>
      </c>
      <c r="AR522" s="31" t="n">
        <f aca="false">IF(CORE_MODE=2,AO522,L522)</f>
        <v>1.340634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31" t="n">
        <v>20.62</v>
      </c>
      <c r="H523" s="8" t="n">
        <v>125.236615</v>
      </c>
      <c r="I523" s="8" t="n">
        <v>408.58529</v>
      </c>
      <c r="J523" s="31" t="n">
        <v>3.262507</v>
      </c>
      <c r="K523" s="41" t="n">
        <v>1.103402</v>
      </c>
      <c r="L523" s="31" t="n">
        <v>2.225679</v>
      </c>
      <c r="M523" s="8" t="n">
        <v>328</v>
      </c>
      <c r="N523" s="8" t="n">
        <v>1276</v>
      </c>
      <c r="O523" s="31" t="n">
        <v>17.912044</v>
      </c>
      <c r="P523" s="31" t="n">
        <v>9.428416</v>
      </c>
      <c r="Q523" s="31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31" t="n">
        <v>5.764707</v>
      </c>
      <c r="W523" s="41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2*ROUNDUP(G523*1000/V_ZENER,0)*PRICE_Z+(4+IF(CORE_MODE=1,1,0)+IF(OR(CORE_MODE=3,CORE_MODE=4),1+2*N_CW+2*N_CW_A,0))*ROUNDUP(G523*DIODE_SAFETY/V_STICK,0)*PRICE_STICK</f>
        <v>169.8</v>
      </c>
      <c r="AG523" s="24" t="n">
        <f aca="false">SUM(X523:AF523)</f>
        <v>2773.27205922</v>
      </c>
      <c r="AH523" s="20" t="n">
        <f aca="false">FIXED_BOM</f>
        <v>3666</v>
      </c>
      <c r="AI523" s="24" t="n">
        <f aca="false">(AG523+AH523)*(1+CONT)</f>
        <v>7405.162868103</v>
      </c>
      <c r="AJ523" s="24" t="n">
        <f aca="false">IF(AR523&gt;0,AI523/AR523,1000000000000)</f>
        <v>3327.14774597011</v>
      </c>
      <c r="AK523" s="8" t="n">
        <f aca="false">IF(AND(AP523&gt;=V_NEED,AR523&gt;=P_MIN,AQ523&gt;=Z_MIN,F523&lt;=N_CAP,D523&lt;=R_MAX,OR(CORONA_REQ=0,O523&gt;=G523),OR(CORE_MODE&lt;&gt;3,E_CORE&lt;=E_NULL_MAX)),1,0)</f>
        <v>0</v>
      </c>
      <c r="AL523" s="31" t="n">
        <f aca="false">IF(AK523=1,IF(OBJECTIVE=1,AI523,AJ523),1000000000000)+ROW()*0.000000001</f>
        <v>1000000000000</v>
      </c>
      <c r="AM523" s="31" t="n">
        <v>3.749347</v>
      </c>
      <c r="AN523" s="41" t="n">
        <v>1.060451</v>
      </c>
      <c r="AO523" s="31" t="n">
        <v>0.48314</v>
      </c>
      <c r="AP523" s="31" t="n">
        <f aca="false">IF(CORE_MODE=1,G523,IF(OR(CORE_MODE=3,CORE_MODE=4),G523+(CHOOSE(N_CW+1,0,1,CW_N2,CW_N3,CW_N4,CW_N5,CW_N6)+CHOOSE(N_CW_A+1,0,CW_A1,CW_A2))*CW_PER_SWING*AM523,AM523))</f>
        <v>28.577100412261</v>
      </c>
      <c r="AQ523" s="41" t="n">
        <f aca="false">IF(CORE_MODE=2,AN523,K523)</f>
        <v>1.103402</v>
      </c>
      <c r="AR523" s="31" t="n">
        <f aca="false">IF(CORE_MODE=2,AO523,L523)</f>
        <v>2.225679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31" t="n">
        <v>20.62</v>
      </c>
      <c r="H524" s="8" t="n">
        <v>158.099713</v>
      </c>
      <c r="I524" s="8" t="n">
        <v>517.541367</v>
      </c>
      <c r="J524" s="31" t="n">
        <v>3.273512</v>
      </c>
      <c r="K524" s="41" t="n">
        <v>1.11611</v>
      </c>
      <c r="L524" s="31" t="n">
        <v>3.114203</v>
      </c>
      <c r="M524" s="8" t="n">
        <v>406</v>
      </c>
      <c r="N524" s="8" t="n">
        <v>1432</v>
      </c>
      <c r="O524" s="31" t="n">
        <v>17.912044</v>
      </c>
      <c r="P524" s="31" t="n">
        <v>11.78552</v>
      </c>
      <c r="Q524" s="31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31" t="n">
        <v>6.95425</v>
      </c>
      <c r="W524" s="41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2*ROUNDUP(G524*1000/V_ZENER,0)*PRICE_Z+(4+IF(CORE_MODE=1,1,0)+IF(OR(CORE_MODE=3,CORE_MODE=4),1+2*N_CW+2*N_CW_A,0))*ROUNDUP(G524*DIODE_SAFETY/V_STICK,0)*PRICE_STICK</f>
        <v>169.8</v>
      </c>
      <c r="AG524" s="24" t="n">
        <f aca="false">SUM(X524:AF524)</f>
        <v>3331.93388354</v>
      </c>
      <c r="AH524" s="20" t="n">
        <f aca="false">FIXED_BOM</f>
        <v>3666</v>
      </c>
      <c r="AI524" s="24" t="n">
        <f aca="false">(AG524+AH524)*(1+CONT)</f>
        <v>8047.623966071</v>
      </c>
      <c r="AJ524" s="24" t="n">
        <f aca="false">IF(AR524&gt;0,AI524/AR524,1000000000000)</f>
        <v>2584.16807320236</v>
      </c>
      <c r="AK524" s="8" t="n">
        <f aca="false">IF(AND(AP524&gt;=V_NEED,AR524&gt;=P_MIN,AQ524&gt;=Z_MIN,F524&lt;=N_CAP,D524&lt;=R_MAX,OR(CORONA_REQ=0,O524&gt;=G524),OR(CORE_MODE&lt;&gt;3,E_CORE&lt;=E_NULL_MAX)),1,0)</f>
        <v>0</v>
      </c>
      <c r="AL524" s="31" t="n">
        <f aca="false">IF(AK524=1,IF(OBJECTIVE=1,AI524,AJ524),1000000000000)+ROW()*0.000000001</f>
        <v>1000000000000</v>
      </c>
      <c r="AM524" s="31" t="n">
        <v>4.813154</v>
      </c>
      <c r="AN524" s="41" t="n">
        <v>1.079042</v>
      </c>
      <c r="AO524" s="31" t="n">
        <v>0.936731</v>
      </c>
      <c r="AP524" s="31" t="n">
        <f aca="false">IF(CORE_MODE=1,G524,IF(OR(CORE_MODE=3,CORE_MODE=4),G524+(CHOOSE(N_CW+1,0,1,CW_N2,CW_N3,CW_N4,CW_N5,CW_N6)+CHOOSE(N_CW_A+1,0,CW_A1,CW_A2))*CW_PER_SWING*AM524,AM524))</f>
        <v>30.834778647502</v>
      </c>
      <c r="AQ524" s="41" t="n">
        <f aca="false">IF(CORE_MODE=2,AN524,K524)</f>
        <v>1.11611</v>
      </c>
      <c r="AR524" s="31" t="n">
        <f aca="false">IF(CORE_MODE=2,AO524,L524)</f>
        <v>3.114203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31" t="n">
        <v>20.62</v>
      </c>
      <c r="H525" s="8" t="n">
        <v>190.96281</v>
      </c>
      <c r="I525" s="8" t="n">
        <v>626.497444</v>
      </c>
      <c r="J525" s="31" t="n">
        <v>3.28073</v>
      </c>
      <c r="K525" s="41" t="n">
        <v>1.124393</v>
      </c>
      <c r="L525" s="31" t="n">
        <v>3.99746</v>
      </c>
      <c r="M525" s="8" t="n">
        <v>484</v>
      </c>
      <c r="N525" s="8" t="n">
        <v>1588</v>
      </c>
      <c r="O525" s="31" t="n">
        <v>17.912044</v>
      </c>
      <c r="P525" s="31" t="n">
        <v>14.142624</v>
      </c>
      <c r="Q525" s="31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31" t="n">
        <v>8.143792</v>
      </c>
      <c r="W525" s="41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2*ROUNDUP(G525*1000/V_ZENER,0)*PRICE_Z+(4+IF(CORE_MODE=1,1,0)+IF(OR(CORE_MODE=3,CORE_MODE=4),1+2*N_CW+2*N_CW_A,0))*ROUNDUP(G525*DIODE_SAFETY/V_STICK,0)*PRICE_STICK</f>
        <v>169.8</v>
      </c>
      <c r="AG525" s="24" t="n">
        <f aca="false">SUM(X525:AF525)</f>
        <v>3890.59564286</v>
      </c>
      <c r="AH525" s="20" t="n">
        <f aca="false">FIXED_BOM</f>
        <v>3666</v>
      </c>
      <c r="AI525" s="24" t="n">
        <f aca="false">(AG525+AH525)*(1+CONT)</f>
        <v>8690.084989289</v>
      </c>
      <c r="AJ525" s="24" t="n">
        <f aca="false">IF(AR525&gt;0,AI525/AR525,1000000000000)</f>
        <v>2173.9016748858</v>
      </c>
      <c r="AK525" s="8" t="n">
        <f aca="false">IF(AND(AP525&gt;=V_NEED,AR525&gt;=P_MIN,AQ525&gt;=Z_MIN,F525&lt;=N_CAP,D525&lt;=R_MAX,OR(CORONA_REQ=0,O525&gt;=G525),OR(CORE_MODE&lt;&gt;3,E_CORE&lt;=E_NULL_MAX)),1,0)</f>
        <v>0</v>
      </c>
      <c r="AL525" s="31" t="n">
        <f aca="false">IF(AK525=1,IF(OBJECTIVE=1,AI525,AJ525),1000000000000)+ROW()*0.000000001</f>
        <v>1000000000000</v>
      </c>
      <c r="AM525" s="31" t="n">
        <v>5.757461</v>
      </c>
      <c r="AN525" s="41" t="n">
        <v>1.092271</v>
      </c>
      <c r="AO525" s="31" t="n">
        <v>1.444569</v>
      </c>
      <c r="AP525" s="31" t="n">
        <f aca="false">IF(CORE_MODE=1,G525,IF(OR(CORE_MODE=3,CORE_MODE=4),G525+(CHOOSE(N_CW+1,0,1,CW_N2,CW_N3,CW_N4,CW_N5,CW_N6)+CHOOSE(N_CW_A+1,0,CW_A1,CW_A2))*CW_PER_SWING*AM525,AM525))</f>
        <v>32.838846454243</v>
      </c>
      <c r="AQ525" s="41" t="n">
        <f aca="false">IF(CORE_MODE=2,AN525,K525)</f>
        <v>1.124393</v>
      </c>
      <c r="AR525" s="31" t="n">
        <f aca="false">IF(CORE_MODE=2,AO525,L525)</f>
        <v>3.99746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31" t="n">
        <v>20.62</v>
      </c>
      <c r="H526" s="8" t="n">
        <v>256.689005</v>
      </c>
      <c r="I526" s="8" t="n">
        <v>844.409599</v>
      </c>
      <c r="J526" s="31" t="n">
        <v>3.289621</v>
      </c>
      <c r="K526" s="41" t="n">
        <v>1.135283</v>
      </c>
      <c r="L526" s="31" t="n">
        <v>5.785589</v>
      </c>
      <c r="M526" s="8" t="n">
        <v>640</v>
      </c>
      <c r="N526" s="8" t="n">
        <v>1900</v>
      </c>
      <c r="O526" s="31" t="n">
        <v>17.912044</v>
      </c>
      <c r="P526" s="31" t="n">
        <v>18.856832</v>
      </c>
      <c r="Q526" s="31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31" t="n">
        <v>10.522878</v>
      </c>
      <c r="W526" s="41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2*ROUNDUP(G526*1000/V_ZENER,0)*PRICE_Z+(4+IF(CORE_MODE=1,1,0)+IF(OR(CORE_MODE=3,CORE_MODE=4),1+2*N_CW+2*N_CW_A,0))*ROUNDUP(G526*DIODE_SAFETY/V_STICK,0)*PRICE_STICK</f>
        <v>169.8</v>
      </c>
      <c r="AG526" s="24" t="n">
        <f aca="false">SUM(X526:AF526)</f>
        <v>5007.919285</v>
      </c>
      <c r="AH526" s="20" t="n">
        <f aca="false">FIXED_BOM</f>
        <v>3666</v>
      </c>
      <c r="AI526" s="24" t="n">
        <f aca="false">(AG526+AH526)*(1+CONT)</f>
        <v>9975.00717775</v>
      </c>
      <c r="AJ526" s="24" t="n">
        <f aca="false">IF(AR526&gt;0,AI526/AR526,1000000000000)</f>
        <v>1724.11264916156</v>
      </c>
      <c r="AK526" s="8" t="n">
        <f aca="false">IF(AND(AP526&gt;=V_NEED,AR526&gt;=P_MIN,AQ526&gt;=Z_MIN,F526&lt;=N_CAP,D526&lt;=R_MAX,OR(CORONA_REQ=0,O526&gt;=G526),OR(CORE_MODE&lt;&gt;3,E_CORE&lt;=E_NULL_MAX)),1,0)</f>
        <v>0</v>
      </c>
      <c r="AL526" s="31" t="n">
        <f aca="false">IF(AK526=1,IF(OBJECTIVE=1,AI526,AJ526),1000000000000)+ROW()*0.000000001</f>
        <v>1000000000000</v>
      </c>
      <c r="AM526" s="31" t="n">
        <v>7.240402</v>
      </c>
      <c r="AN526" s="41" t="n">
        <v>1.110581</v>
      </c>
      <c r="AO526" s="31" t="n">
        <v>2.655529</v>
      </c>
      <c r="AP526" s="31" t="n">
        <f aca="false">IF(CORE_MODE=1,G526,IF(OR(CORE_MODE=3,CORE_MODE=4),G526+(CHOOSE(N_CW+1,0,1,CW_N2,CW_N3,CW_N4,CW_N5,CW_N6)+CHOOSE(N_CW_A+1,0,CW_A1,CW_A2))*CW_PER_SWING*AM526,AM526))</f>
        <v>35.986037269726</v>
      </c>
      <c r="AQ526" s="41" t="n">
        <f aca="false">IF(CORE_MODE=2,AN526,K526)</f>
        <v>1.135283</v>
      </c>
      <c r="AR526" s="31" t="n">
        <f aca="false">IF(CORE_MODE=2,AO526,L526)</f>
        <v>5.785589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31" t="n">
        <v>20.62</v>
      </c>
      <c r="H527" s="8" t="n">
        <v>36.278572</v>
      </c>
      <c r="I527" s="8" t="n">
        <v>139.907997</v>
      </c>
      <c r="J527" s="31" t="n">
        <v>3.856491</v>
      </c>
      <c r="K527" s="41" t="n">
        <v>1.047806</v>
      </c>
      <c r="L527" s="31" t="n">
        <v>0.37904</v>
      </c>
      <c r="M527" s="8" t="n">
        <v>158</v>
      </c>
      <c r="N527" s="8" t="n">
        <v>936</v>
      </c>
      <c r="O527" s="31" t="n">
        <v>19.540911</v>
      </c>
      <c r="P527" s="31" t="n">
        <v>4.837965</v>
      </c>
      <c r="Q527" s="31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31" t="n">
        <v>3.172114</v>
      </c>
      <c r="W527" s="41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2*ROUNDUP(G527*1000/V_ZENER,0)*PRICE_Z+(4+IF(CORE_MODE=1,1,0)+IF(OR(CORE_MODE=3,CORE_MODE=4),1+2*N_CW+2*N_CW_A,0))*ROUNDUP(G527*DIODE_SAFETY/V_STICK,0)*PRICE_STICK</f>
        <v>169.8</v>
      </c>
      <c r="AG527" s="24" t="n">
        <f aca="false">SUM(X527:AF527)</f>
        <v>1516.88637589</v>
      </c>
      <c r="AH527" s="20" t="n">
        <f aca="false">FIXED_BOM</f>
        <v>3666</v>
      </c>
      <c r="AI527" s="24" t="n">
        <f aca="false">(AG527+AH527)*(1+CONT)</f>
        <v>5960.3193322735</v>
      </c>
      <c r="AJ527" s="24" t="n">
        <f aca="false">IF(AR527&gt;0,AI527/AR527,1000000000000)</f>
        <v>15724.7766258799</v>
      </c>
      <c r="AK527" s="8" t="n">
        <f aca="false">IF(AND(AP527&gt;=V_NEED,AR527&gt;=P_MIN,AQ527&gt;=Z_MIN,F527&lt;=N_CAP,D527&lt;=R_MAX,OR(CORONA_REQ=0,O527&gt;=G527),OR(CORE_MODE&lt;&gt;3,E_CORE&lt;=E_NULL_MAX)),1,0)</f>
        <v>0</v>
      </c>
      <c r="AL527" s="31" t="n">
        <f aca="false">IF(AK527=1,IF(OBJECTIVE=1,AI527,AJ527),1000000000000)+ROW()*0.000000001</f>
        <v>1000000000000</v>
      </c>
      <c r="AM527" s="31" t="n">
        <v>1.208044</v>
      </c>
      <c r="AN527" s="41" t="n">
        <v>1.005391</v>
      </c>
      <c r="AO527" s="31" t="n">
        <v>0.00368</v>
      </c>
      <c r="AP527" s="31" t="n">
        <f aca="false">IF(CORE_MODE=1,G527,IF(OR(CORE_MODE=3,CORE_MODE=4),G527+(CHOOSE(N_CW+1,0,1,CW_N2,CW_N3,CW_N4,CW_N5,CW_N6)+CHOOSE(N_CW_A+1,0,CW_A1,CW_A2))*CW_PER_SWING*AM527,AM527))</f>
        <v>23.183787083572</v>
      </c>
      <c r="AQ527" s="41" t="n">
        <f aca="false">IF(CORE_MODE=2,AN527,K527)</f>
        <v>1.047806</v>
      </c>
      <c r="AR527" s="31" t="n">
        <f aca="false">IF(CORE_MODE=2,AO527,L527)</f>
        <v>0.37904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31" t="n">
        <v>20.62</v>
      </c>
      <c r="H528" s="8" t="n">
        <v>55.866327</v>
      </c>
      <c r="I528" s="8" t="n">
        <v>219.855424</v>
      </c>
      <c r="J528" s="31" t="n">
        <v>3.935384</v>
      </c>
      <c r="K528" s="41" t="n">
        <v>1.104632</v>
      </c>
      <c r="L528" s="31" t="n">
        <v>1.202207</v>
      </c>
      <c r="M528" s="8" t="n">
        <v>242</v>
      </c>
      <c r="N528" s="8" t="n">
        <v>1104</v>
      </c>
      <c r="O528" s="31" t="n">
        <v>19.540911</v>
      </c>
      <c r="P528" s="31" t="n">
        <v>7.256947</v>
      </c>
      <c r="Q528" s="31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31" t="n">
        <v>4.45316</v>
      </c>
      <c r="W528" s="41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2*ROUNDUP(G528*1000/V_ZENER,0)*PRICE_Z+(4+IF(CORE_MODE=1,1,0)+IF(OR(CORE_MODE=3,CORE_MODE=4),1+2*N_CW+2*N_CW_A,0))*ROUNDUP(G528*DIODE_SAFETY/V_STICK,0)*PRICE_STICK</f>
        <v>169.8</v>
      </c>
      <c r="AG528" s="24" t="n">
        <f aca="false">SUM(X528:AF528)</f>
        <v>2092.44648385</v>
      </c>
      <c r="AH528" s="20" t="n">
        <f aca="false">FIXED_BOM</f>
        <v>3666</v>
      </c>
      <c r="AI528" s="24" t="n">
        <f aca="false">(AG528+AH528)*(1+CONT)</f>
        <v>6622.2134564275</v>
      </c>
      <c r="AJ528" s="24" t="n">
        <f aca="false">IF(AR528&gt;0,AI528/AR528,1000000000000)</f>
        <v>5508.38038409983</v>
      </c>
      <c r="AK528" s="8" t="n">
        <f aca="false">IF(AND(AP528&gt;=V_NEED,AR528&gt;=P_MIN,AQ528&gt;=Z_MIN,F528&lt;=N_CAP,D528&lt;=R_MAX,OR(CORONA_REQ=0,O528&gt;=G528),OR(CORE_MODE&lt;&gt;3,E_CORE&lt;=E_NULL_MAX)),1,0)</f>
        <v>0</v>
      </c>
      <c r="AL528" s="31" t="n">
        <f aca="false">IF(AK528=1,IF(OBJECTIVE=1,AI528,AJ528),1000000000000)+ROW()*0.000000001</f>
        <v>1000000000000</v>
      </c>
      <c r="AM528" s="31" t="n">
        <v>3.786871</v>
      </c>
      <c r="AN528" s="41" t="n">
        <v>1.041954</v>
      </c>
      <c r="AO528" s="31" t="n">
        <v>0.089557</v>
      </c>
      <c r="AP528" s="31" t="n">
        <f aca="false">IF(CORE_MODE=1,G528,IF(OR(CORE_MODE=3,CORE_MODE=4),G528+(CHOOSE(N_CW+1,0,1,CW_N2,CW_N3,CW_N4,CW_N5,CW_N6)+CHOOSE(N_CW_A+1,0,CW_A1,CW_A2))*CW_PER_SWING*AM528,AM528))</f>
        <v>28.656736209073</v>
      </c>
      <c r="AQ528" s="41" t="n">
        <f aca="false">IF(CORE_MODE=2,AN528,K528)</f>
        <v>1.104632</v>
      </c>
      <c r="AR528" s="31" t="n">
        <f aca="false">IF(CORE_MODE=2,AO528,L528)</f>
        <v>1.202207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31" t="n">
        <v>20.62</v>
      </c>
      <c r="H529" s="8" t="n">
        <v>75.454082</v>
      </c>
      <c r="I529" s="8" t="n">
        <v>299.802851</v>
      </c>
      <c r="J529" s="31" t="n">
        <v>3.973315</v>
      </c>
      <c r="K529" s="41" t="n">
        <v>1.134969</v>
      </c>
      <c r="L529" s="31" t="n">
        <v>2.036785</v>
      </c>
      <c r="M529" s="8" t="n">
        <v>312</v>
      </c>
      <c r="N529" s="8" t="n">
        <v>1244</v>
      </c>
      <c r="O529" s="31" t="n">
        <v>19.540911</v>
      </c>
      <c r="P529" s="31" t="n">
        <v>9.675929</v>
      </c>
      <c r="Q529" s="31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31" t="n">
        <v>5.520698</v>
      </c>
      <c r="W529" s="41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2*ROUNDUP(G529*1000/V_ZENER,0)*PRICE_Z+(4+IF(CORE_MODE=1,1,0)+IF(OR(CORE_MODE=3,CORE_MODE=4),1+2*N_CW+2*N_CW_A,0))*ROUNDUP(G529*DIODE_SAFETY/V_STICK,0)*PRICE_STICK</f>
        <v>169.8</v>
      </c>
      <c r="AG529" s="24" t="n">
        <f aca="false">SUM(X529:AF529)</f>
        <v>2576.17675635</v>
      </c>
      <c r="AH529" s="20" t="n">
        <f aca="false">FIXED_BOM</f>
        <v>3666</v>
      </c>
      <c r="AI529" s="24" t="n">
        <f aca="false">(AG529+AH529)*(1+CONT)</f>
        <v>7178.5032698025</v>
      </c>
      <c r="AJ529" s="24" t="n">
        <f aca="false">IF(AR529&gt;0,AI529/AR529,1000000000000)</f>
        <v>3524.42858220308</v>
      </c>
      <c r="AK529" s="8" t="n">
        <f aca="false">IF(AND(AP529&gt;=V_NEED,AR529&gt;=P_MIN,AQ529&gt;=Z_MIN,F529&lt;=N_CAP,D529&lt;=R_MAX,OR(CORONA_REQ=0,O529&gt;=G529),OR(CORE_MODE&lt;&gt;3,E_CORE&lt;=E_NULL_MAX)),1,0)</f>
        <v>0</v>
      </c>
      <c r="AL529" s="31" t="n">
        <f aca="false">IF(AK529=1,IF(OBJECTIVE=1,AI529,AJ529),1000000000000)+ROW()*0.000000001</f>
        <v>1000000000000</v>
      </c>
      <c r="AM529" s="31" t="n">
        <v>5.431863</v>
      </c>
      <c r="AN529" s="41" t="n">
        <v>1.072541</v>
      </c>
      <c r="AO529" s="31" t="n">
        <v>0.456322</v>
      </c>
      <c r="AP529" s="31" t="n">
        <f aca="false">IF(CORE_MODE=1,G529,IF(OR(CORE_MODE=3,CORE_MODE=4),G529+(CHOOSE(N_CW+1,0,1,CW_N2,CW_N3,CW_N4,CW_N5,CW_N6)+CHOOSE(N_CW_A+1,0,CW_A1,CW_A2))*CW_PER_SWING*AM529,AM529))</f>
        <v>32.147841865969</v>
      </c>
      <c r="AQ529" s="41" t="n">
        <f aca="false">IF(CORE_MODE=2,AN529,K529)</f>
        <v>1.134969</v>
      </c>
      <c r="AR529" s="31" t="n">
        <f aca="false">IF(CORE_MODE=2,AO529,L529)</f>
        <v>2.036785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31" t="n">
        <v>20.62</v>
      </c>
      <c r="H530" s="8" t="n">
        <v>95.041838</v>
      </c>
      <c r="I530" s="8" t="n">
        <v>379.750277</v>
      </c>
      <c r="J530" s="31" t="n">
        <v>3.995612</v>
      </c>
      <c r="K530" s="41" t="n">
        <v>1.154127</v>
      </c>
      <c r="L530" s="31" t="n">
        <v>2.877862</v>
      </c>
      <c r="M530" s="8" t="n">
        <v>396</v>
      </c>
      <c r="N530" s="8" t="n">
        <v>1412</v>
      </c>
      <c r="O530" s="31" t="n">
        <v>19.540911</v>
      </c>
      <c r="P530" s="31" t="n">
        <v>12.094912</v>
      </c>
      <c r="Q530" s="31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31" t="n">
        <v>6.801744</v>
      </c>
      <c r="W530" s="41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2*ROUNDUP(G530*1000/V_ZENER,0)*PRICE_Z+(4+IF(CORE_MODE=1,1,0)+IF(OR(CORE_MODE=3,CORE_MODE=4),1+2*N_CW+2*N_CW_A,0))*ROUNDUP(G530*DIODE_SAFETY/V_STICK,0)*PRICE_STICK</f>
        <v>169.8</v>
      </c>
      <c r="AG530" s="24" t="n">
        <f aca="false">SUM(X530:AF530)</f>
        <v>3151.73687778</v>
      </c>
      <c r="AH530" s="20" t="n">
        <f aca="false">FIXED_BOM</f>
        <v>3666</v>
      </c>
      <c r="AI530" s="24" t="n">
        <f aca="false">(AG530+AH530)*(1+CONT)</f>
        <v>7840.397409447</v>
      </c>
      <c r="AJ530" s="24" t="n">
        <f aca="false">IF(AR530&gt;0,AI530/AR530,1000000000000)</f>
        <v>2724.38268737243</v>
      </c>
      <c r="AK530" s="8" t="n">
        <f aca="false">IF(AND(AP530&gt;=V_NEED,AR530&gt;=P_MIN,AQ530&gt;=Z_MIN,F530&lt;=N_CAP,D530&lt;=R_MAX,OR(CORONA_REQ=0,O530&gt;=G530),OR(CORE_MODE&lt;&gt;3,E_CORE&lt;=E_NULL_MAX)),1,0)</f>
        <v>0</v>
      </c>
      <c r="AL530" s="31" t="n">
        <f aca="false">IF(AK530=1,IF(OBJECTIVE=1,AI530,AJ530),1000000000000)+ROW()*0.000000001</f>
        <v>1000000000000</v>
      </c>
      <c r="AM530" s="31" t="n">
        <v>6.552349</v>
      </c>
      <c r="AN530" s="41" t="n">
        <v>1.099454</v>
      </c>
      <c r="AO530" s="31" t="n">
        <v>1.140958</v>
      </c>
      <c r="AP530" s="31" t="n">
        <f aca="false">IF(CORE_MODE=1,G530,IF(OR(CORE_MODE=3,CORE_MODE=4),G530+(CHOOSE(N_CW+1,0,1,CW_N2,CW_N3,CW_N4,CW_N5,CW_N6)+CHOOSE(N_CW_A+1,0,CW_A1,CW_A2))*CW_PER_SWING*AM530,AM530))</f>
        <v>34.525807845787</v>
      </c>
      <c r="AQ530" s="41" t="n">
        <f aca="false">IF(CORE_MODE=2,AN530,K530)</f>
        <v>1.154127</v>
      </c>
      <c r="AR530" s="31" t="n">
        <f aca="false">IF(CORE_MODE=2,AO530,L530)</f>
        <v>2.877862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31" t="n">
        <v>20.62</v>
      </c>
      <c r="H531" s="8" t="n">
        <v>114.629593</v>
      </c>
      <c r="I531" s="8" t="n">
        <v>459.697704</v>
      </c>
      <c r="J531" s="31" t="n">
        <v>4.010288</v>
      </c>
      <c r="K531" s="41" t="n">
        <v>1.167055</v>
      </c>
      <c r="L531" s="31" t="n">
        <v>3.720884</v>
      </c>
      <c r="M531" s="8" t="n">
        <v>480</v>
      </c>
      <c r="N531" s="8" t="n">
        <v>1580</v>
      </c>
      <c r="O531" s="31" t="n">
        <v>19.540911</v>
      </c>
      <c r="P531" s="31" t="n">
        <v>14.513894</v>
      </c>
      <c r="Q531" s="31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31" t="n">
        <v>8.08279</v>
      </c>
      <c r="W531" s="41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2*ROUNDUP(G531*1000/V_ZENER,0)*PRICE_Z+(4+IF(CORE_MODE=1,1,0)+IF(OR(CORE_MODE=3,CORE_MODE=4),1+2*N_CW+2*N_CW_A,0))*ROUNDUP(G531*DIODE_SAFETY/V_STICK,0)*PRICE_STICK</f>
        <v>169.8</v>
      </c>
      <c r="AG531" s="24" t="n">
        <f aca="false">SUM(X531:AF531)</f>
        <v>3727.29693074</v>
      </c>
      <c r="AH531" s="20" t="n">
        <f aca="false">FIXED_BOM</f>
        <v>3666</v>
      </c>
      <c r="AI531" s="24" t="n">
        <f aca="false">(AG531+AH531)*(1+CONT)</f>
        <v>8502.291470351</v>
      </c>
      <c r="AJ531" s="24" t="n">
        <f aca="false">IF(AR531&gt;0,AI531/AR531,1000000000000)</f>
        <v>2285.01922402069</v>
      </c>
      <c r="AK531" s="8" t="n">
        <f aca="false">IF(AND(AP531&gt;=V_NEED,AR531&gt;=P_MIN,AQ531&gt;=Z_MIN,F531&lt;=N_CAP,D531&lt;=R_MAX,OR(CORONA_REQ=0,O531&gt;=G531),OR(CORE_MODE&lt;&gt;3,E_CORE&lt;=E_NULL_MAX)),1,0)</f>
        <v>0</v>
      </c>
      <c r="AL531" s="31" t="n">
        <f aca="false">IF(AK531=1,IF(OBJECTIVE=1,AI531,AJ531),1000000000000)+ROW()*0.000000001</f>
        <v>1000000000000</v>
      </c>
      <c r="AM531" s="31" t="n">
        <v>7.413611</v>
      </c>
      <c r="AN531" s="41" t="n">
        <v>1.11895</v>
      </c>
      <c r="AO531" s="31" t="n">
        <v>1.962701</v>
      </c>
      <c r="AP531" s="31" t="n">
        <f aca="false">IF(CORE_MODE=1,G531,IF(OR(CORE_MODE=3,CORE_MODE=4),G531+(CHOOSE(N_CW+1,0,1,CW_N2,CW_N3,CW_N4,CW_N5,CW_N6)+CHOOSE(N_CW_A+1,0,CW_A1,CW_A2))*CW_PER_SWING*AM531,AM531))</f>
        <v>36.353632321693</v>
      </c>
      <c r="AQ531" s="41" t="n">
        <f aca="false">IF(CORE_MODE=2,AN531,K531)</f>
        <v>1.167055</v>
      </c>
      <c r="AR531" s="31" t="n">
        <f aca="false">IF(CORE_MODE=2,AO531,L531)</f>
        <v>3.720884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31" t="n">
        <v>20.62</v>
      </c>
      <c r="H532" s="8" t="n">
        <v>153.805103</v>
      </c>
      <c r="I532" s="8" t="n">
        <v>619.592558</v>
      </c>
      <c r="J532" s="31" t="n">
        <v>4.028427</v>
      </c>
      <c r="K532" s="41" t="n">
        <v>1.183991</v>
      </c>
      <c r="L532" s="31" t="n">
        <v>5.421314</v>
      </c>
      <c r="M532" s="8" t="n">
        <v>634</v>
      </c>
      <c r="N532" s="8" t="n">
        <v>1888</v>
      </c>
      <c r="O532" s="31" t="n">
        <v>19.540911</v>
      </c>
      <c r="P532" s="31" t="n">
        <v>19.351859</v>
      </c>
      <c r="Q532" s="31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31" t="n">
        <v>10.431374</v>
      </c>
      <c r="W532" s="41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2*ROUNDUP(G532*1000/V_ZENER,0)*PRICE_Z+(4+IF(CORE_MODE=1,1,0)+IF(OR(CORE_MODE=3,CORE_MODE=4),1+2*N_CW+2*N_CW_A,0))*ROUNDUP(G532*DIODE_SAFETY/V_STICK,0)*PRICE_STICK</f>
        <v>169.8</v>
      </c>
      <c r="AG532" s="24" t="n">
        <f aca="false">SUM(X532:AF532)</f>
        <v>4786.58732467</v>
      </c>
      <c r="AH532" s="20" t="n">
        <f aca="false">FIXED_BOM</f>
        <v>3666</v>
      </c>
      <c r="AI532" s="24" t="n">
        <f aca="false">(AG532+AH532)*(1+CONT)</f>
        <v>9720.4754233705</v>
      </c>
      <c r="AJ532" s="24" t="n">
        <f aca="false">IF(AR532&gt;0,AI532/AR532,1000000000000)</f>
        <v>1793.01096069523</v>
      </c>
      <c r="AK532" s="8" t="n">
        <f aca="false">IF(AND(AP532&gt;=V_NEED,AR532&gt;=P_MIN,AQ532&gt;=Z_MIN,F532&lt;=N_CAP,D532&lt;=R_MAX,OR(CORONA_REQ=0,O532&gt;=G532),OR(CORE_MODE&lt;&gt;3,E_CORE&lt;=E_NULL_MAX)),1,0)</f>
        <v>0</v>
      </c>
      <c r="AL532" s="31" t="n">
        <f aca="false">IF(AK532=1,IF(OBJECTIVE=1,AI532,AJ532),1000000000000)+ROW()*0.000000001</f>
        <v>1000000000000</v>
      </c>
      <c r="AM532" s="31" t="n">
        <v>8.240406</v>
      </c>
      <c r="AN532" s="41" t="n">
        <v>1.144927</v>
      </c>
      <c r="AO532" s="31" t="n">
        <v>3.268665</v>
      </c>
      <c r="AP532" s="31" t="n">
        <f aca="false">IF(CORE_MODE=1,G532,IF(OR(CORE_MODE=3,CORE_MODE=4),G532+(CHOOSE(N_CW+1,0,1,CW_N2,CW_N3,CW_N4,CW_N5,CW_N6)+CHOOSE(N_CW_A+1,0,CW_A1,CW_A2))*CW_PER_SWING*AM532,AM532))</f>
        <v>38.108308758778</v>
      </c>
      <c r="AQ532" s="41" t="n">
        <f aca="false">IF(CORE_MODE=2,AN532,K532)</f>
        <v>1.183991</v>
      </c>
      <c r="AR532" s="31" t="n">
        <f aca="false">IF(CORE_MODE=2,AO532,L532)</f>
        <v>5.421314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31" t="n">
        <v>20.62</v>
      </c>
      <c r="H533" s="8" t="n">
        <v>46.168429</v>
      </c>
      <c r="I533" s="8" t="n">
        <v>165.830412</v>
      </c>
      <c r="J533" s="31" t="n">
        <v>3.591857</v>
      </c>
      <c r="K533" s="41" t="n">
        <v>1.053807</v>
      </c>
      <c r="L533" s="31" t="n">
        <v>0.502305</v>
      </c>
      <c r="M533" s="8" t="n">
        <v>172</v>
      </c>
      <c r="N533" s="8" t="n">
        <v>964</v>
      </c>
      <c r="O533" s="31" t="n">
        <v>19.540911</v>
      </c>
      <c r="P533" s="31" t="n">
        <v>5.561788</v>
      </c>
      <c r="Q533" s="31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31" t="n">
        <v>3.385622</v>
      </c>
      <c r="W533" s="41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2*ROUNDUP(G533*1000/V_ZENER,0)*PRICE_Z+(4+IF(CORE_MODE=1,1,0)+IF(OR(CORE_MODE=3,CORE_MODE=4),1+2*N_CW+2*N_CW_A,0))*ROUNDUP(G533*DIODE_SAFETY/V_STICK,0)*PRICE_STICK</f>
        <v>169.8</v>
      </c>
      <c r="AG533" s="24" t="n">
        <f aca="false">SUM(X533:AF533)</f>
        <v>1617.38031916</v>
      </c>
      <c r="AH533" s="20" t="n">
        <f aca="false">FIXED_BOM</f>
        <v>3666</v>
      </c>
      <c r="AI533" s="24" t="n">
        <f aca="false">(AG533+AH533)*(1+CONT)</f>
        <v>6075.887367034</v>
      </c>
      <c r="AJ533" s="24" t="n">
        <f aca="false">IF(AR533&gt;0,AI533/AR533,1000000000000)</f>
        <v>12096.0121182031</v>
      </c>
      <c r="AK533" s="8" t="n">
        <f aca="false">IF(AND(AP533&gt;=V_NEED,AR533&gt;=P_MIN,AQ533&gt;=Z_MIN,F533&lt;=N_CAP,D533&lt;=R_MAX,OR(CORONA_REQ=0,O533&gt;=G533),OR(CORE_MODE&lt;&gt;3,E_CORE&lt;=E_NULL_MAX)),1,0)</f>
        <v>0</v>
      </c>
      <c r="AL533" s="31" t="n">
        <f aca="false">IF(AK533=1,IF(OBJECTIVE=1,AI533,AJ533),1000000000000)+ROW()*0.000000001</f>
        <v>1000000000000</v>
      </c>
      <c r="AM533" s="31" t="n">
        <v>1.721</v>
      </c>
      <c r="AN533" s="41" t="n">
        <v>1.014147</v>
      </c>
      <c r="AO533" s="31" t="n">
        <v>0.011571</v>
      </c>
      <c r="AP533" s="31" t="n">
        <f aca="false">IF(CORE_MODE=1,G533,IF(OR(CORE_MODE=3,CORE_MODE=4),G533+(CHOOSE(N_CW+1,0,1,CW_N2,CW_N3,CW_N4,CW_N5,CW_N6)+CHOOSE(N_CW_A+1,0,CW_A1,CW_A2))*CW_PER_SWING*AM533,AM533))</f>
        <v>24.272414623</v>
      </c>
      <c r="AQ533" s="41" t="n">
        <f aca="false">IF(CORE_MODE=2,AN533,K533)</f>
        <v>1.053807</v>
      </c>
      <c r="AR533" s="31" t="n">
        <f aca="false">IF(CORE_MODE=2,AO533,L533)</f>
        <v>0.502305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31" t="n">
        <v>20.62</v>
      </c>
      <c r="H534" s="8" t="n">
        <v>71.407531</v>
      </c>
      <c r="I534" s="8" t="n">
        <v>260.590648</v>
      </c>
      <c r="J534" s="31" t="n">
        <v>3.649344</v>
      </c>
      <c r="K534" s="41" t="n">
        <v>1.102153</v>
      </c>
      <c r="L534" s="31" t="n">
        <v>1.398757</v>
      </c>
      <c r="M534" s="8" t="n">
        <v>256</v>
      </c>
      <c r="N534" s="8" t="n">
        <v>1132</v>
      </c>
      <c r="O534" s="31" t="n">
        <v>19.540911</v>
      </c>
      <c r="P534" s="31" t="n">
        <v>8.342682</v>
      </c>
      <c r="Q534" s="31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31" t="n">
        <v>4.666667</v>
      </c>
      <c r="W534" s="41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2*ROUNDUP(G534*1000/V_ZENER,0)*PRICE_Z+(4+IF(CORE_MODE=1,1,0)+IF(OR(CORE_MODE=3,CORE_MODE=4),1+2*N_CW+2*N_CW_A,0))*ROUNDUP(G534*DIODE_SAFETY/V_STICK,0)*PRICE_STICK</f>
        <v>169.8</v>
      </c>
      <c r="AG534" s="24" t="n">
        <f aca="false">SUM(X534:AF534)</f>
        <v>2197.27245876</v>
      </c>
      <c r="AH534" s="20" t="n">
        <f aca="false">FIXED_BOM</f>
        <v>3666</v>
      </c>
      <c r="AI534" s="24" t="n">
        <f aca="false">(AG534+AH534)*(1+CONT)</f>
        <v>6742.763327574</v>
      </c>
      <c r="AJ534" s="24" t="n">
        <f aca="false">IF(AR534&gt;0,AI534/AR534,1000000000000)</f>
        <v>4820.53947009666</v>
      </c>
      <c r="AK534" s="8" t="n">
        <f aca="false">IF(AND(AP534&gt;=V_NEED,AR534&gt;=P_MIN,AQ534&gt;=Z_MIN,F534&lt;=N_CAP,D534&lt;=R_MAX,OR(CORONA_REQ=0,O534&gt;=G534),OR(CORE_MODE&lt;&gt;3,E_CORE&lt;=E_NULL_MAX)),1,0)</f>
        <v>0</v>
      </c>
      <c r="AL534" s="31" t="n">
        <f aca="false">IF(AK534=1,IF(OBJECTIVE=1,AI534,AJ534),1000000000000)+ROW()*0.000000001</f>
        <v>1000000000000</v>
      </c>
      <c r="AM534" s="31" t="n">
        <v>3.675203</v>
      </c>
      <c r="AN534" s="41" t="n">
        <v>1.041024</v>
      </c>
      <c r="AO534" s="31" t="n">
        <v>0.126783</v>
      </c>
      <c r="AP534" s="31" t="n">
        <f aca="false">IF(CORE_MODE=1,G534,IF(OR(CORE_MODE=3,CORE_MODE=4),G534+(CHOOSE(N_CW+1,0,1,CW_N2,CW_N3,CW_N4,CW_N5,CW_N6)+CHOOSE(N_CW_A+1,0,CW_A1,CW_A2))*CW_PER_SWING*AM534,AM534))</f>
        <v>28.419747344389</v>
      </c>
      <c r="AQ534" s="41" t="n">
        <f aca="false">IF(CORE_MODE=2,AN534,K534)</f>
        <v>1.102153</v>
      </c>
      <c r="AR534" s="31" t="n">
        <f aca="false">IF(CORE_MODE=2,AO534,L534)</f>
        <v>1.398757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31" t="n">
        <v>20.62</v>
      </c>
      <c r="H535" s="8" t="n">
        <v>96.646634</v>
      </c>
      <c r="I535" s="8" t="n">
        <v>355.350883</v>
      </c>
      <c r="J535" s="31" t="n">
        <v>3.676806</v>
      </c>
      <c r="K535" s="41" t="n">
        <v>1.127674</v>
      </c>
      <c r="L535" s="31" t="n">
        <v>2.307857</v>
      </c>
      <c r="M535" s="8" t="n">
        <v>340</v>
      </c>
      <c r="N535" s="8" t="n">
        <v>1300</v>
      </c>
      <c r="O535" s="31" t="n">
        <v>19.540911</v>
      </c>
      <c r="P535" s="31" t="n">
        <v>11.123575</v>
      </c>
      <c r="Q535" s="31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31" t="n">
        <v>5.947713</v>
      </c>
      <c r="W535" s="41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2*ROUNDUP(G535*1000/V_ZENER,0)*PRICE_Z+(4+IF(CORE_MODE=1,1,0)+IF(OR(CORE_MODE=3,CORE_MODE=4),1+2*N_CW+2*N_CW_A,0))*ROUNDUP(G535*DIODE_SAFETY/V_STICK,0)*PRICE_STICK</f>
        <v>169.8</v>
      </c>
      <c r="AG535" s="24" t="n">
        <f aca="false">SUM(X535:AF535)</f>
        <v>2777.16458289</v>
      </c>
      <c r="AH535" s="20" t="n">
        <f aca="false">FIXED_BOM</f>
        <v>3666</v>
      </c>
      <c r="AI535" s="24" t="n">
        <f aca="false">(AG535+AH535)*(1+CONT)</f>
        <v>7409.6392703235</v>
      </c>
      <c r="AJ535" s="24" t="n">
        <f aca="false">IF(AR535&gt;0,AI535/AR535,1000000000000)</f>
        <v>3210.61455294825</v>
      </c>
      <c r="AK535" s="8" t="n">
        <f aca="false">IF(AND(AP535&gt;=V_NEED,AR535&gt;=P_MIN,AQ535&gt;=Z_MIN,F535&lt;=N_CAP,D535&lt;=R_MAX,OR(CORONA_REQ=0,O535&gt;=G535),OR(CORE_MODE&lt;&gt;3,E_CORE&lt;=E_NULL_MAX)),1,0)</f>
        <v>0</v>
      </c>
      <c r="AL535" s="31" t="n">
        <f aca="false">IF(AK535=1,IF(OBJECTIVE=1,AI535,AJ535),1000000000000)+ROW()*0.000000001</f>
        <v>1000000000000</v>
      </c>
      <c r="AM535" s="31" t="n">
        <v>5.028818</v>
      </c>
      <c r="AN535" s="41" t="n">
        <v>1.075106</v>
      </c>
      <c r="AO535" s="31" t="n">
        <v>0.630045</v>
      </c>
      <c r="AP535" s="31" t="n">
        <f aca="false">IF(CORE_MODE=1,G535,IF(OR(CORE_MODE=3,CORE_MODE=4),G535+(CHOOSE(N_CW+1,0,1,CW_N2,CW_N3,CW_N4,CW_N5,CW_N6)+CHOOSE(N_CW_A+1,0,CW_A1,CW_A2))*CW_PER_SWING*AM535,AM535))</f>
        <v>31.292474375134</v>
      </c>
      <c r="AQ535" s="41" t="n">
        <f aca="false">IF(CORE_MODE=2,AN535,K535)</f>
        <v>1.127674</v>
      </c>
      <c r="AR535" s="31" t="n">
        <f aca="false">IF(CORE_MODE=2,AO535,L535)</f>
        <v>2.307857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31" t="n">
        <v>20.62</v>
      </c>
      <c r="H536" s="8" t="n">
        <v>121.885736</v>
      </c>
      <c r="I536" s="8" t="n">
        <v>450.111119</v>
      </c>
      <c r="J536" s="31" t="n">
        <v>3.692894</v>
      </c>
      <c r="K536" s="41" t="n">
        <v>1.143206</v>
      </c>
      <c r="L536" s="31" t="n">
        <v>3.218466</v>
      </c>
      <c r="M536" s="8" t="n">
        <v>410</v>
      </c>
      <c r="N536" s="8" t="n">
        <v>1440</v>
      </c>
      <c r="O536" s="31" t="n">
        <v>19.540911</v>
      </c>
      <c r="P536" s="31" t="n">
        <v>13.904469</v>
      </c>
      <c r="Q536" s="31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31" t="n">
        <v>7.015252</v>
      </c>
      <c r="W536" s="41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2*ROUNDUP(G536*1000/V_ZENER,0)*PRICE_Z+(4+IF(CORE_MODE=1,1,0)+IF(OR(CORE_MODE=3,CORE_MODE=4),1+2*N_CW+2*N_CW_A,0))*ROUNDUP(G536*DIODE_SAFETY/V_STICK,0)*PRICE_STICK</f>
        <v>169.8</v>
      </c>
      <c r="AG536" s="24" t="n">
        <f aca="false">SUM(X536:AF536)</f>
        <v>3265.22705703</v>
      </c>
      <c r="AH536" s="20" t="n">
        <f aca="false">FIXED_BOM</f>
        <v>3666</v>
      </c>
      <c r="AI536" s="24" t="n">
        <f aca="false">(AG536+AH536)*(1+CONT)</f>
        <v>7970.9111155845</v>
      </c>
      <c r="AJ536" s="24" t="n">
        <f aca="false">IF(AR536&gt;0,AI536/AR536,1000000000000)</f>
        <v>2476.61808935825</v>
      </c>
      <c r="AK536" s="8" t="n">
        <f aca="false">IF(AND(AP536&gt;=V_NEED,AR536&gt;=P_MIN,AQ536&gt;=Z_MIN,F536&lt;=N_CAP,D536&lt;=R_MAX,OR(CORONA_REQ=0,O536&gt;=G536),OR(CORE_MODE&lt;&gt;3,E_CORE&lt;=E_NULL_MAX)),1,0)</f>
        <v>0</v>
      </c>
      <c r="AL536" s="31" t="n">
        <f aca="false">IF(AK536=1,IF(OBJECTIVE=1,AI536,AJ536),1000000000000)+ROW()*0.000000001</f>
        <v>1000000000000</v>
      </c>
      <c r="AM536" s="31" t="n">
        <v>6.052804</v>
      </c>
      <c r="AN536" s="41" t="n">
        <v>1.097814</v>
      </c>
      <c r="AO536" s="31" t="n">
        <v>1.336531</v>
      </c>
      <c r="AP536" s="31" t="n">
        <f aca="false">IF(CORE_MODE=1,G536,IF(OR(CORE_MODE=3,CORE_MODE=4),G536+(CHOOSE(N_CW+1,0,1,CW_N2,CW_N3,CW_N4,CW_N5,CW_N6)+CHOOSE(N_CW_A+1,0,CW_A1,CW_A2))*CW_PER_SWING*AM536,AM536))</f>
        <v>33.465641975452</v>
      </c>
      <c r="AQ536" s="41" t="n">
        <f aca="false">IF(CORE_MODE=2,AN536,K536)</f>
        <v>1.143206</v>
      </c>
      <c r="AR536" s="31" t="n">
        <f aca="false">IF(CORE_MODE=2,AO536,L536)</f>
        <v>3.218466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31" t="n">
        <v>20.62</v>
      </c>
      <c r="H537" s="8" t="n">
        <v>147.124838</v>
      </c>
      <c r="I537" s="8" t="n">
        <v>544.871354</v>
      </c>
      <c r="J537" s="31" t="n">
        <v>3.703463</v>
      </c>
      <c r="K537" s="41" t="n">
        <v>1.153756</v>
      </c>
      <c r="L537" s="31" t="n">
        <v>4.131942</v>
      </c>
      <c r="M537" s="8" t="n">
        <v>494</v>
      </c>
      <c r="N537" s="8" t="n">
        <v>1608</v>
      </c>
      <c r="O537" s="31" t="n">
        <v>19.540911</v>
      </c>
      <c r="P537" s="31" t="n">
        <v>16.685363</v>
      </c>
      <c r="Q537" s="31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31" t="n">
        <v>8.296298</v>
      </c>
      <c r="W537" s="41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2*ROUNDUP(G537*1000/V_ZENER,0)*PRICE_Z+(4+IF(CORE_MODE=1,1,0)+IF(OR(CORE_MODE=3,CORE_MODE=4),1+2*N_CW+2*N_CW_A,0))*ROUNDUP(G537*DIODE_SAFETY/V_STICK,0)*PRICE_STICK</f>
        <v>169.8</v>
      </c>
      <c r="AG537" s="24" t="n">
        <f aca="false">SUM(X537:AF537)</f>
        <v>3845.11919813</v>
      </c>
      <c r="AH537" s="20" t="n">
        <f aca="false">FIXED_BOM</f>
        <v>3666</v>
      </c>
      <c r="AI537" s="24" t="n">
        <f aca="false">(AG537+AH537)*(1+CONT)</f>
        <v>8637.7870778495</v>
      </c>
      <c r="AJ537" s="24" t="n">
        <f aca="false">IF(AR537&gt;0,AI537/AR537,1000000000000)</f>
        <v>2090.49088245902</v>
      </c>
      <c r="AK537" s="8" t="n">
        <f aca="false">IF(AND(AP537&gt;=V_NEED,AR537&gt;=P_MIN,AQ537&gt;=Z_MIN,F537&lt;=N_CAP,D537&lt;=R_MAX,OR(CORONA_REQ=0,O537&gt;=G537),OR(CORE_MODE&lt;&gt;3,E_CORE&lt;=E_NULL_MAX)),1,0)</f>
        <v>0</v>
      </c>
      <c r="AL537" s="31" t="n">
        <f aca="false">IF(AK537=1,IF(OBJECTIVE=1,AI537,AJ537),1000000000000)+ROW()*0.000000001</f>
        <v>1000000000000</v>
      </c>
      <c r="AM537" s="31" t="n">
        <v>6.757795</v>
      </c>
      <c r="AN537" s="41" t="n">
        <v>1.113715</v>
      </c>
      <c r="AO537" s="31" t="n">
        <v>1.937776</v>
      </c>
      <c r="AP537" s="31" t="n">
        <f aca="false">IF(CORE_MODE=1,G537,IF(OR(CORE_MODE=3,CORE_MODE=4),G537+(CHOOSE(N_CW+1,0,1,CW_N2,CW_N3,CW_N4,CW_N5,CW_N6)+CHOOSE(N_CW_A+1,0,CW_A1,CW_A2))*CW_PER_SWING*AM537,AM537))</f>
        <v>34.961818290085</v>
      </c>
      <c r="AQ537" s="41" t="n">
        <f aca="false">IF(CORE_MODE=2,AN537,K537)</f>
        <v>1.153756</v>
      </c>
      <c r="AR537" s="31" t="n">
        <f aca="false">IF(CORE_MODE=2,AO537,L537)</f>
        <v>4.131942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31" t="n">
        <v>20.62</v>
      </c>
      <c r="H538" s="8" t="n">
        <v>197.603043</v>
      </c>
      <c r="I538" s="8" t="n">
        <v>734.391825</v>
      </c>
      <c r="J538" s="31" t="n">
        <v>3.716501</v>
      </c>
      <c r="K538" s="41" t="n">
        <v>1.167412</v>
      </c>
      <c r="L538" s="31" t="n">
        <v>5.970199</v>
      </c>
      <c r="M538" s="8" t="n">
        <v>662</v>
      </c>
      <c r="N538" s="8" t="n">
        <v>1944</v>
      </c>
      <c r="O538" s="31" t="n">
        <v>19.540911</v>
      </c>
      <c r="P538" s="31" t="n">
        <v>22.247151</v>
      </c>
      <c r="Q538" s="31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31" t="n">
        <v>10.85839</v>
      </c>
      <c r="W538" s="41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2*ROUNDUP(G538*1000/V_ZENER,0)*PRICE_Z+(4+IF(CORE_MODE=1,1,0)+IF(OR(CORE_MODE=3,CORE_MODE=4),1+2*N_CW+2*N_CW_A,0))*ROUNDUP(G538*DIODE_SAFETY/V_STICK,0)*PRICE_STICK</f>
        <v>169.8</v>
      </c>
      <c r="AG538" s="24" t="n">
        <f aca="false">SUM(X538:AF538)</f>
        <v>5004.90353383</v>
      </c>
      <c r="AH538" s="20" t="n">
        <f aca="false">FIXED_BOM</f>
        <v>3666</v>
      </c>
      <c r="AI538" s="24" t="n">
        <f aca="false">(AG538+AH538)*(1+CONT)</f>
        <v>9971.5390639045</v>
      </c>
      <c r="AJ538" s="24" t="n">
        <f aca="false">IF(AR538&gt;0,AI538/AR538,1000000000000)</f>
        <v>1670.21887610522</v>
      </c>
      <c r="AK538" s="8" t="n">
        <f aca="false">IF(AND(AP538&gt;=V_NEED,AR538&gt;=P_MIN,AQ538&gt;=Z_MIN,F538&lt;=N_CAP,D538&lt;=R_MAX,OR(CORONA_REQ=0,O538&gt;=G538),OR(CORE_MODE&lt;&gt;3,E_CORE&lt;=E_NULL_MAX)),1,0)</f>
        <v>0</v>
      </c>
      <c r="AL538" s="31" t="n">
        <f aca="false">IF(AK538=1,IF(OBJECTIVE=1,AI538,AJ538),1000000000000)+ROW()*0.000000001</f>
        <v>1000000000000</v>
      </c>
      <c r="AM538" s="31" t="n">
        <v>7.825368</v>
      </c>
      <c r="AN538" s="41" t="n">
        <v>1.136079</v>
      </c>
      <c r="AO538" s="31" t="n">
        <v>3.289945</v>
      </c>
      <c r="AP538" s="31" t="n">
        <f aca="false">IF(CORE_MODE=1,G538,IF(OR(CORE_MODE=3,CORE_MODE=4),G538+(CHOOSE(N_CW+1,0,1,CW_N2,CW_N3,CW_N4,CW_N5,CW_N6)+CHOOSE(N_CW_A+1,0,CW_A1,CW_A2))*CW_PER_SWING*AM538,AM538))</f>
        <v>37.227488967784</v>
      </c>
      <c r="AQ538" s="41" t="n">
        <f aca="false">IF(CORE_MODE=2,AN538,K538)</f>
        <v>1.167412</v>
      </c>
      <c r="AR538" s="31" t="n">
        <f aca="false">IF(CORE_MODE=2,AO538,L538)</f>
        <v>5.970199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31" t="n">
        <v>20.62</v>
      </c>
      <c r="H539" s="8" t="n">
        <v>62.868535</v>
      </c>
      <c r="I539" s="8" t="n">
        <v>191.744087</v>
      </c>
      <c r="J539" s="31" t="n">
        <v>3.049921</v>
      </c>
      <c r="K539" s="41" t="n">
        <v>1.03125</v>
      </c>
      <c r="L539" s="31" t="n">
        <v>0.35172</v>
      </c>
      <c r="M539" s="8" t="n">
        <v>172</v>
      </c>
      <c r="N539" s="8" t="n">
        <v>964</v>
      </c>
      <c r="O539" s="31" t="n">
        <v>19.540911</v>
      </c>
      <c r="P539" s="31" t="n">
        <v>6.285611</v>
      </c>
      <c r="Q539" s="31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31" t="n">
        <v>3.385622</v>
      </c>
      <c r="W539" s="41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2*ROUNDUP(G539*1000/V_ZENER,0)*PRICE_Z+(4+IF(CORE_MODE=1,1,0)+IF(OR(CORE_MODE=3,CORE_MODE=4),1+2*N_CW+2*N_CW_A,0))*ROUNDUP(G539*DIODE_SAFETY/V_STICK,0)*PRICE_STICK</f>
        <v>169.8</v>
      </c>
      <c r="AG539" s="24" t="n">
        <f aca="false">SUM(X539:AF539)</f>
        <v>1626.04448047</v>
      </c>
      <c r="AH539" s="20" t="n">
        <f aca="false">FIXED_BOM</f>
        <v>3666</v>
      </c>
      <c r="AI539" s="24" t="n">
        <f aca="false">(AG539+AH539)*(1+CONT)</f>
        <v>6085.8511525405</v>
      </c>
      <c r="AJ539" s="24" t="n">
        <f aca="false">IF(AR539&gt;0,AI539/AR539,1000000000000)</f>
        <v>17303.1137056195</v>
      </c>
      <c r="AK539" s="8" t="n">
        <f aca="false">IF(AND(AP539&gt;=V_NEED,AR539&gt;=P_MIN,AQ539&gt;=Z_MIN,F539&lt;=N_CAP,D539&lt;=R_MAX,OR(CORONA_REQ=0,O539&gt;=G539),OR(CORE_MODE&lt;&gt;3,E_CORE&lt;=E_NULL_MAX)),1,0)</f>
        <v>0</v>
      </c>
      <c r="AL539" s="31" t="n">
        <f aca="false">IF(AK539=1,IF(OBJECTIVE=1,AI539,AJ539),1000000000000)+ROW()*0.000000001</f>
        <v>1000000000000</v>
      </c>
      <c r="AM539" s="31" t="n">
        <v>0.955076</v>
      </c>
      <c r="AN539" s="41" t="n">
        <v>1.001721</v>
      </c>
      <c r="AO539" s="31" t="n">
        <v>0.001351</v>
      </c>
      <c r="AP539" s="31" t="n">
        <f aca="false">IF(CORE_MODE=1,G539,IF(OR(CORE_MODE=3,CORE_MODE=4),G539+(CHOOSE(N_CW+1,0,1,CW_N2,CW_N3,CW_N4,CW_N5,CW_N6)+CHOOSE(N_CW_A+1,0,CW_A1,CW_A2))*CW_PER_SWING*AM539,AM539))</f>
        <v>22.646922456988</v>
      </c>
      <c r="AQ539" s="41" t="n">
        <f aca="false">IF(CORE_MODE=2,AN539,K539)</f>
        <v>1.03125</v>
      </c>
      <c r="AR539" s="31" t="n">
        <f aca="false">IF(CORE_MODE=2,AO539,L539)</f>
        <v>0.35172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31" t="n">
        <v>20.62</v>
      </c>
      <c r="H540" s="8" t="n">
        <v>97.650555</v>
      </c>
      <c r="I540" s="8" t="n">
        <v>301.312137</v>
      </c>
      <c r="J540" s="31" t="n">
        <v>3.085616</v>
      </c>
      <c r="K540" s="41" t="n">
        <v>1.069625</v>
      </c>
      <c r="L540" s="31" t="n">
        <v>1.160351</v>
      </c>
      <c r="M540" s="8" t="n">
        <v>256</v>
      </c>
      <c r="N540" s="8" t="n">
        <v>1132</v>
      </c>
      <c r="O540" s="31" t="n">
        <v>19.540911</v>
      </c>
      <c r="P540" s="31" t="n">
        <v>9.428416</v>
      </c>
      <c r="Q540" s="31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31" t="n">
        <v>4.666667</v>
      </c>
      <c r="W540" s="41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2*ROUNDUP(G540*1000/V_ZENER,0)*PRICE_Z+(4+IF(CORE_MODE=1,1,0)+IF(OR(CORE_MODE=3,CORE_MODE=4),1+2*N_CW+2*N_CW_A,0))*ROUNDUP(G540*DIODE_SAFETY/V_STICK,0)*PRICE_STICK</f>
        <v>169.8</v>
      </c>
      <c r="AG540" s="24" t="n">
        <f aca="false">SUM(X540:AF540)</f>
        <v>2210.26869474</v>
      </c>
      <c r="AH540" s="20" t="n">
        <f aca="false">FIXED_BOM</f>
        <v>3666</v>
      </c>
      <c r="AI540" s="24" t="n">
        <f aca="false">(AG540+AH540)*(1+CONT)</f>
        <v>6757.708998951</v>
      </c>
      <c r="AJ540" s="24" t="n">
        <f aca="false">IF(AR540&gt;0,AI540/AR540,1000000000000)</f>
        <v>5823.84898961694</v>
      </c>
      <c r="AK540" s="8" t="n">
        <f aca="false">IF(AND(AP540&gt;=V_NEED,AR540&gt;=P_MIN,AQ540&gt;=Z_MIN,F540&lt;=N_CAP,D540&lt;=R_MAX,OR(CORONA_REQ=0,O540&gt;=G540),OR(CORE_MODE&lt;&gt;3,E_CORE&lt;=E_NULL_MAX)),1,0)</f>
        <v>0</v>
      </c>
      <c r="AL540" s="31" t="n">
        <f aca="false">IF(AK540=1,IF(OBJECTIVE=1,AI540,AJ540),1000000000000)+ROW()*0.000000001</f>
        <v>1000000000000</v>
      </c>
      <c r="AM540" s="31" t="n">
        <v>1.895577</v>
      </c>
      <c r="AN540" s="41" t="n">
        <v>1.022546</v>
      </c>
      <c r="AO540" s="31" t="n">
        <v>0.075109</v>
      </c>
      <c r="AP540" s="31" t="n">
        <f aca="false">IF(CORE_MODE=1,G540,IF(OR(CORE_MODE=3,CORE_MODE=4),G540+(CHOOSE(N_CW+1,0,1,CW_N2,CW_N3,CW_N4,CW_N5,CW_N6)+CHOOSE(N_CW_A+1,0,CW_A1,CW_A2))*CW_PER_SWING*AM540,AM540))</f>
        <v>24.642912930751</v>
      </c>
      <c r="AQ540" s="41" t="n">
        <f aca="false">IF(CORE_MODE=2,AN540,K540)</f>
        <v>1.069625</v>
      </c>
      <c r="AR540" s="31" t="n">
        <f aca="false">IF(CORE_MODE=2,AO540,L540)</f>
        <v>1.160351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31" t="n">
        <v>20.62</v>
      </c>
      <c r="H541" s="8" t="n">
        <v>132.432576</v>
      </c>
      <c r="I541" s="8" t="n">
        <v>410.880187</v>
      </c>
      <c r="J541" s="31" t="n">
        <v>3.102561</v>
      </c>
      <c r="K541" s="41" t="n">
        <v>1.089528</v>
      </c>
      <c r="L541" s="31" t="n">
        <v>1.978011</v>
      </c>
      <c r="M541" s="8" t="n">
        <v>354</v>
      </c>
      <c r="N541" s="8" t="n">
        <v>1328</v>
      </c>
      <c r="O541" s="31" t="n">
        <v>19.540911</v>
      </c>
      <c r="P541" s="31" t="n">
        <v>12.571221</v>
      </c>
      <c r="Q541" s="31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31" t="n">
        <v>6.161221</v>
      </c>
      <c r="W541" s="41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2*ROUNDUP(G541*1000/V_ZENER,0)*PRICE_Z+(4+IF(CORE_MODE=1,1,0)+IF(OR(CORE_MODE=3,CORE_MODE=4),1+2*N_CW+2*N_CW_A,0))*ROUNDUP(G541*DIODE_SAFETY/V_STICK,0)*PRICE_STICK</f>
        <v>169.8</v>
      </c>
      <c r="AG541" s="24" t="n">
        <f aca="false">SUM(X541:AF541)</f>
        <v>2886.32268747</v>
      </c>
      <c r="AH541" s="20" t="n">
        <f aca="false">FIXED_BOM</f>
        <v>3666</v>
      </c>
      <c r="AI541" s="24" t="n">
        <f aca="false">(AG541+AH541)*(1+CONT)</f>
        <v>7535.1710905905</v>
      </c>
      <c r="AJ541" s="24" t="n">
        <f aca="false">IF(AR541&gt;0,AI541/AR541,1000000000000)</f>
        <v>3809.4687494612</v>
      </c>
      <c r="AK541" s="8" t="n">
        <f aca="false">IF(AND(AP541&gt;=V_NEED,AR541&gt;=P_MIN,AQ541&gt;=Z_MIN,F541&lt;=N_CAP,D541&lt;=R_MAX,OR(CORONA_REQ=0,O541&gt;=G541),OR(CORE_MODE&lt;&gt;3,E_CORE&lt;=E_NULL_MAX)),1,0)</f>
        <v>0</v>
      </c>
      <c r="AL541" s="31" t="n">
        <f aca="false">IF(AK541=1,IF(OBJECTIVE=1,AI541,AJ541),1000000000000)+ROW()*0.000000001</f>
        <v>1000000000000</v>
      </c>
      <c r="AM541" s="31" t="n">
        <v>2.992657</v>
      </c>
      <c r="AN541" s="41" t="n">
        <v>1.048877</v>
      </c>
      <c r="AO541" s="31" t="n">
        <v>0.319063</v>
      </c>
      <c r="AP541" s="31" t="n">
        <f aca="false">IF(CORE_MODE=1,G541,IF(OR(CORE_MODE=3,CORE_MODE=4),G541+(CHOOSE(N_CW+1,0,1,CW_N2,CW_N3,CW_N4,CW_N5,CW_N6)+CHOOSE(N_CW_A+1,0,CW_A1,CW_A2))*CW_PER_SWING*AM541,AM541))</f>
        <v>26.971205222791</v>
      </c>
      <c r="AQ541" s="41" t="n">
        <f aca="false">IF(CORE_MODE=2,AN541,K541)</f>
        <v>1.089528</v>
      </c>
      <c r="AR541" s="31" t="n">
        <f aca="false">IF(CORE_MODE=2,AO541,L541)</f>
        <v>1.978011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31" t="n">
        <v>20.62</v>
      </c>
      <c r="H542" s="8" t="n">
        <v>167.214596</v>
      </c>
      <c r="I542" s="8" t="n">
        <v>520.448237</v>
      </c>
      <c r="J542" s="31" t="n">
        <v>3.112457</v>
      </c>
      <c r="K542" s="41" t="n">
        <v>1.101429</v>
      </c>
      <c r="L542" s="31" t="n">
        <v>2.793383</v>
      </c>
      <c r="M542" s="8" t="n">
        <v>438</v>
      </c>
      <c r="N542" s="8" t="n">
        <v>1496</v>
      </c>
      <c r="O542" s="31" t="n">
        <v>19.540911</v>
      </c>
      <c r="P542" s="31" t="n">
        <v>15.714027</v>
      </c>
      <c r="Q542" s="31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31" t="n">
        <v>7.442267</v>
      </c>
      <c r="W542" s="41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2*ROUNDUP(G542*1000/V_ZENER,0)*PRICE_Z+(4+IF(CORE_MODE=1,1,0)+IF(OR(CORE_MODE=3,CORE_MODE=4),1+2*N_CW+2*N_CW_A,0))*ROUNDUP(G542*DIODE_SAFETY/V_STICK,0)*PRICE_STICK</f>
        <v>169.8</v>
      </c>
      <c r="AG542" s="24" t="n">
        <f aca="false">SUM(X542:AF542)</f>
        <v>3470.54691521</v>
      </c>
      <c r="AH542" s="20" t="n">
        <f aca="false">FIXED_BOM</f>
        <v>3666</v>
      </c>
      <c r="AI542" s="24" t="n">
        <f aca="false">(AG542+AH542)*(1+CONT)</f>
        <v>8207.0289524915</v>
      </c>
      <c r="AJ542" s="24" t="n">
        <f aca="false">IF(AR542&gt;0,AI542/AR542,1000000000000)</f>
        <v>2938.02495128362</v>
      </c>
      <c r="AK542" s="8" t="n">
        <f aca="false">IF(AND(AP542&gt;=V_NEED,AR542&gt;=P_MIN,AQ542&gt;=Z_MIN,F542&lt;=N_CAP,D542&lt;=R_MAX,OR(CORONA_REQ=0,O542&gt;=G542),OR(CORE_MODE&lt;&gt;3,E_CORE&lt;=E_NULL_MAX)),1,0)</f>
        <v>0</v>
      </c>
      <c r="AL542" s="31" t="n">
        <f aca="false">IF(AK542=1,IF(OBJECTIVE=1,AI542,AJ542),1000000000000)+ROW()*0.000000001</f>
        <v>1000000000000</v>
      </c>
      <c r="AM542" s="31" t="n">
        <v>4.120761</v>
      </c>
      <c r="AN542" s="41" t="n">
        <v>1.066282</v>
      </c>
      <c r="AO542" s="31" t="n">
        <v>0.668555</v>
      </c>
      <c r="AP542" s="31" t="n">
        <f aca="false">IF(CORE_MODE=1,G542,IF(OR(CORE_MODE=3,CORE_MODE=4),G542+(CHOOSE(N_CW+1,0,1,CW_N2,CW_N3,CW_N4,CW_N5,CW_N6)+CHOOSE(N_CW_A+1,0,CW_A1,CW_A2))*CW_PER_SWING*AM542,AM542))</f>
        <v>29.365338602143</v>
      </c>
      <c r="AQ542" s="41" t="n">
        <f aca="false">IF(CORE_MODE=2,AN542,K542)</f>
        <v>1.101429</v>
      </c>
      <c r="AR542" s="31" t="n">
        <f aca="false">IF(CORE_MODE=2,AO542,L542)</f>
        <v>2.793383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31" t="n">
        <v>20.62</v>
      </c>
      <c r="H543" s="8" t="n">
        <v>201.996616</v>
      </c>
      <c r="I543" s="8" t="n">
        <v>630.016287</v>
      </c>
      <c r="J543" s="31" t="n">
        <v>3.118945</v>
      </c>
      <c r="K543" s="41" t="n">
        <v>1.109633</v>
      </c>
      <c r="L543" s="31" t="n">
        <v>3.617775</v>
      </c>
      <c r="M543" s="8" t="n">
        <v>522</v>
      </c>
      <c r="N543" s="8" t="n">
        <v>1664</v>
      </c>
      <c r="O543" s="31" t="n">
        <v>19.540911</v>
      </c>
      <c r="P543" s="31" t="n">
        <v>18.856832</v>
      </c>
      <c r="Q543" s="31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31" t="n">
        <v>8.723313</v>
      </c>
      <c r="W543" s="41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2*ROUNDUP(G543*1000/V_ZENER,0)*PRICE_Z+(4+IF(CORE_MODE=1,1,0)+IF(OR(CORE_MODE=3,CORE_MODE=4),1+2*N_CW+2*N_CW_A,0))*ROUNDUP(G543*DIODE_SAFETY/V_STICK,0)*PRICE_STICK</f>
        <v>169.8</v>
      </c>
      <c r="AG543" s="24" t="n">
        <f aca="false">SUM(X543:AF543)</f>
        <v>4054.77118598</v>
      </c>
      <c r="AH543" s="20" t="n">
        <f aca="false">FIXED_BOM</f>
        <v>3666</v>
      </c>
      <c r="AI543" s="24" t="n">
        <f aca="false">(AG543+AH543)*(1+CONT)</f>
        <v>8878.886863877</v>
      </c>
      <c r="AJ543" s="24" t="n">
        <f aca="false">IF(AR543&gt;0,AI543/AR543,1000000000000)</f>
        <v>2454.23965389694</v>
      </c>
      <c r="AK543" s="8" t="n">
        <f aca="false">IF(AND(AP543&gt;=V_NEED,AR543&gt;=P_MIN,AQ543&gt;=Z_MIN,F543&lt;=N_CAP,D543&lt;=R_MAX,OR(CORONA_REQ=0,O543&gt;=G543),OR(CORE_MODE&lt;&gt;3,E_CORE&lt;=E_NULL_MAX)),1,0)</f>
        <v>0</v>
      </c>
      <c r="AL543" s="31" t="n">
        <f aca="false">IF(AK543=1,IF(OBJECTIVE=1,AI543,AJ543),1000000000000)+ROW()*0.000000001</f>
        <v>1000000000000</v>
      </c>
      <c r="AM543" s="31" t="n">
        <v>5.168807</v>
      </c>
      <c r="AN543" s="41" t="n">
        <v>1.079205</v>
      </c>
      <c r="AO543" s="31" t="n">
        <v>1.096281</v>
      </c>
      <c r="AP543" s="31" t="n">
        <f aca="false">IF(CORE_MODE=1,G543,IF(OR(CORE_MODE=3,CORE_MODE=4),G543+(CHOOSE(N_CW+1,0,1,CW_N2,CW_N3,CW_N4,CW_N5,CW_N6)+CHOOSE(N_CW_A+1,0,CW_A1,CW_A2))*CW_PER_SWING*AM543,AM543))</f>
        <v>31.589567850241</v>
      </c>
      <c r="AQ543" s="41" t="n">
        <f aca="false">IF(CORE_MODE=2,AN543,K543)</f>
        <v>1.109633</v>
      </c>
      <c r="AR543" s="31" t="n">
        <f aca="false">IF(CORE_MODE=2,AO543,L543)</f>
        <v>3.617775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31" t="n">
        <v>20.62</v>
      </c>
      <c r="H544" s="8" t="n">
        <v>271.560656</v>
      </c>
      <c r="I544" s="8" t="n">
        <v>849.152387</v>
      </c>
      <c r="J544" s="31" t="n">
        <v>3.126935</v>
      </c>
      <c r="K544" s="41" t="n">
        <v>1.119905</v>
      </c>
      <c r="L544" s="31" t="n">
        <v>5.264319</v>
      </c>
      <c r="M544" s="8" t="n">
        <v>690</v>
      </c>
      <c r="N544" s="8" t="n">
        <v>2000</v>
      </c>
      <c r="O544" s="31" t="n">
        <v>19.540911</v>
      </c>
      <c r="P544" s="31" t="n">
        <v>25.142442</v>
      </c>
      <c r="Q544" s="31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31" t="n">
        <v>11.285405</v>
      </c>
      <c r="W544" s="41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2*ROUNDUP(G544*1000/V_ZENER,0)*PRICE_Z+(4+IF(CORE_MODE=1,1,0)+IF(OR(CORE_MODE=3,CORE_MODE=4),1+2*N_CW+2*N_CW_A,0))*ROUNDUP(G544*DIODE_SAFETY/V_STICK,0)*PRICE_STICK</f>
        <v>169.8</v>
      </c>
      <c r="AG544" s="24" t="n">
        <f aca="false">SUM(X544:AF544)</f>
        <v>5223.21967102</v>
      </c>
      <c r="AH544" s="20" t="n">
        <f aca="false">FIXED_BOM</f>
        <v>3666</v>
      </c>
      <c r="AI544" s="24" t="n">
        <f aca="false">(AG544+AH544)*(1+CONT)</f>
        <v>10222.602621673</v>
      </c>
      <c r="AJ544" s="24" t="n">
        <f aca="false">IF(AR544&gt;0,AI544/AR544,1000000000000)</f>
        <v>1941.86610303688</v>
      </c>
      <c r="AK544" s="8" t="n">
        <f aca="false">IF(AND(AP544&gt;=V_NEED,AR544&gt;=P_MIN,AQ544&gt;=Z_MIN,F544&lt;=N_CAP,D544&lt;=R_MAX,OR(CORONA_REQ=0,O544&gt;=G544),OR(CORE_MODE&lt;&gt;3,E_CORE&lt;=E_NULL_MAX)),1,0)</f>
        <v>0</v>
      </c>
      <c r="AL544" s="31" t="n">
        <f aca="false">IF(AK544=1,IF(OBJECTIVE=1,AI544,AJ544),1000000000000)+ROW()*0.000000001</f>
        <v>1000000000000</v>
      </c>
      <c r="AM544" s="31" t="n">
        <v>6.822805</v>
      </c>
      <c r="AN544" s="41" t="n">
        <v>1.09651</v>
      </c>
      <c r="AO544" s="31" t="n">
        <v>2.14369</v>
      </c>
      <c r="AP544" s="31" t="n">
        <f aca="false">IF(CORE_MODE=1,G544,IF(OR(CORE_MODE=3,CORE_MODE=4),G544+(CHOOSE(N_CW+1,0,1,CW_N2,CW_N3,CW_N4,CW_N5,CW_N6)+CHOOSE(N_CW_A+1,0,CW_A1,CW_A2))*CW_PER_SWING*AM544,AM544))</f>
        <v>35.099786607715</v>
      </c>
      <c r="AQ544" s="41" t="n">
        <f aca="false">IF(CORE_MODE=2,AN544,K544)</f>
        <v>1.119905</v>
      </c>
      <c r="AR544" s="31" t="n">
        <f aca="false">IF(CORE_MODE=2,AO544,L544)</f>
        <v>5.264319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31" t="n">
        <v>7.264419</v>
      </c>
      <c r="H545" s="8" t="n">
        <v>17.403662</v>
      </c>
      <c r="I545" s="8" t="n">
        <v>572.766729</v>
      </c>
      <c r="J545" s="31" t="n">
        <v>32.910702</v>
      </c>
      <c r="K545" s="41" t="n">
        <v>1.544106</v>
      </c>
      <c r="L545" s="31" t="n">
        <v>1.349915</v>
      </c>
      <c r="M545" s="8" t="n">
        <v>51</v>
      </c>
      <c r="N545" s="8" t="n">
        <v>694</v>
      </c>
      <c r="O545" s="31" t="n">
        <v>8.205731</v>
      </c>
      <c r="P545" s="31" t="n">
        <v>2.371524</v>
      </c>
      <c r="Q545" s="31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31" t="n">
        <v>1.775108</v>
      </c>
      <c r="W545" s="41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2*ROUNDUP(G545*1000/V_ZENER,0)*PRICE_Z+(4+IF(CORE_MODE=1,1,0)+IF(OR(CORE_MODE=3,CORE_MODE=4),1+2*N_CW+2*N_CW_A,0))*ROUNDUP(G545*DIODE_SAFETY/V_STICK,0)*PRICE_STICK</f>
        <v>66.9</v>
      </c>
      <c r="AG545" s="24" t="n">
        <f aca="false">SUM(X545:AF545)</f>
        <v>1270.6090585</v>
      </c>
      <c r="AH545" s="20" t="n">
        <f aca="false">FIXED_BOM</f>
        <v>3666</v>
      </c>
      <c r="AI545" s="24" t="n">
        <f aca="false">(AG545+AH545)*(1+CONT)</f>
        <v>5677.100417275</v>
      </c>
      <c r="AJ545" s="24" t="n">
        <f aca="false">IF(AR545&gt;0,AI545/AR545,1000000000000)</f>
        <v>4205.52436062641</v>
      </c>
      <c r="AK545" s="8" t="n">
        <f aca="false">IF(AND(AP545&gt;=V_NEED,AR545&gt;=P_MIN,AQ545&gt;=Z_MIN,F545&lt;=N_CAP,D545&lt;=R_MAX,OR(CORONA_REQ=0,O545&gt;=G545),OR(CORE_MODE&lt;&gt;3,E_CORE&lt;=E_NULL_MAX)),1,0)</f>
        <v>0</v>
      </c>
      <c r="AL545" s="31" t="n">
        <f aca="false">IF(AK545=1,IF(OBJECTIVE=1,AI545,AJ545),1000000000000)+ROW()*0.000000001</f>
        <v>1000000000000</v>
      </c>
      <c r="AM545" s="31" t="n">
        <v>4.048852</v>
      </c>
      <c r="AN545" s="41" t="n">
        <v>1.450314</v>
      </c>
      <c r="AO545" s="31" t="n">
        <v>1.219868</v>
      </c>
      <c r="AP545" s="31" t="n">
        <f aca="false">IF(CORE_MODE=1,G545,IF(OR(CORE_MODE=3,CORE_MODE=4),G545+(CHOOSE(N_CW+1,0,1,CW_N2,CW_N3,CW_N4,CW_N5,CW_N6)+CHOOSE(N_CW_A+1,0,CW_A1,CW_A2))*CW_PER_SWING*AM545,AM545))</f>
        <v>15.857147792076</v>
      </c>
      <c r="AQ545" s="41" t="n">
        <f aca="false">IF(CORE_MODE=2,AN545,K545)</f>
        <v>1.544106</v>
      </c>
      <c r="AR545" s="31" t="n">
        <f aca="false">IF(CORE_MODE=2,AO545,L545)</f>
        <v>1.349915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31" t="n">
        <v>7.264419</v>
      </c>
      <c r="H546" s="8" t="n">
        <v>26.205755</v>
      </c>
      <c r="I546" s="8" t="n">
        <v>900.062002</v>
      </c>
      <c r="J546" s="31" t="n">
        <v>34.345968</v>
      </c>
      <c r="K546" s="41" t="n">
        <v>1.587939</v>
      </c>
      <c r="L546" s="31" t="n">
        <v>2.237859</v>
      </c>
      <c r="M546" s="8" t="n">
        <v>73.5</v>
      </c>
      <c r="N546" s="8" t="n">
        <v>739</v>
      </c>
      <c r="O546" s="31" t="n">
        <v>8.205731</v>
      </c>
      <c r="P546" s="31" t="n">
        <v>3.557286</v>
      </c>
      <c r="Q546" s="31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31" t="n">
        <v>2.170553</v>
      </c>
      <c r="W546" s="41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2*ROUNDUP(G546*1000/V_ZENER,0)*PRICE_Z+(4+IF(CORE_MODE=1,1,0)+IF(OR(CORE_MODE=3,CORE_MODE=4),1+2*N_CW+2*N_CW_A,0))*ROUNDUP(G546*DIODE_SAFETY/V_STICK,0)*PRICE_STICK</f>
        <v>66.9</v>
      </c>
      <c r="AG546" s="24" t="n">
        <f aca="false">SUM(X546:AF546)</f>
        <v>1694.09646282</v>
      </c>
      <c r="AH546" s="20" t="n">
        <f aca="false">FIXED_BOM</f>
        <v>3666</v>
      </c>
      <c r="AI546" s="24" t="n">
        <f aca="false">(AG546+AH546)*(1+CONT)</f>
        <v>6164.110932243</v>
      </c>
      <c r="AJ546" s="24" t="n">
        <f aca="false">IF(AR546&gt;0,AI546/AR546,1000000000000)</f>
        <v>2754.46796792961</v>
      </c>
      <c r="AK546" s="8" t="n">
        <f aca="false">IF(AND(AP546&gt;=V_NEED,AR546&gt;=P_MIN,AQ546&gt;=Z_MIN,F546&lt;=N_CAP,D546&lt;=R_MAX,OR(CORONA_REQ=0,O546&gt;=G546),OR(CORE_MODE&lt;&gt;3,E_CORE&lt;=E_NULL_MAX)),1,0)</f>
        <v>0</v>
      </c>
      <c r="AL546" s="31" t="n">
        <f aca="false">IF(AK546=1,IF(OBJECTIVE=1,AI546,AJ546),1000000000000)+ROW()*0.000000001</f>
        <v>1000000000000</v>
      </c>
      <c r="AM546" s="31" t="n">
        <v>4.081598</v>
      </c>
      <c r="AN546" s="41" t="n">
        <v>1.521451</v>
      </c>
      <c r="AO546" s="31" t="n">
        <v>2.10809</v>
      </c>
      <c r="AP546" s="31" t="n">
        <f aca="false">IF(CORE_MODE=1,G546,IF(OR(CORE_MODE=3,CORE_MODE=4),G546+(CHOOSE(N_CW+1,0,1,CW_N2,CW_N3,CW_N4,CW_N5,CW_N6)+CHOOSE(N_CW_A+1,0,CW_A1,CW_A2))*CW_PER_SWING*AM546,AM546))</f>
        <v>15.926643416274</v>
      </c>
      <c r="AQ546" s="41" t="n">
        <f aca="false">IF(CORE_MODE=2,AN546,K546)</f>
        <v>1.587939</v>
      </c>
      <c r="AR546" s="31" t="n">
        <f aca="false">IF(CORE_MODE=2,AO546,L546)</f>
        <v>2.237859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31" t="n">
        <v>7.264419</v>
      </c>
      <c r="H547" s="8" t="n">
        <v>35.007847</v>
      </c>
      <c r="I547" s="8" t="n">
        <v>1227.357275</v>
      </c>
      <c r="J547" s="31" t="n">
        <v>35.05949</v>
      </c>
      <c r="K547" s="41" t="n">
        <v>1.609759</v>
      </c>
      <c r="L547" s="31" t="n">
        <v>3.12585</v>
      </c>
      <c r="M547" s="8" t="n">
        <v>100.5</v>
      </c>
      <c r="N547" s="8" t="n">
        <v>793</v>
      </c>
      <c r="O547" s="31" t="n">
        <v>8.205731</v>
      </c>
      <c r="P547" s="31" t="n">
        <v>4.743048</v>
      </c>
      <c r="Q547" s="31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31" t="n">
        <v>2.645087</v>
      </c>
      <c r="W547" s="41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2*ROUNDUP(G547*1000/V_ZENER,0)*PRICE_Z+(4+IF(CORE_MODE=1,1,0)+IF(OR(CORE_MODE=3,CORE_MODE=4),1+2*N_CW+2*N_CW_A,0))*ROUNDUP(G547*DIODE_SAFETY/V_STICK,0)*PRICE_STICK</f>
        <v>66.9</v>
      </c>
      <c r="AG547" s="24" t="n">
        <f aca="false">SUM(X547:AF547)</f>
        <v>2191.68299579</v>
      </c>
      <c r="AH547" s="20" t="n">
        <f aca="false">FIXED_BOM</f>
        <v>3666</v>
      </c>
      <c r="AI547" s="24" t="n">
        <f aca="false">(AG547+AH547)*(1+CONT)</f>
        <v>6736.3354451585</v>
      </c>
      <c r="AJ547" s="24" t="n">
        <f aca="false">IF(AR547&gt;0,AI547/AR547,1000000000000)</f>
        <v>2155.04117125214</v>
      </c>
      <c r="AK547" s="8" t="n">
        <f aca="false">IF(AND(AP547&gt;=V_NEED,AR547&gt;=P_MIN,AQ547&gt;=Z_MIN,F547&lt;=N_CAP,D547&lt;=R_MAX,OR(CORONA_REQ=0,O547&gt;=G547),OR(CORE_MODE&lt;&gt;3,E_CORE&lt;=E_NULL_MAX)),1,0)</f>
        <v>0</v>
      </c>
      <c r="AL547" s="31" t="n">
        <f aca="false">IF(AK547=1,IF(OBJECTIVE=1,AI547,AJ547),1000000000000)+ROW()*0.000000001</f>
        <v>1000000000000</v>
      </c>
      <c r="AM547" s="31" t="n">
        <v>4.103192</v>
      </c>
      <c r="AN547" s="41" t="n">
        <v>1.557642</v>
      </c>
      <c r="AO547" s="31" t="n">
        <v>2.992451</v>
      </c>
      <c r="AP547" s="31" t="n">
        <f aca="false">IF(CORE_MODE=1,G547,IF(OR(CORE_MODE=3,CORE_MODE=4),G547+(CHOOSE(N_CW+1,0,1,CW_N2,CW_N3,CW_N4,CW_N5,CW_N6)+CHOOSE(N_CW_A+1,0,CW_A1,CW_A2))*CW_PER_SWING*AM547,AM547))</f>
        <v>15.972471563496</v>
      </c>
      <c r="AQ547" s="41" t="n">
        <f aca="false">IF(CORE_MODE=2,AN547,K547)</f>
        <v>1.609759</v>
      </c>
      <c r="AR547" s="31" t="n">
        <f aca="false">IF(CORE_MODE=2,AO547,L547)</f>
        <v>3.12585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31" t="n">
        <v>7.264419</v>
      </c>
      <c r="H548" s="8" t="n">
        <v>43.80994</v>
      </c>
      <c r="I548" s="8" t="n">
        <v>1554.652549</v>
      </c>
      <c r="J548" s="31" t="n">
        <v>35.486297</v>
      </c>
      <c r="K548" s="41" t="n">
        <v>1.622193</v>
      </c>
      <c r="L548" s="31" t="n">
        <v>4.012787</v>
      </c>
      <c r="M548" s="8" t="n">
        <v>123</v>
      </c>
      <c r="N548" s="8" t="n">
        <v>838</v>
      </c>
      <c r="O548" s="31" t="n">
        <v>8.205731</v>
      </c>
      <c r="P548" s="31" t="n">
        <v>5.92881</v>
      </c>
      <c r="Q548" s="31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31" t="n">
        <v>3.040531</v>
      </c>
      <c r="W548" s="41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2*ROUNDUP(G548*1000/V_ZENER,0)*PRICE_Z+(4+IF(CORE_MODE=1,1,0)+IF(OR(CORE_MODE=3,CORE_MODE=4),1+2*N_CW+2*N_CW_A,0))*ROUNDUP(G548*DIODE_SAFETY/V_STICK,0)*PRICE_STICK</f>
        <v>66.9</v>
      </c>
      <c r="AG548" s="24" t="n">
        <f aca="false">SUM(X548:AF548)</f>
        <v>2615.17028011</v>
      </c>
      <c r="AH548" s="20" t="n">
        <f aca="false">FIXED_BOM</f>
        <v>3666</v>
      </c>
      <c r="AI548" s="24" t="n">
        <f aca="false">(AG548+AH548)*(1+CONT)</f>
        <v>7223.3458221265</v>
      </c>
      <c r="AJ548" s="24" t="n">
        <f aca="false">IF(AR548&gt;0,AI548/AR548,1000000000000)</f>
        <v>1800.08204325983</v>
      </c>
      <c r="AK548" s="8" t="n">
        <f aca="false">IF(AND(AP548&gt;=V_NEED,AR548&gt;=P_MIN,AQ548&gt;=Z_MIN,F548&lt;=N_CAP,D548&lt;=R_MAX,OR(CORONA_REQ=0,O548&gt;=G548),OR(CORE_MODE&lt;&gt;3,E_CORE&lt;=E_NULL_MAX)),1,0)</f>
        <v>0</v>
      </c>
      <c r="AL548" s="31" t="n">
        <f aca="false">IF(AK548=1,IF(OBJECTIVE=1,AI548,AJ548),1000000000000)+ROW()*0.000000001</f>
        <v>1000000000000</v>
      </c>
      <c r="AM548" s="31" t="n">
        <v>4.121988</v>
      </c>
      <c r="AN548" s="41" t="n">
        <v>1.580717</v>
      </c>
      <c r="AO548" s="31" t="n">
        <v>3.884673</v>
      </c>
      <c r="AP548" s="31" t="n">
        <f aca="false">IF(CORE_MODE=1,G548,IF(OR(CORE_MODE=3,CORE_MODE=4),G548+(CHOOSE(N_CW+1,0,1,CW_N2,CW_N3,CW_N4,CW_N5,CW_N6)+CHOOSE(N_CW_A+1,0,CW_A1,CW_A2))*CW_PER_SWING*AM548,AM548))</f>
        <v>16.012361618844</v>
      </c>
      <c r="AQ548" s="41" t="n">
        <f aca="false">IF(CORE_MODE=2,AN548,K548)</f>
        <v>1.622193</v>
      </c>
      <c r="AR548" s="31" t="n">
        <f aca="false">IF(CORE_MODE=2,AO548,L548)</f>
        <v>4.012787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31" t="n">
        <v>7.264419</v>
      </c>
      <c r="H549" s="8" t="n">
        <v>52.612032</v>
      </c>
      <c r="I549" s="8" t="n">
        <v>1881.947822</v>
      </c>
      <c r="J549" s="31" t="n">
        <v>35.770293</v>
      </c>
      <c r="K549" s="41" t="n">
        <v>1.631265</v>
      </c>
      <c r="L549" s="31" t="n">
        <v>4.907754</v>
      </c>
      <c r="M549" s="8" t="n">
        <v>145.5</v>
      </c>
      <c r="N549" s="8" t="n">
        <v>883</v>
      </c>
      <c r="O549" s="31" t="n">
        <v>8.205731</v>
      </c>
      <c r="P549" s="31" t="n">
        <v>7.114572</v>
      </c>
      <c r="Q549" s="31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31" t="n">
        <v>3.435976</v>
      </c>
      <c r="W549" s="41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2*ROUNDUP(G549*1000/V_ZENER,0)*PRICE_Z+(4+IF(CORE_MODE=1,1,0)+IF(OR(CORE_MODE=3,CORE_MODE=4),1+2*N_CW+2*N_CW_A,0))*ROUNDUP(G549*DIODE_SAFETY/V_STICK,0)*PRICE_STICK</f>
        <v>66.9</v>
      </c>
      <c r="AG549" s="24" t="n">
        <f aca="false">SUM(X549:AF549)</f>
        <v>3038.65768443</v>
      </c>
      <c r="AH549" s="20" t="n">
        <f aca="false">FIXED_BOM</f>
        <v>3666</v>
      </c>
      <c r="AI549" s="24" t="n">
        <f aca="false">(AG549+AH549)*(1+CONT)</f>
        <v>7710.3563370945</v>
      </c>
      <c r="AJ549" s="24" t="n">
        <f aca="false">IF(AR549&gt;0,AI549/AR549,1000000000000)</f>
        <v>1571.05599365708</v>
      </c>
      <c r="AK549" s="8" t="n">
        <f aca="false">IF(AND(AP549&gt;=V_NEED,AR549&gt;=P_MIN,AQ549&gt;=Z_MIN,F549&lt;=N_CAP,D549&lt;=R_MAX,OR(CORONA_REQ=0,O549&gt;=G549),OR(CORE_MODE&lt;&gt;3,E_CORE&lt;=E_NULL_MAX)),1,0)</f>
        <v>0</v>
      </c>
      <c r="AL549" s="31" t="n">
        <f aca="false">IF(AK549=1,IF(OBJECTIVE=1,AI549,AJ549),1000000000000)+ROW()*0.000000001</f>
        <v>1000000000000</v>
      </c>
      <c r="AM549" s="31" t="n">
        <v>4.148458</v>
      </c>
      <c r="AN549" s="41" t="n">
        <v>1.595155</v>
      </c>
      <c r="AO549" s="31" t="n">
        <v>4.774037</v>
      </c>
      <c r="AP549" s="31" t="n">
        <f aca="false">IF(CORE_MODE=1,G549,IF(OR(CORE_MODE=3,CORE_MODE=4),G549+(CHOOSE(N_CW+1,0,1,CW_N2,CW_N3,CW_N4,CW_N5,CW_N6)+CHOOSE(N_CW_A+1,0,CW_A1,CW_A2))*CW_PER_SWING*AM549,AM549))</f>
        <v>16.068537920454</v>
      </c>
      <c r="AQ549" s="41" t="n">
        <f aca="false">IF(CORE_MODE=2,AN549,K549)</f>
        <v>1.631265</v>
      </c>
      <c r="AR549" s="31" t="n">
        <f aca="false">IF(CORE_MODE=2,AO549,L549)</f>
        <v>4.907754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31" t="n">
        <v>7.264419</v>
      </c>
      <c r="H550" s="8" t="n">
        <v>70.216218</v>
      </c>
      <c r="I550" s="8" t="n">
        <v>2536.538369</v>
      </c>
      <c r="J550" s="31" t="n">
        <v>36.12468</v>
      </c>
      <c r="K550" s="41" t="n">
        <v>1.642339</v>
      </c>
      <c r="L550" s="31" t="n">
        <v>6.691417</v>
      </c>
      <c r="M550" s="8" t="n">
        <v>195</v>
      </c>
      <c r="N550" s="8" t="n">
        <v>982</v>
      </c>
      <c r="O550" s="31" t="n">
        <v>8.205731</v>
      </c>
      <c r="P550" s="31" t="n">
        <v>9.486096</v>
      </c>
      <c r="Q550" s="31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31" t="n">
        <v>4.305955</v>
      </c>
      <c r="W550" s="41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2*ROUNDUP(G550*1000/V_ZENER,0)*PRICE_Z+(4+IF(CORE_MODE=1,1,0)+IF(OR(CORE_MODE=3,CORE_MODE=4),1+2*N_CW+2*N_CW_A,0))*ROUNDUP(G550*DIODE_SAFETY/V_STICK,0)*PRICE_STICK</f>
        <v>66.9</v>
      </c>
      <c r="AG550" s="24" t="n">
        <f aca="false">SUM(X550:AF550)</f>
        <v>3959.73154975</v>
      </c>
      <c r="AH550" s="20" t="n">
        <f aca="false">FIXED_BOM</f>
        <v>3666</v>
      </c>
      <c r="AI550" s="24" t="n">
        <f aca="false">(AG550+AH550)*(1+CONT)</f>
        <v>8769.5912822125</v>
      </c>
      <c r="AJ550" s="24" t="n">
        <f aca="false">IF(AR550&gt;0,AI550/AR550,1000000000000)</f>
        <v>1310.57312408007</v>
      </c>
      <c r="AK550" s="8" t="n">
        <f aca="false">IF(AND(AP550&gt;=V_NEED,AR550&gt;=P_MIN,AQ550&gt;=Z_MIN,F550&lt;=N_CAP,D550&lt;=R_MAX,OR(CORONA_REQ=0,O550&gt;=G550),OR(CORE_MODE&lt;&gt;3,E_CORE&lt;=E_NULL_MAX)),1,0)</f>
        <v>0</v>
      </c>
      <c r="AL550" s="31" t="n">
        <f aca="false">IF(AK550=1,IF(OBJECTIVE=1,AI550,AJ550),1000000000000)+ROW()*0.000000001</f>
        <v>1000000000000</v>
      </c>
      <c r="AM550" s="31" t="n">
        <v>4.189732</v>
      </c>
      <c r="AN550" s="41" t="n">
        <v>1.614813</v>
      </c>
      <c r="AO550" s="31" t="n">
        <v>6.557939</v>
      </c>
      <c r="AP550" s="31" t="n">
        <f aca="false">IF(CORE_MODE=1,G550,IF(OR(CORE_MODE=3,CORE_MODE=4),G550+(CHOOSE(N_CW+1,0,1,CW_N2,CW_N3,CW_N4,CW_N5,CW_N6)+CHOOSE(N_CW_A+1,0,CW_A1,CW_A2))*CW_PER_SWING*AM550,AM550))</f>
        <v>16.156132203516</v>
      </c>
      <c r="AQ550" s="41" t="n">
        <f aca="false">IF(CORE_MODE=2,AN550,K550)</f>
        <v>1.642339</v>
      </c>
      <c r="AR550" s="31" t="n">
        <f aca="false">IF(CORE_MODE=2,AO550,L550)</f>
        <v>6.691417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31" t="n">
        <v>7.264419</v>
      </c>
      <c r="H551" s="8" t="n">
        <v>23.587178</v>
      </c>
      <c r="I551" s="8" t="n">
        <v>695.188625</v>
      </c>
      <c r="J551" s="31" t="n">
        <v>29.473158</v>
      </c>
      <c r="K551" s="41" t="n">
        <v>1.554516</v>
      </c>
      <c r="L551" s="31" t="n">
        <v>1.660989</v>
      </c>
      <c r="M551" s="8" t="n">
        <v>51</v>
      </c>
      <c r="N551" s="8" t="n">
        <v>694</v>
      </c>
      <c r="O551" s="31" t="n">
        <v>8.205731</v>
      </c>
      <c r="P551" s="31" t="n">
        <v>2.753227</v>
      </c>
      <c r="Q551" s="31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31" t="n">
        <v>1.775108</v>
      </c>
      <c r="W551" s="41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2*ROUNDUP(G551*1000/V_ZENER,0)*PRICE_Z+(4+IF(CORE_MODE=1,1,0)+IF(OR(CORE_MODE=3,CORE_MODE=4),1+2*N_CW+2*N_CW_A,0))*ROUNDUP(G551*DIODE_SAFETY/V_STICK,0)*PRICE_STICK</f>
        <v>66.9</v>
      </c>
      <c r="AG551" s="24" t="n">
        <f aca="false">SUM(X551:AF551)</f>
        <v>1275.17804341</v>
      </c>
      <c r="AH551" s="20" t="n">
        <f aca="false">FIXED_BOM</f>
        <v>3666</v>
      </c>
      <c r="AI551" s="24" t="n">
        <f aca="false">(AG551+AH551)*(1+CONT)</f>
        <v>5682.3547499215</v>
      </c>
      <c r="AJ551" s="24" t="n">
        <f aca="false">IF(AR551&gt;0,AI551/AR551,1000000000000)</f>
        <v>3421.06705698924</v>
      </c>
      <c r="AK551" s="8" t="n">
        <f aca="false">IF(AND(AP551&gt;=V_NEED,AR551&gt;=P_MIN,AQ551&gt;=Z_MIN,F551&lt;=N_CAP,D551&lt;=R_MAX,OR(CORONA_REQ=0,O551&gt;=G551),OR(CORE_MODE&lt;&gt;3,E_CORE&lt;=E_NULL_MAX)),1,0)</f>
        <v>0</v>
      </c>
      <c r="AL551" s="31" t="n">
        <f aca="false">IF(AK551=1,IF(OBJECTIVE=1,AI551,AJ551),1000000000000)+ROW()*0.000000001</f>
        <v>1000000000000</v>
      </c>
      <c r="AM551" s="31" t="n">
        <v>4.057618</v>
      </c>
      <c r="AN551" s="41" t="n">
        <v>1.474793</v>
      </c>
      <c r="AO551" s="31" t="n">
        <v>1.531111</v>
      </c>
      <c r="AP551" s="31" t="n">
        <f aca="false">IF(CORE_MODE=1,G551,IF(OR(CORE_MODE=3,CORE_MODE=4),G551+(CHOOSE(N_CW+1,0,1,CW_N2,CW_N3,CW_N4,CW_N5,CW_N6)+CHOOSE(N_CW_A+1,0,CW_A1,CW_A2))*CW_PER_SWING*AM551,AM551))</f>
        <v>15.875751549534</v>
      </c>
      <c r="AQ551" s="41" t="n">
        <f aca="false">IF(CORE_MODE=2,AN551,K551)</f>
        <v>1.554516</v>
      </c>
      <c r="AR551" s="31" t="n">
        <f aca="false">IF(CORE_MODE=2,AO551,L551)</f>
        <v>1.660989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31" t="n">
        <v>7.264419</v>
      </c>
      <c r="H552" s="8" t="n">
        <v>35.922709</v>
      </c>
      <c r="I552" s="8" t="n">
        <v>1092.439269</v>
      </c>
      <c r="J552" s="31" t="n">
        <v>30.410827</v>
      </c>
      <c r="K552" s="41" t="n">
        <v>1.591017</v>
      </c>
      <c r="L552" s="31" t="n">
        <v>2.725861</v>
      </c>
      <c r="M552" s="8" t="n">
        <v>78</v>
      </c>
      <c r="N552" s="8" t="n">
        <v>748</v>
      </c>
      <c r="O552" s="31" t="n">
        <v>8.205731</v>
      </c>
      <c r="P552" s="31" t="n">
        <v>4.129841</v>
      </c>
      <c r="Q552" s="31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31" t="n">
        <v>2.249642</v>
      </c>
      <c r="W552" s="41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2*ROUNDUP(G552*1000/V_ZENER,0)*PRICE_Z+(4+IF(CORE_MODE=1,1,0)+IF(OR(CORE_MODE=3,CORE_MODE=4),1+2*N_CW+2*N_CW_A,0))*ROUNDUP(G552*DIODE_SAFETY/V_STICK,0)*PRICE_STICK</f>
        <v>66.9</v>
      </c>
      <c r="AG552" s="24" t="n">
        <f aca="false">SUM(X552:AF552)</f>
        <v>1775.04906285</v>
      </c>
      <c r="AH552" s="20" t="n">
        <f aca="false">FIXED_BOM</f>
        <v>3666</v>
      </c>
      <c r="AI552" s="24" t="n">
        <f aca="false">(AG552+AH552)*(1+CONT)</f>
        <v>6257.2064222775</v>
      </c>
      <c r="AJ552" s="24" t="n">
        <f aca="false">IF(AR552&gt;0,AI552/AR552,1000000000000)</f>
        <v>2295.49724739358</v>
      </c>
      <c r="AK552" s="8" t="n">
        <f aca="false">IF(AND(AP552&gt;=V_NEED,AR552&gt;=P_MIN,AQ552&gt;=Z_MIN,F552&lt;=N_CAP,D552&lt;=R_MAX,OR(CORONA_REQ=0,O552&gt;=G552),OR(CORE_MODE&lt;&gt;3,E_CORE&lt;=E_NULL_MAX)),1,0)</f>
        <v>0</v>
      </c>
      <c r="AL552" s="31" t="n">
        <f aca="false">IF(AK552=1,IF(OBJECTIVE=1,AI552,AJ552),1000000000000)+ROW()*0.000000001</f>
        <v>1000000000000</v>
      </c>
      <c r="AM552" s="31" t="n">
        <v>4.089612</v>
      </c>
      <c r="AN552" s="41" t="n">
        <v>1.534547</v>
      </c>
      <c r="AO552" s="31" t="n">
        <v>2.592635</v>
      </c>
      <c r="AP552" s="31" t="n">
        <f aca="false">IF(CORE_MODE=1,G552,IF(OR(CORE_MODE=3,CORE_MODE=4),G552+(CHOOSE(N_CW+1,0,1,CW_N2,CW_N3,CW_N4,CW_N5,CW_N6)+CHOOSE(N_CW_A+1,0,CW_A1,CW_A2))*CW_PER_SWING*AM552,AM552))</f>
        <v>15.943651231956</v>
      </c>
      <c r="AQ552" s="41" t="n">
        <f aca="false">IF(CORE_MODE=2,AN552,K552)</f>
        <v>1.591017</v>
      </c>
      <c r="AR552" s="31" t="n">
        <f aca="false">IF(CORE_MODE=2,AO552,L552)</f>
        <v>2.725861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31" t="n">
        <v>7.264419</v>
      </c>
      <c r="H553" s="8" t="n">
        <v>48.258239</v>
      </c>
      <c r="I553" s="8" t="n">
        <v>1489.689912</v>
      </c>
      <c r="J553" s="31" t="n">
        <v>30.869131</v>
      </c>
      <c r="K553" s="41" t="n">
        <v>1.608623</v>
      </c>
      <c r="L553" s="31" t="n">
        <v>3.791128</v>
      </c>
      <c r="M553" s="8" t="n">
        <v>105</v>
      </c>
      <c r="N553" s="8" t="n">
        <v>802</v>
      </c>
      <c r="O553" s="31" t="n">
        <v>8.205731</v>
      </c>
      <c r="P553" s="31" t="n">
        <v>5.506455</v>
      </c>
      <c r="Q553" s="31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31" t="n">
        <v>2.724176</v>
      </c>
      <c r="W553" s="41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2*ROUNDUP(G553*1000/V_ZENER,0)*PRICE_Z+(4+IF(CORE_MODE=1,1,0)+IF(OR(CORE_MODE=3,CORE_MODE=4),1+2*N_CW+2*N_CW_A,0))*ROUNDUP(G553*DIODE_SAFETY/V_STICK,0)*PRICE_STICK</f>
        <v>66.9</v>
      </c>
      <c r="AG553" s="24" t="n">
        <f aca="false">SUM(X553:AF553)</f>
        <v>2274.92002926</v>
      </c>
      <c r="AH553" s="20" t="n">
        <f aca="false">FIXED_BOM</f>
        <v>3666</v>
      </c>
      <c r="AI553" s="24" t="n">
        <f aca="false">(AG553+AH553)*(1+CONT)</f>
        <v>6832.058033649</v>
      </c>
      <c r="AJ553" s="24" t="n">
        <f aca="false">IF(AR553&gt;0,AI553/AR553,1000000000000)</f>
        <v>1802.11747892685</v>
      </c>
      <c r="AK553" s="8" t="n">
        <f aca="false">IF(AND(AP553&gt;=V_NEED,AR553&gt;=P_MIN,AQ553&gt;=Z_MIN,F553&lt;=N_CAP,D553&lt;=R_MAX,OR(CORONA_REQ=0,O553&gt;=G553),OR(CORE_MODE&lt;&gt;3,E_CORE&lt;=E_NULL_MAX)),1,0)</f>
        <v>0</v>
      </c>
      <c r="AL553" s="31" t="n">
        <f aca="false">IF(AK553=1,IF(OBJECTIVE=1,AI553,AJ553),1000000000000)+ROW()*0.000000001</f>
        <v>1000000000000</v>
      </c>
      <c r="AM553" s="31" t="n">
        <v>4.111079</v>
      </c>
      <c r="AN553" s="41" t="n">
        <v>1.566679</v>
      </c>
      <c r="AO553" s="31" t="n">
        <v>3.664316</v>
      </c>
      <c r="AP553" s="31" t="n">
        <f aca="false">IF(CORE_MODE=1,G553,IF(OR(CORE_MODE=3,CORE_MODE=4),G553+(CHOOSE(N_CW+1,0,1,CW_N2,CW_N3,CW_N4,CW_N5,CW_N6)+CHOOSE(N_CW_A+1,0,CW_A1,CW_A2))*CW_PER_SWING*AM553,AM553))</f>
        <v>15.989209851777</v>
      </c>
      <c r="AQ553" s="41" t="n">
        <f aca="false">IF(CORE_MODE=2,AN553,K553)</f>
        <v>1.608623</v>
      </c>
      <c r="AR553" s="31" t="n">
        <f aca="false">IF(CORE_MODE=2,AO553,L553)</f>
        <v>3.791128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31" t="n">
        <v>7.264419</v>
      </c>
      <c r="H554" s="8" t="n">
        <v>60.593769</v>
      </c>
      <c r="I554" s="8" t="n">
        <v>1886.940555</v>
      </c>
      <c r="J554" s="31" t="n">
        <v>31.140835</v>
      </c>
      <c r="K554" s="41" t="n">
        <v>1.619657</v>
      </c>
      <c r="L554" s="31" t="n">
        <v>4.86022</v>
      </c>
      <c r="M554" s="8" t="n">
        <v>127.5</v>
      </c>
      <c r="N554" s="8" t="n">
        <v>847</v>
      </c>
      <c r="O554" s="31" t="n">
        <v>8.205731</v>
      </c>
      <c r="P554" s="31" t="n">
        <v>6.883068</v>
      </c>
      <c r="Q554" s="31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31" t="n">
        <v>3.11962</v>
      </c>
      <c r="W554" s="41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2*ROUNDUP(G554*1000/V_ZENER,0)*PRICE_Z+(4+IF(CORE_MODE=1,1,0)+IF(OR(CORE_MODE=3,CORE_MODE=4),1+2*N_CW+2*N_CW_A,0))*ROUNDUP(G554*DIODE_SAFETY/V_STICK,0)*PRICE_STICK</f>
        <v>66.9</v>
      </c>
      <c r="AG554" s="24" t="n">
        <f aca="false">SUM(X554:AF554)</f>
        <v>2700.69186005</v>
      </c>
      <c r="AH554" s="20" t="n">
        <f aca="false">FIXED_BOM</f>
        <v>3666</v>
      </c>
      <c r="AI554" s="24" t="n">
        <f aca="false">(AG554+AH554)*(1+CONT)</f>
        <v>7321.6956390575</v>
      </c>
      <c r="AJ554" s="24" t="n">
        <f aca="false">IF(AR554&gt;0,AI554/AR554,1000000000000)</f>
        <v>1506.45354306132</v>
      </c>
      <c r="AK554" s="8" t="n">
        <f aca="false">IF(AND(AP554&gt;=V_NEED,AR554&gt;=P_MIN,AQ554&gt;=Z_MIN,F554&lt;=N_CAP,D554&lt;=R_MAX,OR(CORONA_REQ=0,O554&gt;=G554),OR(CORE_MODE&lt;&gt;3,E_CORE&lt;=E_NULL_MAX)),1,0)</f>
        <v>0</v>
      </c>
      <c r="AL554" s="31" t="n">
        <f aca="false">IF(AK554=1,IF(OBJECTIVE=1,AI554,AJ554),1000000000000)+ROW()*0.000000001</f>
        <v>1000000000000</v>
      </c>
      <c r="AM554" s="31" t="n">
        <v>4.143152</v>
      </c>
      <c r="AN554" s="41" t="n">
        <v>1.584359</v>
      </c>
      <c r="AO554" s="31" t="n">
        <v>4.726881</v>
      </c>
      <c r="AP554" s="31" t="n">
        <f aca="false">IF(CORE_MODE=1,G554,IF(OR(CORE_MODE=3,CORE_MODE=4),G554+(CHOOSE(N_CW+1,0,1,CW_N2,CW_N3,CW_N4,CW_N5,CW_N6)+CHOOSE(N_CW_A+1,0,CW_A1,CW_A2))*CW_PER_SWING*AM554,AM554))</f>
        <v>16.057277192976</v>
      </c>
      <c r="AQ554" s="41" t="n">
        <f aca="false">IF(CORE_MODE=2,AN554,K554)</f>
        <v>1.619657</v>
      </c>
      <c r="AR554" s="31" t="n">
        <f aca="false">IF(CORE_MODE=2,AO554,L554)</f>
        <v>4.86022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31" t="n">
        <v>7.264419</v>
      </c>
      <c r="H555" s="8" t="n">
        <v>72.9293</v>
      </c>
      <c r="I555" s="8" t="n">
        <v>2284.191198</v>
      </c>
      <c r="J555" s="31" t="n">
        <v>31.320624</v>
      </c>
      <c r="K555" s="41" t="n">
        <v>1.627514</v>
      </c>
      <c r="L555" s="31" t="n">
        <v>5.93375</v>
      </c>
      <c r="M555" s="8" t="n">
        <v>154.5</v>
      </c>
      <c r="N555" s="8" t="n">
        <v>901</v>
      </c>
      <c r="O555" s="31" t="n">
        <v>8.205731</v>
      </c>
      <c r="P555" s="31" t="n">
        <v>8.259682</v>
      </c>
      <c r="Q555" s="31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31" t="n">
        <v>3.594154</v>
      </c>
      <c r="W555" s="41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2*ROUNDUP(G555*1000/V_ZENER,0)*PRICE_Z+(4+IF(CORE_MODE=1,1,0)+IF(OR(CORE_MODE=3,CORE_MODE=4),1+2*N_CW+2*N_CW_A,0))*ROUNDUP(G555*DIODE_SAFETY/V_STICK,0)*PRICE_STICK</f>
        <v>66.9</v>
      </c>
      <c r="AG555" s="24" t="n">
        <f aca="false">SUM(X555:AF555)</f>
        <v>3200.56282099</v>
      </c>
      <c r="AH555" s="20" t="n">
        <f aca="false">FIXED_BOM</f>
        <v>3666</v>
      </c>
      <c r="AI555" s="24" t="n">
        <f aca="false">(AG555+AH555)*(1+CONT)</f>
        <v>7896.5472441385</v>
      </c>
      <c r="AJ555" s="24" t="n">
        <f aca="false">IF(AR555&gt;0,AI555/AR555,1000000000000)</f>
        <v>1330.78529498858</v>
      </c>
      <c r="AK555" s="8" t="n">
        <f aca="false">IF(AND(AP555&gt;=V_NEED,AR555&gt;=P_MIN,AQ555&gt;=Z_MIN,F555&lt;=N_CAP,D555&lt;=R_MAX,OR(CORONA_REQ=0,O555&gt;=G555),OR(CORE_MODE&lt;&gt;3,E_CORE&lt;=E_NULL_MAX)),1,0)</f>
        <v>0</v>
      </c>
      <c r="AL555" s="31" t="n">
        <f aca="false">IF(AK555=1,IF(OBJECTIVE=1,AI555,AJ555),1000000000000)+ROW()*0.000000001</f>
        <v>1000000000000</v>
      </c>
      <c r="AM555" s="31" t="n">
        <v>4.169417</v>
      </c>
      <c r="AN555" s="41" t="n">
        <v>1.597572</v>
      </c>
      <c r="AO555" s="31" t="n">
        <v>5.79894</v>
      </c>
      <c r="AP555" s="31" t="n">
        <f aca="false">IF(CORE_MODE=1,G555,IF(OR(CORE_MODE=3,CORE_MODE=4),G555+(CHOOSE(N_CW+1,0,1,CW_N2,CW_N3,CW_N4,CW_N5,CW_N6)+CHOOSE(N_CW_A+1,0,CW_A1,CW_A2))*CW_PER_SWING*AM555,AM555))</f>
        <v>16.113018430671</v>
      </c>
      <c r="AQ555" s="41" t="n">
        <f aca="false">IF(CORE_MODE=2,AN555,K555)</f>
        <v>1.627514</v>
      </c>
      <c r="AR555" s="31" t="n">
        <f aca="false">IF(CORE_MODE=2,AO555,L555)</f>
        <v>5.93375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31" t="n">
        <v>7.264419</v>
      </c>
      <c r="H556" s="8" t="n">
        <v>97.600361</v>
      </c>
      <c r="I556" s="8" t="n">
        <v>3078.692484</v>
      </c>
      <c r="J556" s="31" t="n">
        <v>31.543864</v>
      </c>
      <c r="K556" s="41" t="n">
        <v>1.63597</v>
      </c>
      <c r="L556" s="31" t="n">
        <v>8.068138</v>
      </c>
      <c r="M556" s="8" t="n">
        <v>204</v>
      </c>
      <c r="N556" s="8" t="n">
        <v>1000</v>
      </c>
      <c r="O556" s="31" t="n">
        <v>8.205731</v>
      </c>
      <c r="P556" s="31" t="n">
        <v>11.01291</v>
      </c>
      <c r="Q556" s="31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31" t="n">
        <v>4.464133</v>
      </c>
      <c r="W556" s="41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2*ROUNDUP(G556*1000/V_ZENER,0)*PRICE_Z+(4+IF(CORE_MODE=1,1,0)+IF(OR(CORE_MODE=3,CORE_MODE=4),1+2*N_CW+2*N_CW_A,0))*ROUNDUP(G556*DIODE_SAFETY/V_STICK,0)*PRICE_STICK</f>
        <v>66.9</v>
      </c>
      <c r="AG556" s="24" t="n">
        <f aca="false">SUM(X556:AF556)</f>
        <v>4126.20568319</v>
      </c>
      <c r="AH556" s="20" t="n">
        <f aca="false">FIXED_BOM</f>
        <v>3666</v>
      </c>
      <c r="AI556" s="24" t="n">
        <f aca="false">(AG556+AH556)*(1+CONT)</f>
        <v>8961.0365356685</v>
      </c>
      <c r="AJ556" s="24" t="n">
        <f aca="false">IF(AR556&gt;0,AI556/AR556,1000000000000)</f>
        <v>1110.6697153257</v>
      </c>
      <c r="AK556" s="8" t="n">
        <f aca="false">IF(AND(AP556&gt;=V_NEED,AR556&gt;=P_MIN,AQ556&gt;=Z_MIN,F556&lt;=N_CAP,D556&lt;=R_MAX,OR(CORONA_REQ=0,O556&gt;=G556),OR(CORE_MODE&lt;&gt;3,E_CORE&lt;=E_NULL_MAX)),1,0)</f>
        <v>0</v>
      </c>
      <c r="AL556" s="31" t="n">
        <f aca="false">IF(AK556=1,IF(OBJECTIVE=1,AI556,AJ556),1000000000000)+ROW()*0.000000001</f>
        <v>1000000000000</v>
      </c>
      <c r="AM556" s="31" t="n">
        <v>4.21518</v>
      </c>
      <c r="AN556" s="41" t="n">
        <v>1.614217</v>
      </c>
      <c r="AO556" s="31" t="n">
        <v>7.941497</v>
      </c>
      <c r="AP556" s="31" t="n">
        <f aca="false">IF(CORE_MODE=1,G556,IF(OR(CORE_MODE=3,CORE_MODE=4),G556+(CHOOSE(N_CW+1,0,1,CW_N2,CW_N3,CW_N4,CW_N5,CW_N6)+CHOOSE(N_CW_A+1,0,CW_A1,CW_A2))*CW_PER_SWING*AM556,AM556))</f>
        <v>16.21013955234</v>
      </c>
      <c r="AQ556" s="41" t="n">
        <f aca="false">IF(CORE_MODE=2,AN556,K556)</f>
        <v>1.63597</v>
      </c>
      <c r="AR556" s="31" t="n">
        <f aca="false">IF(CORE_MODE=2,AO556,L556)</f>
        <v>8.068138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31" t="n">
        <v>7.264419</v>
      </c>
      <c r="H557" s="8" t="n">
        <v>38.514583</v>
      </c>
      <c r="I557" s="8" t="n">
        <v>816.859243</v>
      </c>
      <c r="J557" s="31" t="n">
        <v>21.20909</v>
      </c>
      <c r="K557" s="41" t="n">
        <v>1.535677</v>
      </c>
      <c r="L557" s="31" t="n">
        <v>1.909678</v>
      </c>
      <c r="M557" s="8" t="n">
        <v>55.5</v>
      </c>
      <c r="N557" s="8" t="n">
        <v>703</v>
      </c>
      <c r="O557" s="31" t="n">
        <v>8.205731</v>
      </c>
      <c r="P557" s="31" t="n">
        <v>3.134931</v>
      </c>
      <c r="Q557" s="31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31" t="n">
        <v>1.854197</v>
      </c>
      <c r="W557" s="41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2*ROUNDUP(G557*1000/V_ZENER,0)*PRICE_Z+(4+IF(CORE_MODE=1,1,0)+IF(OR(CORE_MODE=3,CORE_MODE=4),1+2*N_CW+2*N_CW_A,0))*ROUNDUP(G557*DIODE_SAFETY/V_STICK,0)*PRICE_STICK</f>
        <v>66.9</v>
      </c>
      <c r="AG557" s="24" t="n">
        <f aca="false">SUM(X557:AF557)</f>
        <v>1353.84615197</v>
      </c>
      <c r="AH557" s="20" t="n">
        <f aca="false">FIXED_BOM</f>
        <v>3666</v>
      </c>
      <c r="AI557" s="24" t="n">
        <f aca="false">(AG557+AH557)*(1+CONT)</f>
        <v>5772.8230747655</v>
      </c>
      <c r="AJ557" s="24" t="n">
        <f aca="false">IF(AR557&gt;0,AI557/AR557,1000000000000)</f>
        <v>3022.93008285454</v>
      </c>
      <c r="AK557" s="8" t="n">
        <f aca="false">IF(AND(AP557&gt;=V_NEED,AR557&gt;=P_MIN,AQ557&gt;=Z_MIN,F557&lt;=N_CAP,D557&lt;=R_MAX,OR(CORONA_REQ=0,O557&gt;=G557),OR(CORE_MODE&lt;&gt;3,E_CORE&lt;=E_NULL_MAX)),1,0)</f>
        <v>0</v>
      </c>
      <c r="AL557" s="31" t="n">
        <f aca="false">IF(AK557=1,IF(OBJECTIVE=1,AI557,AJ557),1000000000000)+ROW()*0.000000001</f>
        <v>1000000000000</v>
      </c>
      <c r="AM557" s="31" t="n">
        <v>4.053858</v>
      </c>
      <c r="AN557" s="41" t="n">
        <v>1.469989</v>
      </c>
      <c r="AO557" s="31" t="n">
        <v>1.785436</v>
      </c>
      <c r="AP557" s="31" t="n">
        <f aca="false">IF(CORE_MODE=1,G557,IF(OR(CORE_MODE=3,CORE_MODE=4),G557+(CHOOSE(N_CW+1,0,1,CW_N2,CW_N3,CW_N4,CW_N5,CW_N6)+CHOOSE(N_CW_A+1,0,CW_A1,CW_A2))*CW_PER_SWING*AM557,AM557))</f>
        <v>15.867771840654</v>
      </c>
      <c r="AQ557" s="41" t="n">
        <f aca="false">IF(CORE_MODE=2,AN557,K557)</f>
        <v>1.535677</v>
      </c>
      <c r="AR557" s="31" t="n">
        <f aca="false">IF(CORE_MODE=2,AO557,L557)</f>
        <v>1.909678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31" t="n">
        <v>7.264419</v>
      </c>
      <c r="H558" s="8" t="n">
        <v>59.380058</v>
      </c>
      <c r="I558" s="8" t="n">
        <v>1283.635954</v>
      </c>
      <c r="J558" s="31" t="n">
        <v>21.61729</v>
      </c>
      <c r="K558" s="41" t="n">
        <v>1.565355</v>
      </c>
      <c r="L558" s="31" t="n">
        <v>3.113736</v>
      </c>
      <c r="M558" s="8" t="n">
        <v>82.5</v>
      </c>
      <c r="N558" s="8" t="n">
        <v>757</v>
      </c>
      <c r="O558" s="31" t="n">
        <v>8.205731</v>
      </c>
      <c r="P558" s="31" t="n">
        <v>4.702396</v>
      </c>
      <c r="Q558" s="31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31" t="n">
        <v>2.328731</v>
      </c>
      <c r="W558" s="41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2*ROUNDUP(G558*1000/V_ZENER,0)*PRICE_Z+(4+IF(CORE_MODE=1,1,0)+IF(OR(CORE_MODE=3,CORE_MODE=4),1+2*N_CW+2*N_CW_A,0))*ROUNDUP(G558*DIODE_SAFETY/V_STICK,0)*PRICE_STICK</f>
        <v>66.9</v>
      </c>
      <c r="AG558" s="24" t="n">
        <f aca="false">SUM(X558:AF558)</f>
        <v>1856.00160985</v>
      </c>
      <c r="AH558" s="20" t="n">
        <f aca="false">FIXED_BOM</f>
        <v>3666</v>
      </c>
      <c r="AI558" s="24" t="n">
        <f aca="false">(AG558+AH558)*(1+CONT)</f>
        <v>6350.3018513275</v>
      </c>
      <c r="AJ558" s="24" t="n">
        <f aca="false">IF(AR558&gt;0,AI558/AR558,1000000000000)</f>
        <v>2039.44774101835</v>
      </c>
      <c r="AK558" s="8" t="n">
        <f aca="false">IF(AND(AP558&gt;=V_NEED,AR558&gt;=P_MIN,AQ558&gt;=Z_MIN,F558&lt;=N_CAP,D558&lt;=R_MAX,OR(CORONA_REQ=0,O558&gt;=G558),OR(CORE_MODE&lt;&gt;3,E_CORE&lt;=E_NULL_MAX)),1,0)</f>
        <v>0</v>
      </c>
      <c r="AL558" s="31" t="n">
        <f aca="false">IF(AK558=1,IF(OBJECTIVE=1,AI558,AJ558),1000000000000)+ROW()*0.000000001</f>
        <v>1000000000000</v>
      </c>
      <c r="AM558" s="31" t="n">
        <v>4.086161</v>
      </c>
      <c r="AN558" s="41" t="n">
        <v>1.519104</v>
      </c>
      <c r="AO558" s="31" t="n">
        <v>2.98337</v>
      </c>
      <c r="AP558" s="31" t="n">
        <f aca="false">IF(CORE_MODE=1,G558,IF(OR(CORE_MODE=3,CORE_MODE=4),G558+(CHOOSE(N_CW+1,0,1,CW_N2,CW_N3,CW_N4,CW_N5,CW_N6)+CHOOSE(N_CW_A+1,0,CW_A1,CW_A2))*CW_PER_SWING*AM558,AM558))</f>
        <v>15.936327302343</v>
      </c>
      <c r="AQ558" s="41" t="n">
        <f aca="false">IF(CORE_MODE=2,AN558,K558)</f>
        <v>1.565355</v>
      </c>
      <c r="AR558" s="31" t="n">
        <f aca="false">IF(CORE_MODE=2,AO558,L558)</f>
        <v>3.113736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31" t="n">
        <v>7.264419</v>
      </c>
      <c r="H559" s="8" t="n">
        <v>80.245534</v>
      </c>
      <c r="I559" s="8" t="n">
        <v>1750.412664</v>
      </c>
      <c r="J559" s="31" t="n">
        <v>21.81321</v>
      </c>
      <c r="K559" s="41" t="n">
        <v>1.580307</v>
      </c>
      <c r="L559" s="31" t="n">
        <v>4.321881</v>
      </c>
      <c r="M559" s="8" t="n">
        <v>109.5</v>
      </c>
      <c r="N559" s="8" t="n">
        <v>811</v>
      </c>
      <c r="O559" s="31" t="n">
        <v>8.205731</v>
      </c>
      <c r="P559" s="31" t="n">
        <v>6.269862</v>
      </c>
      <c r="Q559" s="31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31" t="n">
        <v>2.803264</v>
      </c>
      <c r="W559" s="41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2*ROUNDUP(G559*1000/V_ZENER,0)*PRICE_Z+(4+IF(CORE_MODE=1,1,0)+IF(OR(CORE_MODE=3,CORE_MODE=4),1+2*N_CW+2*N_CW_A,0))*ROUNDUP(G559*DIODE_SAFETY/V_STICK,0)*PRICE_STICK</f>
        <v>66.9</v>
      </c>
      <c r="AG559" s="24" t="n">
        <f aca="false">SUM(X559:AF559)</f>
        <v>2358.15700923</v>
      </c>
      <c r="AH559" s="20" t="n">
        <f aca="false">FIXED_BOM</f>
        <v>3666</v>
      </c>
      <c r="AI559" s="24" t="n">
        <f aca="false">(AG559+AH559)*(1+CONT)</f>
        <v>6927.7805606145</v>
      </c>
      <c r="AJ559" s="24" t="n">
        <f aca="false">IF(AR559&gt;0,AI559/AR559,1000000000000)</f>
        <v>1602.95495424666</v>
      </c>
      <c r="AK559" s="8" t="n">
        <f aca="false">IF(AND(AP559&gt;=V_NEED,AR559&gt;=P_MIN,AQ559&gt;=Z_MIN,F559&lt;=N_CAP,D559&lt;=R_MAX,OR(CORONA_REQ=0,O559&gt;=G559),OR(CORE_MODE&lt;&gt;3,E_CORE&lt;=E_NULL_MAX)),1,0)</f>
        <v>0</v>
      </c>
      <c r="AL559" s="31" t="n">
        <f aca="false">IF(AK559=1,IF(OBJECTIVE=1,AI559,AJ559),1000000000000)+ROW()*0.000000001</f>
        <v>1000000000000</v>
      </c>
      <c r="AM559" s="31" t="n">
        <v>4.11821</v>
      </c>
      <c r="AN559" s="41" t="n">
        <v>1.545033</v>
      </c>
      <c r="AO559" s="31" t="n">
        <v>4.19224</v>
      </c>
      <c r="AP559" s="31" t="n">
        <f aca="false">IF(CORE_MODE=1,G559,IF(OR(CORE_MODE=3,CORE_MODE=4),G559+(CHOOSE(N_CW+1,0,1,CW_N2,CW_N3,CW_N4,CW_N5,CW_N6)+CHOOSE(N_CW_A+1,0,CW_A1,CW_A2))*CW_PER_SWING*AM559,AM559))</f>
        <v>16.00434370923</v>
      </c>
      <c r="AQ559" s="41" t="n">
        <f aca="false">IF(CORE_MODE=2,AN559,K559)</f>
        <v>1.580307</v>
      </c>
      <c r="AR559" s="31" t="n">
        <f aca="false">IF(CORE_MODE=2,AO559,L559)</f>
        <v>4.321881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31" t="n">
        <v>7.264419</v>
      </c>
      <c r="H560" s="8" t="n">
        <v>101.11101</v>
      </c>
      <c r="I560" s="8" t="n">
        <v>2217.189375</v>
      </c>
      <c r="J560" s="31" t="n">
        <v>21.928269</v>
      </c>
      <c r="K560" s="41" t="n">
        <v>1.588763</v>
      </c>
      <c r="L560" s="31" t="n">
        <v>5.527973</v>
      </c>
      <c r="M560" s="8" t="n">
        <v>136.5</v>
      </c>
      <c r="N560" s="8" t="n">
        <v>865</v>
      </c>
      <c r="O560" s="31" t="n">
        <v>8.205731</v>
      </c>
      <c r="P560" s="31" t="n">
        <v>7.837327</v>
      </c>
      <c r="Q560" s="31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31" t="n">
        <v>3.277798</v>
      </c>
      <c r="W560" s="41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2*ROUNDUP(G560*1000/V_ZENER,0)*PRICE_Z+(4+IF(CORE_MODE=1,1,0)+IF(OR(CORE_MODE=3,CORE_MODE=4),1+2*N_CW+2*N_CW_A,0))*ROUNDUP(G560*DIODE_SAFETY/V_STICK,0)*PRICE_STICK</f>
        <v>66.9</v>
      </c>
      <c r="AG560" s="24" t="n">
        <f aca="false">SUM(X560:AF560)</f>
        <v>2860.31245014</v>
      </c>
      <c r="AH560" s="20" t="n">
        <f aca="false">FIXED_BOM</f>
        <v>3666</v>
      </c>
      <c r="AI560" s="24" t="n">
        <f aca="false">(AG560+AH560)*(1+CONT)</f>
        <v>7505.259317661</v>
      </c>
      <c r="AJ560" s="24" t="n">
        <f aca="false">IF(AR560&gt;0,AI560/AR560,1000000000000)</f>
        <v>1357.68740506891</v>
      </c>
      <c r="AK560" s="8" t="n">
        <f aca="false">IF(AND(AP560&gt;=V_NEED,AR560&gt;=P_MIN,AQ560&gt;=Z_MIN,F560&lt;=N_CAP,D560&lt;=R_MAX,OR(CORONA_REQ=0,O560&gt;=G560),OR(CORE_MODE&lt;&gt;3,E_CORE&lt;=E_NULL_MAX)),1,0)</f>
        <v>0</v>
      </c>
      <c r="AL560" s="31" t="n">
        <f aca="false">IF(AK560=1,IF(OBJECTIVE=1,AI560,AJ560),1000000000000)+ROW()*0.000000001</f>
        <v>1000000000000</v>
      </c>
      <c r="AM560" s="31" t="n">
        <v>4.150395</v>
      </c>
      <c r="AN560" s="41" t="n">
        <v>1.559745</v>
      </c>
      <c r="AO560" s="31" t="n">
        <v>5.395224</v>
      </c>
      <c r="AP560" s="31" t="n">
        <f aca="false">IF(CORE_MODE=1,G560,IF(OR(CORE_MODE=3,CORE_MODE=4),G560+(CHOOSE(N_CW+1,0,1,CW_N2,CW_N3,CW_N4,CW_N5,CW_N6)+CHOOSE(N_CW_A+1,0,CW_A1,CW_A2))*CW_PER_SWING*AM560,AM560))</f>
        <v>16.072648743885</v>
      </c>
      <c r="AQ560" s="41" t="n">
        <f aca="false">IF(CORE_MODE=2,AN560,K560)</f>
        <v>1.588763</v>
      </c>
      <c r="AR560" s="31" t="n">
        <f aca="false">IF(CORE_MODE=2,AO560,L560)</f>
        <v>5.527973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31" t="n">
        <v>7.264419</v>
      </c>
      <c r="H561" s="8" t="n">
        <v>121.976485</v>
      </c>
      <c r="I561" s="8" t="n">
        <v>2683.966085</v>
      </c>
      <c r="J561" s="31" t="n">
        <v>22.003963</v>
      </c>
      <c r="K561" s="41" t="n">
        <v>1.594859</v>
      </c>
      <c r="L561" s="31" t="n">
        <v>6.738853</v>
      </c>
      <c r="M561" s="8" t="n">
        <v>163.5</v>
      </c>
      <c r="N561" s="8" t="n">
        <v>919</v>
      </c>
      <c r="O561" s="31" t="n">
        <v>8.205731</v>
      </c>
      <c r="P561" s="31" t="n">
        <v>9.404793</v>
      </c>
      <c r="Q561" s="31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31" t="n">
        <v>3.752332</v>
      </c>
      <c r="W561" s="41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2*ROUNDUP(G561*1000/V_ZENER,0)*PRICE_Z+(4+IF(CORE_MODE=1,1,0)+IF(OR(CORE_MODE=3,CORE_MODE=4),1+2*N_CW+2*N_CW_A,0))*ROUNDUP(G561*DIODE_SAFETY/V_STICK,0)*PRICE_STICK</f>
        <v>66.9</v>
      </c>
      <c r="AG561" s="24" t="n">
        <f aca="false">SUM(X561:AF561)</f>
        <v>3362.46790952</v>
      </c>
      <c r="AH561" s="20" t="n">
        <f aca="false">FIXED_BOM</f>
        <v>3666</v>
      </c>
      <c r="AI561" s="24" t="n">
        <f aca="false">(AG561+AH561)*(1+CONT)</f>
        <v>8082.738095948</v>
      </c>
      <c r="AJ561" s="24" t="n">
        <f aca="false">IF(AR561&gt;0,AI561/AR561,1000000000000)</f>
        <v>1199.42341759762</v>
      </c>
      <c r="AK561" s="8" t="n">
        <f aca="false">IF(AND(AP561&gt;=V_NEED,AR561&gt;=P_MIN,AQ561&gt;=Z_MIN,F561&lt;=N_CAP,D561&lt;=R_MAX,OR(CORONA_REQ=0,O561&gt;=G561),OR(CORE_MODE&lt;&gt;3,E_CORE&lt;=E_NULL_MAX)),1,0)</f>
        <v>0</v>
      </c>
      <c r="AL561" s="31" t="n">
        <f aca="false">IF(AK561=1,IF(OBJECTIVE=1,AI561,AJ561),1000000000000)+ROW()*0.000000001</f>
        <v>1000000000000</v>
      </c>
      <c r="AM561" s="31" t="n">
        <v>4.176356</v>
      </c>
      <c r="AN561" s="41" t="n">
        <v>1.570969</v>
      </c>
      <c r="AO561" s="31" t="n">
        <v>6.609553</v>
      </c>
      <c r="AP561" s="31" t="n">
        <f aca="false">IF(CORE_MODE=1,G561,IF(OR(CORE_MODE=3,CORE_MODE=4),G561+(CHOOSE(N_CW+1,0,1,CW_N2,CW_N3,CW_N4,CW_N5,CW_N6)+CHOOSE(N_CW_A+1,0,CW_A1,CW_A2))*CW_PER_SWING*AM561,AM561))</f>
        <v>16.127744813628</v>
      </c>
      <c r="AQ561" s="41" t="n">
        <f aca="false">IF(CORE_MODE=2,AN561,K561)</f>
        <v>1.594859</v>
      </c>
      <c r="AR561" s="31" t="n">
        <f aca="false">IF(CORE_MODE=2,AO561,L561)</f>
        <v>6.738853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31" t="n">
        <v>7.264419</v>
      </c>
      <c r="H562" s="8" t="n">
        <v>163.707437</v>
      </c>
      <c r="I562" s="8" t="n">
        <v>3617.519506</v>
      </c>
      <c r="J562" s="31" t="n">
        <v>22.097466</v>
      </c>
      <c r="K562" s="41" t="n">
        <v>1.601156</v>
      </c>
      <c r="L562" s="31" t="n">
        <v>9.14611</v>
      </c>
      <c r="M562" s="8" t="n">
        <v>217.5</v>
      </c>
      <c r="N562" s="8" t="n">
        <v>1027</v>
      </c>
      <c r="O562" s="31" t="n">
        <v>8.205731</v>
      </c>
      <c r="P562" s="31" t="n">
        <v>12.539724</v>
      </c>
      <c r="Q562" s="31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31" t="n">
        <v>4.7014</v>
      </c>
      <c r="W562" s="41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2*ROUNDUP(G562*1000/V_ZENER,0)*PRICE_Z+(4+IF(CORE_MODE=1,1,0)+IF(OR(CORE_MODE=3,CORE_MODE=4),1+2*N_CW+2*N_CW_A,0))*ROUNDUP(G562*DIODE_SAFETY/V_STICK,0)*PRICE_STICK</f>
        <v>66.9</v>
      </c>
      <c r="AG562" s="24" t="n">
        <f aca="false">SUM(X562:AF562)</f>
        <v>4366.77880831</v>
      </c>
      <c r="AH562" s="20" t="n">
        <f aca="false">FIXED_BOM</f>
        <v>3666</v>
      </c>
      <c r="AI562" s="24" t="n">
        <f aca="false">(AG562+AH562)*(1+CONT)</f>
        <v>9237.6956295565</v>
      </c>
      <c r="AJ562" s="24" t="n">
        <f aca="false">IF(AR562&gt;0,AI562/AR562,1000000000000)</f>
        <v>1010.01361557608</v>
      </c>
      <c r="AK562" s="8" t="n">
        <f aca="false">IF(AND(AP562&gt;=V_NEED,AR562&gt;=P_MIN,AQ562&gt;=Z_MIN,F562&lt;=N_CAP,D562&lt;=R_MAX,OR(CORONA_REQ=0,O562&gt;=G562),OR(CORE_MODE&lt;&gt;3,E_CORE&lt;=E_NULL_MAX)),1,0)</f>
        <v>0</v>
      </c>
      <c r="AL562" s="31" t="n">
        <f aca="false">IF(AK562=1,IF(OBJECTIVE=1,AI562,AJ562),1000000000000)+ROW()*0.000000001</f>
        <v>1000000000000</v>
      </c>
      <c r="AM562" s="31" t="n">
        <v>4.25004</v>
      </c>
      <c r="AN562" s="41" t="n">
        <v>1.582998</v>
      </c>
      <c r="AO562" s="31" t="n">
        <v>9.01674</v>
      </c>
      <c r="AP562" s="31" t="n">
        <f aca="false">IF(CORE_MODE=1,G562,IF(OR(CORE_MODE=3,CORE_MODE=4),G562+(CHOOSE(N_CW+1,0,1,CW_N2,CW_N3,CW_N4,CW_N5,CW_N6)+CHOOSE(N_CW_A+1,0,CW_A1,CW_A2))*CW_PER_SWING*AM562,AM562))</f>
        <v>16.28412164052</v>
      </c>
      <c r="AQ562" s="41" t="n">
        <f aca="false">IF(CORE_MODE=2,AN562,K562)</f>
        <v>1.601156</v>
      </c>
      <c r="AR562" s="31" t="n">
        <f aca="false">IF(CORE_MODE=2,AO562,L562)</f>
        <v>9.14611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31" t="n">
        <v>7.264419</v>
      </c>
      <c r="H563" s="8" t="n">
        <v>19.993056</v>
      </c>
      <c r="I563" s="8" t="n">
        <v>574.859179</v>
      </c>
      <c r="J563" s="31" t="n">
        <v>28.752942</v>
      </c>
      <c r="K563" s="41" t="n">
        <v>1.533852</v>
      </c>
      <c r="L563" s="31" t="n">
        <v>1.338741</v>
      </c>
      <c r="M563" s="8" t="n">
        <v>57</v>
      </c>
      <c r="N563" s="8" t="n">
        <v>706</v>
      </c>
      <c r="O563" s="31" t="n">
        <v>8.77062</v>
      </c>
      <c r="P563" s="31" t="n">
        <v>3.162032</v>
      </c>
      <c r="Q563" s="31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31" t="n">
        <v>1.88056</v>
      </c>
      <c r="W563" s="41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2*ROUNDUP(G563*1000/V_ZENER,0)*PRICE_Z+(4+IF(CORE_MODE=1,1,0)+IF(OR(CORE_MODE=3,CORE_MODE=4),1+2*N_CW+2*N_CW_A,0))*ROUNDUP(G563*DIODE_SAFETY/V_STICK,0)*PRICE_STICK</f>
        <v>66.9</v>
      </c>
      <c r="AG563" s="24" t="n">
        <f aca="false">SUM(X563:AF563)</f>
        <v>1300.36581949</v>
      </c>
      <c r="AH563" s="20" t="n">
        <f aca="false">FIXED_BOM</f>
        <v>3666</v>
      </c>
      <c r="AI563" s="24" t="n">
        <f aca="false">(AG563+AH563)*(1+CONT)</f>
        <v>5711.3206924135</v>
      </c>
      <c r="AJ563" s="24" t="n">
        <f aca="false">IF(AR563&gt;0,AI563/AR563,1000000000000)</f>
        <v>4266.18792762267</v>
      </c>
      <c r="AK563" s="8" t="n">
        <f aca="false">IF(AND(AP563&gt;=V_NEED,AR563&gt;=P_MIN,AQ563&gt;=Z_MIN,F563&lt;=N_CAP,D563&lt;=R_MAX,OR(CORONA_REQ=0,O563&gt;=G563),OR(CORE_MODE&lt;&gt;3,E_CORE&lt;=E_NULL_MAX)),1,0)</f>
        <v>0</v>
      </c>
      <c r="AL563" s="31" t="n">
        <f aca="false">IF(AK563=1,IF(OBJECTIVE=1,AI563,AJ563),1000000000000)+ROW()*0.000000001</f>
        <v>1000000000000</v>
      </c>
      <c r="AM563" s="31" t="n">
        <v>4.043414</v>
      </c>
      <c r="AN563" s="41" t="n">
        <v>1.442057</v>
      </c>
      <c r="AO563" s="31" t="n">
        <v>1.208978</v>
      </c>
      <c r="AP563" s="31" t="n">
        <f aca="false">IF(CORE_MODE=1,G563,IF(OR(CORE_MODE=3,CORE_MODE=4),G563+(CHOOSE(N_CW+1,0,1,CW_N2,CW_N3,CW_N4,CW_N5,CW_N6)+CHOOSE(N_CW_A+1,0,CW_A1,CW_A2))*CW_PER_SWING*AM563,AM563))</f>
        <v>15.845606925882</v>
      </c>
      <c r="AQ563" s="41" t="n">
        <f aca="false">IF(CORE_MODE=2,AN563,K563)</f>
        <v>1.533852</v>
      </c>
      <c r="AR563" s="31" t="n">
        <f aca="false">IF(CORE_MODE=2,AO563,L563)</f>
        <v>1.338741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31" t="n">
        <v>7.264419</v>
      </c>
      <c r="H564" s="8" t="n">
        <v>30.274802</v>
      </c>
      <c r="I564" s="8" t="n">
        <v>903.350138</v>
      </c>
      <c r="J564" s="31" t="n">
        <v>29.83835</v>
      </c>
      <c r="K564" s="41" t="n">
        <v>1.576642</v>
      </c>
      <c r="L564" s="31" t="n">
        <v>2.216834</v>
      </c>
      <c r="M564" s="8" t="n">
        <v>82</v>
      </c>
      <c r="N564" s="8" t="n">
        <v>756</v>
      </c>
      <c r="O564" s="31" t="n">
        <v>8.77062</v>
      </c>
      <c r="P564" s="31" t="n">
        <v>4.743048</v>
      </c>
      <c r="Q564" s="31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31" t="n">
        <v>2.319943</v>
      </c>
      <c r="W564" s="41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2*ROUNDUP(G564*1000/V_ZENER,0)*PRICE_Z+(4+IF(CORE_MODE=1,1,0)+IF(OR(CORE_MODE=3,CORE_MODE=4),1+2*N_CW+2*N_CW_A,0))*ROUNDUP(G564*DIODE_SAFETY/V_STICK,0)*PRICE_STICK</f>
        <v>66.9</v>
      </c>
      <c r="AG564" s="24" t="n">
        <f aca="false">SUM(X564:AF564)</f>
        <v>1735.13657724</v>
      </c>
      <c r="AH564" s="20" t="n">
        <f aca="false">FIXED_BOM</f>
        <v>3666</v>
      </c>
      <c r="AI564" s="24" t="n">
        <f aca="false">(AG564+AH564)*(1+CONT)</f>
        <v>6211.307063826</v>
      </c>
      <c r="AJ564" s="24" t="n">
        <f aca="false">IF(AR564&gt;0,AI564/AR564,1000000000000)</f>
        <v>2801.88190176892</v>
      </c>
      <c r="AK564" s="8" t="n">
        <f aca="false">IF(AND(AP564&gt;=V_NEED,AR564&gt;=P_MIN,AQ564&gt;=Z_MIN,F564&lt;=N_CAP,D564&lt;=R_MAX,OR(CORONA_REQ=0,O564&gt;=G564),OR(CORE_MODE&lt;&gt;3,E_CORE&lt;=E_NULL_MAX)),1,0)</f>
        <v>0</v>
      </c>
      <c r="AL564" s="31" t="n">
        <f aca="false">IF(AK564=1,IF(OBJECTIVE=1,AI564,AJ564),1000000000000)+ROW()*0.000000001</f>
        <v>1000000000000</v>
      </c>
      <c r="AM564" s="31" t="n">
        <v>4.076038</v>
      </c>
      <c r="AN564" s="41" t="n">
        <v>1.511662</v>
      </c>
      <c r="AO564" s="31" t="n">
        <v>2.087406</v>
      </c>
      <c r="AP564" s="31" t="n">
        <f aca="false">IF(CORE_MODE=1,G564,IF(OR(CORE_MODE=3,CORE_MODE=4),G564+(CHOOSE(N_CW+1,0,1,CW_N2,CW_N3,CW_N4,CW_N5,CW_N6)+CHOOSE(N_CW_A+1,0,CW_A1,CW_A2))*CW_PER_SWING*AM564,AM564))</f>
        <v>15.914843633994</v>
      </c>
      <c r="AQ564" s="41" t="n">
        <f aca="false">IF(CORE_MODE=2,AN564,K564)</f>
        <v>1.576642</v>
      </c>
      <c r="AR564" s="31" t="n">
        <f aca="false">IF(CORE_MODE=2,AO564,L564)</f>
        <v>2.216834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31" t="n">
        <v>7.264419</v>
      </c>
      <c r="H565" s="8" t="n">
        <v>40.556549</v>
      </c>
      <c r="I565" s="8" t="n">
        <v>1231.841097</v>
      </c>
      <c r="J565" s="31" t="n">
        <v>30.37342</v>
      </c>
      <c r="K565" s="41" t="n">
        <v>1.597916</v>
      </c>
      <c r="L565" s="31" t="n">
        <v>3.09959</v>
      </c>
      <c r="M565" s="8" t="n">
        <v>112</v>
      </c>
      <c r="N565" s="8" t="n">
        <v>816</v>
      </c>
      <c r="O565" s="31" t="n">
        <v>8.77062</v>
      </c>
      <c r="P565" s="31" t="n">
        <v>6.324064</v>
      </c>
      <c r="Q565" s="31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31" t="n">
        <v>2.847203</v>
      </c>
      <c r="W565" s="41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2*ROUNDUP(G565*1000/V_ZENER,0)*PRICE_Z+(4+IF(CORE_MODE=1,1,0)+IF(OR(CORE_MODE=3,CORE_MODE=4),1+2*N_CW+2*N_CW_A,0))*ROUNDUP(G565*DIODE_SAFETY/V_STICK,0)*PRICE_STICK</f>
        <v>66.9</v>
      </c>
      <c r="AG565" s="24" t="n">
        <f aca="false">SUM(X565:AF565)</f>
        <v>2247.60144275</v>
      </c>
      <c r="AH565" s="20" t="n">
        <f aca="false">FIXED_BOM</f>
        <v>3666</v>
      </c>
      <c r="AI565" s="24" t="n">
        <f aca="false">(AG565+AH565)*(1+CONT)</f>
        <v>6800.6416591625</v>
      </c>
      <c r="AJ565" s="24" t="n">
        <f aca="false">IF(AR565&gt;0,AI565/AR565,1000000000000)</f>
        <v>2194.04555414184</v>
      </c>
      <c r="AK565" s="8" t="n">
        <f aca="false">IF(AND(AP565&gt;=V_NEED,AR565&gt;=P_MIN,AQ565&gt;=Z_MIN,F565&lt;=N_CAP,D565&lt;=R_MAX,OR(CORONA_REQ=0,O565&gt;=G565),OR(CORE_MODE&lt;&gt;3,E_CORE&lt;=E_NULL_MAX)),1,0)</f>
        <v>0</v>
      </c>
      <c r="AL565" s="31" t="n">
        <f aca="false">IF(AK565=1,IF(OBJECTIVE=1,AI565,AJ565),1000000000000)+ROW()*0.000000001</f>
        <v>1000000000000</v>
      </c>
      <c r="AM565" s="31" t="n">
        <v>4.097644</v>
      </c>
      <c r="AN565" s="41" t="n">
        <v>1.547058</v>
      </c>
      <c r="AO565" s="31" t="n">
        <v>2.96656</v>
      </c>
      <c r="AP565" s="31" t="n">
        <f aca="false">IF(CORE_MODE=1,G565,IF(OR(CORE_MODE=3,CORE_MODE=4),G565+(CHOOSE(N_CW+1,0,1,CW_N2,CW_N3,CW_N4,CW_N5,CW_N6)+CHOOSE(N_CW_A+1,0,CW_A1,CW_A2))*CW_PER_SWING*AM565,AM565))</f>
        <v>15.960697248372</v>
      </c>
      <c r="AQ565" s="41" t="n">
        <f aca="false">IF(CORE_MODE=2,AN565,K565)</f>
        <v>1.597916</v>
      </c>
      <c r="AR565" s="31" t="n">
        <f aca="false">IF(CORE_MODE=2,AO565,L565)</f>
        <v>3.09959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31" t="n">
        <v>7.264419</v>
      </c>
      <c r="H566" s="8" t="n">
        <v>50.838295</v>
      </c>
      <c r="I566" s="8" t="n">
        <v>1560.332057</v>
      </c>
      <c r="J566" s="31" t="n">
        <v>30.692061</v>
      </c>
      <c r="K566" s="41" t="n">
        <v>1.610859</v>
      </c>
      <c r="L566" s="31" t="n">
        <v>3.980936</v>
      </c>
      <c r="M566" s="8" t="n">
        <v>137</v>
      </c>
      <c r="N566" s="8" t="n">
        <v>866</v>
      </c>
      <c r="O566" s="31" t="n">
        <v>8.77062</v>
      </c>
      <c r="P566" s="31" t="n">
        <v>7.90508</v>
      </c>
      <c r="Q566" s="31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31" t="n">
        <v>3.286586</v>
      </c>
      <c r="W566" s="41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2*ROUNDUP(G566*1000/V_ZENER,0)*PRICE_Z+(4+IF(CORE_MODE=1,1,0)+IF(OR(CORE_MODE=3,CORE_MODE=4),1+2*N_CW+2*N_CW_A,0))*ROUNDUP(G566*DIODE_SAFETY/V_STICK,0)*PRICE_STICK</f>
        <v>66.9</v>
      </c>
      <c r="AG566" s="24" t="n">
        <f aca="false">SUM(X566:AF566)</f>
        <v>2682.3722005</v>
      </c>
      <c r="AH566" s="20" t="n">
        <f aca="false">FIXED_BOM</f>
        <v>3666</v>
      </c>
      <c r="AI566" s="24" t="n">
        <f aca="false">(AG566+AH566)*(1+CONT)</f>
        <v>7300.628030575</v>
      </c>
      <c r="AJ566" s="24" t="n">
        <f aca="false">IF(AR566&gt;0,AI566/AR566,1000000000000)</f>
        <v>1833.8973624733</v>
      </c>
      <c r="AK566" s="8" t="n">
        <f aca="false">IF(AND(AP566&gt;=V_NEED,AR566&gt;=P_MIN,AQ566&gt;=Z_MIN,F566&lt;=N_CAP,D566&lt;=R_MAX,OR(CORONA_REQ=0,O566&gt;=G566),OR(CORE_MODE&lt;&gt;3,E_CORE&lt;=E_NULL_MAX)),1,0)</f>
        <v>0</v>
      </c>
      <c r="AL566" s="31" t="n">
        <f aca="false">IF(AK566=1,IF(OBJECTIVE=1,AI566,AJ566),1000000000000)+ROW()*0.000000001</f>
        <v>1000000000000</v>
      </c>
      <c r="AM566" s="31" t="n">
        <v>4.116682</v>
      </c>
      <c r="AN566" s="41" t="n">
        <v>1.57035</v>
      </c>
      <c r="AO566" s="31" t="n">
        <v>3.852957</v>
      </c>
      <c r="AP566" s="31" t="n">
        <f aca="false">IF(CORE_MODE=1,G566,IF(OR(CORE_MODE=3,CORE_MODE=4),G566+(CHOOSE(N_CW+1,0,1,CW_N2,CW_N3,CW_N4,CW_N5,CW_N6)+CHOOSE(N_CW_A+1,0,CW_A1,CW_A2))*CW_PER_SWING*AM566,AM566))</f>
        <v>16.001100891366</v>
      </c>
      <c r="AQ566" s="41" t="n">
        <f aca="false">IF(CORE_MODE=2,AN566,K566)</f>
        <v>1.610859</v>
      </c>
      <c r="AR566" s="31" t="n">
        <f aca="false">IF(CORE_MODE=2,AO566,L566)</f>
        <v>3.980936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31" t="n">
        <v>7.264419</v>
      </c>
      <c r="H567" s="8" t="n">
        <v>61.120041</v>
      </c>
      <c r="I567" s="8" t="n">
        <v>1888.823016</v>
      </c>
      <c r="J567" s="31" t="n">
        <v>30.903497</v>
      </c>
      <c r="K567" s="41" t="n">
        <v>1.618868</v>
      </c>
      <c r="L567" s="31" t="n">
        <v>4.861043</v>
      </c>
      <c r="M567" s="8" t="n">
        <v>162</v>
      </c>
      <c r="N567" s="8" t="n">
        <v>916</v>
      </c>
      <c r="O567" s="31" t="n">
        <v>8.77062</v>
      </c>
      <c r="P567" s="31" t="n">
        <v>9.486096</v>
      </c>
      <c r="Q567" s="31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31" t="n">
        <v>3.725969</v>
      </c>
      <c r="W567" s="41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2*ROUNDUP(G567*1000/V_ZENER,0)*PRICE_Z+(4+IF(CORE_MODE=1,1,0)+IF(OR(CORE_MODE=3,CORE_MODE=4),1+2*N_CW+2*N_CW_A,0))*ROUNDUP(G567*DIODE_SAFETY/V_STICK,0)*PRICE_STICK</f>
        <v>66.9</v>
      </c>
      <c r="AG567" s="24" t="n">
        <f aca="false">SUM(X567:AF567)</f>
        <v>3117.14301825</v>
      </c>
      <c r="AH567" s="20" t="n">
        <f aca="false">FIXED_BOM</f>
        <v>3666</v>
      </c>
      <c r="AI567" s="24" t="n">
        <f aca="false">(AG567+AH567)*(1+CONT)</f>
        <v>7800.6144709875</v>
      </c>
      <c r="AJ567" s="24" t="n">
        <f aca="false">IF(AR567&gt;0,AI567/AR567,1000000000000)</f>
        <v>1604.72031845583</v>
      </c>
      <c r="AK567" s="8" t="n">
        <f aca="false">IF(AND(AP567&gt;=V_NEED,AR567&gt;=P_MIN,AQ567&gt;=Z_MIN,F567&lt;=N_CAP,D567&lt;=R_MAX,OR(CORONA_REQ=0,O567&gt;=G567),OR(CORE_MODE&lt;&gt;3,E_CORE&lt;=E_NULL_MAX)),1,0)</f>
        <v>0</v>
      </c>
      <c r="AL567" s="31" t="n">
        <f aca="false">IF(AK567=1,IF(OBJECTIVE=1,AI567,AJ567),1000000000000)+ROW()*0.000000001</f>
        <v>1000000000000</v>
      </c>
      <c r="AM567" s="31" t="n">
        <v>4.142975</v>
      </c>
      <c r="AN567" s="41" t="n">
        <v>1.583641</v>
      </c>
      <c r="AO567" s="31" t="n">
        <v>4.727733</v>
      </c>
      <c r="AP567" s="31" t="n">
        <f aca="false">IF(CORE_MODE=1,G567,IF(OR(CORE_MODE=3,CORE_MODE=4),G567+(CHOOSE(N_CW+1,0,1,CW_N2,CW_N3,CW_N4,CW_N5,CW_N6)+CHOOSE(N_CW_A+1,0,CW_A1,CW_A2))*CW_PER_SWING*AM567,AM567))</f>
        <v>16.056901552425</v>
      </c>
      <c r="AQ567" s="41" t="n">
        <f aca="false">IF(CORE_MODE=2,AN567,K567)</f>
        <v>1.618868</v>
      </c>
      <c r="AR567" s="31" t="n">
        <f aca="false">IF(CORE_MODE=2,AO567,L567)</f>
        <v>4.861043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31" t="n">
        <v>7.264419</v>
      </c>
      <c r="H568" s="8" t="n">
        <v>81.683534</v>
      </c>
      <c r="I568" s="8" t="n">
        <v>2545.804935</v>
      </c>
      <c r="J568" s="31" t="n">
        <v>31.166685</v>
      </c>
      <c r="K568" s="41" t="n">
        <v>1.629652</v>
      </c>
      <c r="L568" s="31" t="n">
        <v>6.6277</v>
      </c>
      <c r="M568" s="8" t="n">
        <v>217</v>
      </c>
      <c r="N568" s="8" t="n">
        <v>1026</v>
      </c>
      <c r="O568" s="31" t="n">
        <v>8.77062</v>
      </c>
      <c r="P568" s="31" t="n">
        <v>12.648127</v>
      </c>
      <c r="Q568" s="31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31" t="n">
        <v>4.692612</v>
      </c>
      <c r="W568" s="41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2*ROUNDUP(G568*1000/V_ZENER,0)*PRICE_Z+(4+IF(CORE_MODE=1,1,0)+IF(OR(CORE_MODE=3,CORE_MODE=4),1+2*N_CW+2*N_CW_A,0))*ROUNDUP(G568*DIODE_SAFETY/V_STICK,0)*PRICE_STICK</f>
        <v>66.9</v>
      </c>
      <c r="AG568" s="24" t="n">
        <f aca="false">SUM(X568:AF568)</f>
        <v>4064.37862954</v>
      </c>
      <c r="AH568" s="20" t="n">
        <f aca="false">FIXED_BOM</f>
        <v>3666</v>
      </c>
      <c r="AI568" s="24" t="n">
        <f aca="false">(AG568+AH568)*(1+CONT)</f>
        <v>8889.935423971</v>
      </c>
      <c r="AJ568" s="24" t="n">
        <f aca="false">IF(AR568&gt;0,AI568/AR568,1000000000000)</f>
        <v>1341.33038972358</v>
      </c>
      <c r="AK568" s="8" t="n">
        <f aca="false">IF(AND(AP568&gt;=V_NEED,AR568&gt;=P_MIN,AQ568&gt;=Z_MIN,F568&lt;=N_CAP,D568&lt;=R_MAX,OR(CORONA_REQ=0,O568&gt;=G568),OR(CORE_MODE&lt;&gt;3,E_CORE&lt;=E_NULL_MAX)),1,0)</f>
        <v>0</v>
      </c>
      <c r="AL568" s="31" t="n">
        <f aca="false">IF(AK568=1,IF(OBJECTIVE=1,AI568,AJ568),1000000000000)+ROW()*0.000000001</f>
        <v>1000000000000</v>
      </c>
      <c r="AM568" s="31" t="n">
        <v>4.183982</v>
      </c>
      <c r="AN568" s="41" t="n">
        <v>1.602836</v>
      </c>
      <c r="AO568" s="31" t="n">
        <v>6.494778</v>
      </c>
      <c r="AP568" s="31" t="n">
        <f aca="false">IF(CORE_MODE=1,G568,IF(OR(CORE_MODE=3,CORE_MODE=4),G568+(CHOOSE(N_CW+1,0,1,CW_N2,CW_N3,CW_N4,CW_N5,CW_N6)+CHOOSE(N_CW_A+1,0,CW_A1,CW_A2))*CW_PER_SWING*AM568,AM568))</f>
        <v>16.143929191266</v>
      </c>
      <c r="AQ568" s="41" t="n">
        <f aca="false">IF(CORE_MODE=2,AN568,K568)</f>
        <v>1.629652</v>
      </c>
      <c r="AR568" s="31" t="n">
        <f aca="false">IF(CORE_MODE=2,AO568,L568)</f>
        <v>6.6277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31" t="n">
        <v>7.264419</v>
      </c>
      <c r="H569" s="8" t="n">
        <v>27.13488</v>
      </c>
      <c r="I569" s="8" t="n">
        <v>697.020231</v>
      </c>
      <c r="J569" s="31" t="n">
        <v>25.687242</v>
      </c>
      <c r="K569" s="41" t="n">
        <v>1.542769</v>
      </c>
      <c r="L569" s="31" t="n">
        <v>1.642282</v>
      </c>
      <c r="M569" s="8" t="n">
        <v>57</v>
      </c>
      <c r="N569" s="8" t="n">
        <v>706</v>
      </c>
      <c r="O569" s="31" t="n">
        <v>8.77062</v>
      </c>
      <c r="P569" s="31" t="n">
        <v>3.67097</v>
      </c>
      <c r="Q569" s="31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31" t="n">
        <v>1.88056</v>
      </c>
      <c r="W569" s="41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2*ROUNDUP(G569*1000/V_ZENER,0)*PRICE_Z+(4+IF(CORE_MODE=1,1,0)+IF(OR(CORE_MODE=3,CORE_MODE=4),1+2*N_CW+2*N_CW_A,0))*ROUNDUP(G569*DIODE_SAFETY/V_STICK,0)*PRICE_STICK</f>
        <v>66.9</v>
      </c>
      <c r="AG569" s="24" t="n">
        <f aca="false">SUM(X569:AF569)</f>
        <v>1306.45780735</v>
      </c>
      <c r="AH569" s="20" t="n">
        <f aca="false">FIXED_BOM</f>
        <v>3666</v>
      </c>
      <c r="AI569" s="24" t="n">
        <f aca="false">(AG569+AH569)*(1+CONT)</f>
        <v>5718.3264784525</v>
      </c>
      <c r="AJ569" s="24" t="n">
        <f aca="false">IF(AR569&gt;0,AI569/AR569,1000000000000)</f>
        <v>3481.9394467287</v>
      </c>
      <c r="AK569" s="8" t="n">
        <f aca="false">IF(AND(AP569&gt;=V_NEED,AR569&gt;=P_MIN,AQ569&gt;=Z_MIN,F569&lt;=N_CAP,D569&lt;=R_MAX,OR(CORONA_REQ=0,O569&gt;=G569),OR(CORE_MODE&lt;&gt;3,E_CORE&lt;=E_NULL_MAX)),1,0)</f>
        <v>0</v>
      </c>
      <c r="AL569" s="31" t="n">
        <f aca="false">IF(AK569=1,IF(OBJECTIVE=1,AI569,AJ569),1000000000000)+ROW()*0.000000001</f>
        <v>1000000000000</v>
      </c>
      <c r="AM569" s="31" t="n">
        <v>4.052051</v>
      </c>
      <c r="AN569" s="41" t="n">
        <v>1.464829</v>
      </c>
      <c r="AO569" s="31" t="n">
        <v>1.513032</v>
      </c>
      <c r="AP569" s="31" t="n">
        <f aca="false">IF(CORE_MODE=1,G569,IF(OR(CORE_MODE=3,CORE_MODE=4),G569+(CHOOSE(N_CW+1,0,1,CW_N2,CW_N3,CW_N4,CW_N5,CW_N6)+CHOOSE(N_CW_A+1,0,CW_A1,CW_A2))*CW_PER_SWING*AM569,AM569))</f>
        <v>15.863936911413</v>
      </c>
      <c r="AQ569" s="41" t="n">
        <f aca="false">IF(CORE_MODE=2,AN569,K569)</f>
        <v>1.542769</v>
      </c>
      <c r="AR569" s="31" t="n">
        <f aca="false">IF(CORE_MODE=2,AO569,L569)</f>
        <v>1.642282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31" t="n">
        <v>7.264419</v>
      </c>
      <c r="H570" s="8" t="n">
        <v>41.497669</v>
      </c>
      <c r="I570" s="8" t="n">
        <v>1095.317506</v>
      </c>
      <c r="J570" s="31" t="n">
        <v>26.394675</v>
      </c>
      <c r="K570" s="41" t="n">
        <v>1.578358</v>
      </c>
      <c r="L570" s="31" t="n">
        <v>2.695165</v>
      </c>
      <c r="M570" s="8" t="n">
        <v>87</v>
      </c>
      <c r="N570" s="8" t="n">
        <v>766</v>
      </c>
      <c r="O570" s="31" t="n">
        <v>8.77062</v>
      </c>
      <c r="P570" s="31" t="n">
        <v>5.506455</v>
      </c>
      <c r="Q570" s="31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31" t="n">
        <v>2.40782</v>
      </c>
      <c r="W570" s="41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2*ROUNDUP(G570*1000/V_ZENER,0)*PRICE_Z+(4+IF(CORE_MODE=1,1,0)+IF(OR(CORE_MODE=3,CORE_MODE=4),1+2*N_CW+2*N_CW_A,0))*ROUNDUP(G570*DIODE_SAFETY/V_STICK,0)*PRICE_STICK</f>
        <v>66.9</v>
      </c>
      <c r="AG570" s="24" t="n">
        <f aca="false">SUM(X570:AF570)</f>
        <v>1821.96861876</v>
      </c>
      <c r="AH570" s="20" t="n">
        <f aca="false">FIXED_BOM</f>
        <v>3666</v>
      </c>
      <c r="AI570" s="24" t="n">
        <f aca="false">(AG570+AH570)*(1+CONT)</f>
        <v>6311.163911574</v>
      </c>
      <c r="AJ570" s="24" t="n">
        <f aca="false">IF(AR570&gt;0,AI570/AR570,1000000000000)</f>
        <v>2341.6614239106</v>
      </c>
      <c r="AK570" s="8" t="n">
        <f aca="false">IF(AND(AP570&gt;=V_NEED,AR570&gt;=P_MIN,AQ570&gt;=Z_MIN,F570&lt;=N_CAP,D570&lt;=R_MAX,OR(CORONA_REQ=0,O570&gt;=G570),OR(CORE_MODE&lt;&gt;3,E_CORE&lt;=E_NULL_MAX)),1,0)</f>
        <v>0</v>
      </c>
      <c r="AL570" s="31" t="n">
        <f aca="false">IF(AK570=1,IF(OBJECTIVE=1,AI570,AJ570),1000000000000)+ROW()*0.000000001</f>
        <v>1000000000000</v>
      </c>
      <c r="AM570" s="31" t="n">
        <v>4.084024</v>
      </c>
      <c r="AN570" s="41" t="n">
        <v>1.523213</v>
      </c>
      <c r="AO570" s="31" t="n">
        <v>2.562504</v>
      </c>
      <c r="AP570" s="31" t="n">
        <f aca="false">IF(CORE_MODE=1,G570,IF(OR(CORE_MODE=3,CORE_MODE=4),G570+(CHOOSE(N_CW+1,0,1,CW_N2,CW_N3,CW_N4,CW_N5,CW_N6)+CHOOSE(N_CW_A+1,0,CW_A1,CW_A2))*CW_PER_SWING*AM570,AM570))</f>
        <v>15.931792026312</v>
      </c>
      <c r="AQ570" s="41" t="n">
        <f aca="false">IF(CORE_MODE=2,AN570,K570)</f>
        <v>1.578358</v>
      </c>
      <c r="AR570" s="31" t="n">
        <f aca="false">IF(CORE_MODE=2,AO570,L570)</f>
        <v>2.695165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31" t="n">
        <v>7.264419</v>
      </c>
      <c r="H571" s="8" t="n">
        <v>55.860458</v>
      </c>
      <c r="I571" s="8" t="n">
        <v>1493.614781</v>
      </c>
      <c r="J571" s="31" t="n">
        <v>26.73832</v>
      </c>
      <c r="K571" s="41" t="n">
        <v>1.595506</v>
      </c>
      <c r="L571" s="31" t="n">
        <v>3.748376</v>
      </c>
      <c r="M571" s="8" t="n">
        <v>117</v>
      </c>
      <c r="N571" s="8" t="n">
        <v>826</v>
      </c>
      <c r="O571" s="31" t="n">
        <v>8.77062</v>
      </c>
      <c r="P571" s="31" t="n">
        <v>7.34194</v>
      </c>
      <c r="Q571" s="31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31" t="n">
        <v>2.935079</v>
      </c>
      <c r="W571" s="41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2*ROUNDUP(G571*1000/V_ZENER,0)*PRICE_Z+(4+IF(CORE_MODE=1,1,0)+IF(OR(CORE_MODE=3,CORE_MODE=4),1+2*N_CW+2*N_CW_A,0))*ROUNDUP(G571*DIODE_SAFETY/V_STICK,0)*PRICE_STICK</f>
        <v>66.9</v>
      </c>
      <c r="AG571" s="24" t="n">
        <f aca="false">SUM(X571:AF571)</f>
        <v>2337.4793532</v>
      </c>
      <c r="AH571" s="20" t="n">
        <f aca="false">FIXED_BOM</f>
        <v>3666</v>
      </c>
      <c r="AI571" s="24" t="n">
        <f aca="false">(AG571+AH571)*(1+CONT)</f>
        <v>6904.00125618</v>
      </c>
      <c r="AJ571" s="24" t="n">
        <f aca="false">IF(AR571&gt;0,AI571/AR571,1000000000000)</f>
        <v>1841.86465183322</v>
      </c>
      <c r="AK571" s="8" t="n">
        <f aca="false">IF(AND(AP571&gt;=V_NEED,AR571&gt;=P_MIN,AQ571&gt;=Z_MIN,F571&lt;=N_CAP,D571&lt;=R_MAX,OR(CORONA_REQ=0,O571&gt;=G571),OR(CORE_MODE&lt;&gt;3,E_CORE&lt;=E_NULL_MAX)),1,0)</f>
        <v>0</v>
      </c>
      <c r="AL571" s="31" t="n">
        <f aca="false">IF(AK571=1,IF(OBJECTIVE=1,AI571,AJ571),1000000000000)+ROW()*0.000000001</f>
        <v>1000000000000</v>
      </c>
      <c r="AM571" s="31" t="n">
        <v>4.105535</v>
      </c>
      <c r="AN571" s="41" t="n">
        <v>1.55461</v>
      </c>
      <c r="AO571" s="31" t="n">
        <v>3.622286</v>
      </c>
      <c r="AP571" s="31" t="n">
        <f aca="false">IF(CORE_MODE=1,G571,IF(OR(CORE_MODE=3,CORE_MODE=4),G571+(CHOOSE(N_CW+1,0,1,CW_N2,CW_N3,CW_N4,CW_N5,CW_N6)+CHOOSE(N_CW_A+1,0,CW_A1,CW_A2))*CW_PER_SWING*AM571,AM571))</f>
        <v>15.977444025705</v>
      </c>
      <c r="AQ571" s="41" t="n">
        <f aca="false">IF(CORE_MODE=2,AN571,K571)</f>
        <v>1.595506</v>
      </c>
      <c r="AR571" s="31" t="n">
        <f aca="false">IF(CORE_MODE=2,AO571,L571)</f>
        <v>3.748376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31" t="n">
        <v>7.264419</v>
      </c>
      <c r="H572" s="8" t="n">
        <v>70.223246</v>
      </c>
      <c r="I572" s="8" t="n">
        <v>1891.912056</v>
      </c>
      <c r="J572" s="31" t="n">
        <v>26.941393</v>
      </c>
      <c r="K572" s="41" t="n">
        <v>1.60625</v>
      </c>
      <c r="L572" s="31" t="n">
        <v>4.805358</v>
      </c>
      <c r="M572" s="8" t="n">
        <v>142</v>
      </c>
      <c r="N572" s="8" t="n">
        <v>876</v>
      </c>
      <c r="O572" s="31" t="n">
        <v>8.77062</v>
      </c>
      <c r="P572" s="31" t="n">
        <v>9.177425</v>
      </c>
      <c r="Q572" s="31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31" t="n">
        <v>3.374463</v>
      </c>
      <c r="W572" s="41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2*ROUNDUP(G572*1000/V_ZENER,0)*PRICE_Z+(4+IF(CORE_MODE=1,1,0)+IF(OR(CORE_MODE=3,CORE_MODE=4),1+2*N_CW+2*N_CW_A,0))*ROUNDUP(G572*DIODE_SAFETY/V_STICK,0)*PRICE_STICK</f>
        <v>66.9</v>
      </c>
      <c r="AG572" s="24" t="n">
        <f aca="false">SUM(X572:AF572)</f>
        <v>2775.29622488</v>
      </c>
      <c r="AH572" s="20" t="n">
        <f aca="false">FIXED_BOM</f>
        <v>3666</v>
      </c>
      <c r="AI572" s="24" t="n">
        <f aca="false">(AG572+AH572)*(1+CONT)</f>
        <v>7407.490658612</v>
      </c>
      <c r="AJ572" s="24" t="n">
        <f aca="false">IF(AR572&gt;0,AI572/AR572,1000000000000)</f>
        <v>1541.50651389803</v>
      </c>
      <c r="AK572" s="8" t="n">
        <f aca="false">IF(AND(AP572&gt;=V_NEED,AR572&gt;=P_MIN,AQ572&gt;=Z_MIN,F572&lt;=N_CAP,D572&lt;=R_MAX,OR(CORONA_REQ=0,O572&gt;=G572),OR(CORE_MODE&lt;&gt;3,E_CORE&lt;=E_NULL_MAX)),1,0)</f>
        <v>0</v>
      </c>
      <c r="AL572" s="31" t="n">
        <f aca="false">IF(AK572=1,IF(OBJECTIVE=1,AI572,AJ572),1000000000000)+ROW()*0.000000001</f>
        <v>1000000000000</v>
      </c>
      <c r="AM572" s="31" t="n">
        <v>4.137583</v>
      </c>
      <c r="AN572" s="41" t="n">
        <v>1.571812</v>
      </c>
      <c r="AO572" s="31" t="n">
        <v>4.672566</v>
      </c>
      <c r="AP572" s="31" t="n">
        <f aca="false">IF(CORE_MODE=1,G572,IF(OR(CORE_MODE=3,CORE_MODE=4),G572+(CHOOSE(N_CW+1,0,1,CW_N2,CW_N3,CW_N4,CW_N5,CW_N6)+CHOOSE(N_CW_A+1,0,CW_A1,CW_A2))*CW_PER_SWING*AM572,AM572))</f>
        <v>16.045458310329</v>
      </c>
      <c r="AQ572" s="41" t="n">
        <f aca="false">IF(CORE_MODE=2,AN572,K572)</f>
        <v>1.60625</v>
      </c>
      <c r="AR572" s="31" t="n">
        <f aca="false">IF(CORE_MODE=2,AO572,L572)</f>
        <v>4.805358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31" t="n">
        <v>7.264419</v>
      </c>
      <c r="H573" s="8" t="n">
        <v>84.586035</v>
      </c>
      <c r="I573" s="8" t="n">
        <v>2290.209331</v>
      </c>
      <c r="J573" s="31" t="n">
        <v>27.075502</v>
      </c>
      <c r="K573" s="41" t="n">
        <v>1.61306</v>
      </c>
      <c r="L573" s="31" t="n">
        <v>5.863734</v>
      </c>
      <c r="M573" s="8" t="n">
        <v>172</v>
      </c>
      <c r="N573" s="8" t="n">
        <v>936</v>
      </c>
      <c r="O573" s="31" t="n">
        <v>8.77062</v>
      </c>
      <c r="P573" s="31" t="n">
        <v>11.01291</v>
      </c>
      <c r="Q573" s="31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31" t="n">
        <v>3.901722</v>
      </c>
      <c r="W573" s="41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2*ROUNDUP(G573*1000/V_ZENER,0)*PRICE_Z+(4+IF(CORE_MODE=1,1,0)+IF(OR(CORE_MODE=3,CORE_MODE=4),1+2*N_CW+2*N_CW_A,0))*ROUNDUP(G573*DIODE_SAFETY/V_STICK,0)*PRICE_STICK</f>
        <v>66.9</v>
      </c>
      <c r="AG573" s="24" t="n">
        <f aca="false">SUM(X573:AF573)</f>
        <v>3290.80696582</v>
      </c>
      <c r="AH573" s="20" t="n">
        <f aca="false">FIXED_BOM</f>
        <v>3666</v>
      </c>
      <c r="AI573" s="24" t="n">
        <f aca="false">(AG573+AH573)*(1+CONT)</f>
        <v>8000.328010693</v>
      </c>
      <c r="AJ573" s="24" t="n">
        <f aca="false">IF(AR573&gt;0,AI573/AR573,1000000000000)</f>
        <v>1364.37430666074</v>
      </c>
      <c r="AK573" s="8" t="n">
        <f aca="false">IF(AND(AP573&gt;=V_NEED,AR573&gt;=P_MIN,AQ573&gt;=Z_MIN,F573&lt;=N_CAP,D573&lt;=R_MAX,OR(CORONA_REQ=0,O573&gt;=G573),OR(CORE_MODE&lt;&gt;3,E_CORE&lt;=E_NULL_MAX)),1,0)</f>
        <v>0</v>
      </c>
      <c r="AL573" s="31" t="n">
        <f aca="false">IF(AK573=1,IF(OBJECTIVE=1,AI573,AJ573),1000000000000)+ROW()*0.000000001</f>
        <v>1000000000000</v>
      </c>
      <c r="AM573" s="31" t="n">
        <v>4.163684</v>
      </c>
      <c r="AN573" s="41" t="n">
        <v>1.583882</v>
      </c>
      <c r="AO573" s="31" t="n">
        <v>5.729607</v>
      </c>
      <c r="AP573" s="31" t="n">
        <f aca="false">IF(CORE_MODE=1,G573,IF(OR(CORE_MODE=3,CORE_MODE=4),G573+(CHOOSE(N_CW+1,0,1,CW_N2,CW_N3,CW_N4,CW_N5,CW_N6)+CHOOSE(N_CW_A+1,0,CW_A1,CW_A2))*CW_PER_SWING*AM573,AM573))</f>
        <v>16.100851496892</v>
      </c>
      <c r="AQ573" s="41" t="n">
        <f aca="false">IF(CORE_MODE=2,AN573,K573)</f>
        <v>1.61306</v>
      </c>
      <c r="AR573" s="31" t="n">
        <f aca="false">IF(CORE_MODE=2,AO573,L573)</f>
        <v>5.863734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31" t="n">
        <v>7.264419</v>
      </c>
      <c r="H574" s="8" t="n">
        <v>113.311613</v>
      </c>
      <c r="I574" s="8" t="n">
        <v>3086.803881</v>
      </c>
      <c r="J574" s="31" t="n">
        <v>27.241726</v>
      </c>
      <c r="K574" s="41" t="n">
        <v>1.622125</v>
      </c>
      <c r="L574" s="31" t="n">
        <v>7.977599</v>
      </c>
      <c r="M574" s="8" t="n">
        <v>232</v>
      </c>
      <c r="N574" s="8" t="n">
        <v>1056</v>
      </c>
      <c r="O574" s="31" t="n">
        <v>8.77062</v>
      </c>
      <c r="P574" s="31" t="n">
        <v>14.683879</v>
      </c>
      <c r="Q574" s="31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31" t="n">
        <v>4.956242</v>
      </c>
      <c r="W574" s="41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2*ROUNDUP(G574*1000/V_ZENER,0)*PRICE_Z+(4+IF(CORE_MODE=1,1,0)+IF(OR(CORE_MODE=3,CORE_MODE=4),1+2*N_CW+2*N_CW_A,0))*ROUNDUP(G574*DIODE_SAFETY/V_STICK,0)*PRICE_STICK</f>
        <v>66.9</v>
      </c>
      <c r="AG574" s="24" t="n">
        <f aca="false">SUM(X574:AF574)</f>
        <v>4321.82863167</v>
      </c>
      <c r="AH574" s="20" t="n">
        <f aca="false">FIXED_BOM</f>
        <v>3666</v>
      </c>
      <c r="AI574" s="24" t="n">
        <f aca="false">(AG574+AH574)*(1+CONT)</f>
        <v>9186.0029264205</v>
      </c>
      <c r="AJ574" s="24" t="n">
        <f aca="false">IF(AR574&gt;0,AI574/AR574,1000000000000)</f>
        <v>1151.47463872532</v>
      </c>
      <c r="AK574" s="8" t="n">
        <f aca="false">IF(AND(AP574&gt;=V_NEED,AR574&gt;=P_MIN,AQ574&gt;=Z_MIN,F574&lt;=N_CAP,D574&lt;=R_MAX,OR(CORONA_REQ=0,O574&gt;=G574),OR(CORE_MODE&lt;&gt;3,E_CORE&lt;=E_NULL_MAX)),1,0)</f>
        <v>0</v>
      </c>
      <c r="AL574" s="31" t="n">
        <f aca="false">IF(AK574=1,IF(OBJECTIVE=1,AI574,AJ574),1000000000000)+ROW()*0.000000001</f>
        <v>1000000000000</v>
      </c>
      <c r="AM574" s="31" t="n">
        <v>4.209603</v>
      </c>
      <c r="AN574" s="41" t="n">
        <v>1.60091</v>
      </c>
      <c r="AO574" s="31" t="n">
        <v>7.851405</v>
      </c>
      <c r="AP574" s="31" t="n">
        <f aca="false">IF(CORE_MODE=1,G574,IF(OR(CORE_MODE=3,CORE_MODE=4),G574+(CHOOSE(N_CW+1,0,1,CW_N2,CW_N3,CW_N4,CW_N5,CW_N6)+CHOOSE(N_CW_A+1,0,CW_A1,CW_A2))*CW_PER_SWING*AM574,AM574))</f>
        <v>16.198303691589</v>
      </c>
      <c r="AQ574" s="41" t="n">
        <f aca="false">IF(CORE_MODE=2,AN574,K574)</f>
        <v>1.622125</v>
      </c>
      <c r="AR574" s="31" t="n">
        <f aca="false">IF(CORE_MODE=2,AO574,L574)</f>
        <v>7.977599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31" t="n">
        <v>7.264419</v>
      </c>
      <c r="H575" s="8" t="n">
        <v>44.233927</v>
      </c>
      <c r="I575" s="8" t="n">
        <v>818.439348</v>
      </c>
      <c r="J575" s="31" t="n">
        <v>18.502525</v>
      </c>
      <c r="K575" s="41" t="n">
        <v>1.51872</v>
      </c>
      <c r="L575" s="31" t="n">
        <v>1.873057</v>
      </c>
      <c r="M575" s="8" t="n">
        <v>62</v>
      </c>
      <c r="N575" s="8" t="n">
        <v>716</v>
      </c>
      <c r="O575" s="31" t="n">
        <v>8.77062</v>
      </c>
      <c r="P575" s="31" t="n">
        <v>4.179908</v>
      </c>
      <c r="Q575" s="31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31" t="n">
        <v>1.968437</v>
      </c>
      <c r="W575" s="41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2*ROUNDUP(G575*1000/V_ZENER,0)*PRICE_Z+(4+IF(CORE_MODE=1,1,0)+IF(OR(CORE_MODE=3,CORE_MODE=4),1+2*N_CW+2*N_CW_A,0))*ROUNDUP(G575*DIODE_SAFETY/V_STICK,0)*PRICE_STICK</f>
        <v>66.9</v>
      </c>
      <c r="AG575" s="24" t="n">
        <f aca="false">SUM(X575:AF575)</f>
        <v>1390.24378994</v>
      </c>
      <c r="AH575" s="20" t="n">
        <f aca="false">FIXED_BOM</f>
        <v>3666</v>
      </c>
      <c r="AI575" s="24" t="n">
        <f aca="false">(AG575+AH575)*(1+CONT)</f>
        <v>5814.680358431</v>
      </c>
      <c r="AJ575" s="24" t="n">
        <f aca="false">IF(AR575&gt;0,AI575/AR575,1000000000000)</f>
        <v>3104.37982316128</v>
      </c>
      <c r="AK575" s="8" t="n">
        <f aca="false">IF(AND(AP575&gt;=V_NEED,AR575&gt;=P_MIN,AQ575&gt;=Z_MIN,F575&lt;=N_CAP,D575&lt;=R_MAX,OR(CORONA_REQ=0,O575&gt;=G575),OR(CORE_MODE&lt;&gt;3,E_CORE&lt;=E_NULL_MAX)),1,0)</f>
        <v>0</v>
      </c>
      <c r="AL575" s="31" t="n">
        <f aca="false">IF(AK575=1,IF(OBJECTIVE=1,AI575,AJ575),1000000000000)+ROW()*0.000000001</f>
        <v>1000000000000</v>
      </c>
      <c r="AM575" s="31" t="n">
        <v>4.043759</v>
      </c>
      <c r="AN575" s="41" t="n">
        <v>1.455212</v>
      </c>
      <c r="AO575" s="31" t="n">
        <v>1.749193</v>
      </c>
      <c r="AP575" s="31" t="n">
        <f aca="false">IF(CORE_MODE=1,G575,IF(OR(CORE_MODE=3,CORE_MODE=4),G575+(CHOOSE(N_CW+1,0,1,CW_N2,CW_N3,CW_N4,CW_N5,CW_N6)+CHOOSE(N_CW_A+1,0,CW_A1,CW_A2))*CW_PER_SWING*AM575,AM575))</f>
        <v>15.846339106617</v>
      </c>
      <c r="AQ575" s="41" t="n">
        <f aca="false">IF(CORE_MODE=2,AN575,K575)</f>
        <v>1.51872</v>
      </c>
      <c r="AR575" s="31" t="n">
        <f aca="false">IF(CORE_MODE=2,AO575,L575)</f>
        <v>1.873057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31" t="n">
        <v>7.264419</v>
      </c>
      <c r="H576" s="8" t="n">
        <v>68.367599</v>
      </c>
      <c r="I576" s="8" t="n">
        <v>1286.118975</v>
      </c>
      <c r="J576" s="31" t="n">
        <v>18.81182</v>
      </c>
      <c r="K576" s="41" t="n">
        <v>1.548126</v>
      </c>
      <c r="L576" s="31" t="n">
        <v>3.059095</v>
      </c>
      <c r="M576" s="8" t="n">
        <v>92</v>
      </c>
      <c r="N576" s="8" t="n">
        <v>776</v>
      </c>
      <c r="O576" s="31" t="n">
        <v>8.77062</v>
      </c>
      <c r="P576" s="31" t="n">
        <v>6.269862</v>
      </c>
      <c r="Q576" s="31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31" t="n">
        <v>2.495696</v>
      </c>
      <c r="W576" s="41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2*ROUNDUP(G576*1000/V_ZENER,0)*PRICE_Z+(4+IF(CORE_MODE=1,1,0)+IF(OR(CORE_MODE=3,CORE_MODE=4),1+2*N_CW+2*N_CW_A,0))*ROUNDUP(G576*DIODE_SAFETY/V_STICK,0)*PRICE_STICK</f>
        <v>66.9</v>
      </c>
      <c r="AG576" s="24" t="n">
        <f aca="false">SUM(X576:AF576)</f>
        <v>1908.80052331</v>
      </c>
      <c r="AH576" s="20" t="n">
        <f aca="false">FIXED_BOM</f>
        <v>3666</v>
      </c>
      <c r="AI576" s="24" t="n">
        <f aca="false">(AG576+AH576)*(1+CONT)</f>
        <v>6411.0206018065</v>
      </c>
      <c r="AJ576" s="24" t="n">
        <f aca="false">IF(AR576&gt;0,AI576/AR576,1000000000000)</f>
        <v>2095.72458580283</v>
      </c>
      <c r="AK576" s="8" t="n">
        <f aca="false">IF(AND(AP576&gt;=V_NEED,AR576&gt;=P_MIN,AQ576&gt;=Z_MIN,F576&lt;=N_CAP,D576&lt;=R_MAX,OR(CORONA_REQ=0,O576&gt;=G576),OR(CORE_MODE&lt;&gt;3,E_CORE&lt;=E_NULL_MAX)),1,0)</f>
        <v>0</v>
      </c>
      <c r="AL576" s="31" t="n">
        <f aca="false">IF(AK576=1,IF(OBJECTIVE=1,AI576,AJ576),1000000000000)+ROW()*0.000000001</f>
        <v>1000000000000</v>
      </c>
      <c r="AM576" s="31" t="n">
        <v>4.076216</v>
      </c>
      <c r="AN576" s="41" t="n">
        <v>1.503472</v>
      </c>
      <c r="AO576" s="31" t="n">
        <v>2.929005</v>
      </c>
      <c r="AP576" s="31" t="n">
        <f aca="false">IF(CORE_MODE=1,G576,IF(OR(CORE_MODE=3,CORE_MODE=4),G576+(CHOOSE(N_CW+1,0,1,CW_N2,CW_N3,CW_N4,CW_N5,CW_N6)+CHOOSE(N_CW_A+1,0,CW_A1,CW_A2))*CW_PER_SWING*AM576,AM576))</f>
        <v>15.915221396808</v>
      </c>
      <c r="AQ576" s="41" t="n">
        <f aca="false">IF(CORE_MODE=2,AN576,K576)</f>
        <v>1.548126</v>
      </c>
      <c r="AR576" s="31" t="n">
        <f aca="false">IF(CORE_MODE=2,AO576,L576)</f>
        <v>3.059095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31" t="n">
        <v>7.264419</v>
      </c>
      <c r="H577" s="8" t="n">
        <v>92.501272</v>
      </c>
      <c r="I577" s="8" t="n">
        <v>1753.798602</v>
      </c>
      <c r="J577" s="31" t="n">
        <v>18.959724</v>
      </c>
      <c r="K577" s="41" t="n">
        <v>1.561805</v>
      </c>
      <c r="L577" s="31" t="n">
        <v>4.239621</v>
      </c>
      <c r="M577" s="8" t="n">
        <v>122</v>
      </c>
      <c r="N577" s="8" t="n">
        <v>836</v>
      </c>
      <c r="O577" s="31" t="n">
        <v>8.77062</v>
      </c>
      <c r="P577" s="31" t="n">
        <v>8.359816</v>
      </c>
      <c r="Q577" s="31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31" t="n">
        <v>3.022956</v>
      </c>
      <c r="W577" s="41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2*ROUNDUP(G577*1000/V_ZENER,0)*PRICE_Z+(4+IF(CORE_MODE=1,1,0)+IF(OR(CORE_MODE=3,CORE_MODE=4),1+2*N_CW+2*N_CW_A,0))*ROUNDUP(G577*DIODE_SAFETY/V_STICK,0)*PRICE_STICK</f>
        <v>66.9</v>
      </c>
      <c r="AG577" s="24" t="n">
        <f aca="false">SUM(X577:AF577)</f>
        <v>2427.35739015</v>
      </c>
      <c r="AH577" s="20" t="n">
        <f aca="false">FIXED_BOM</f>
        <v>3666</v>
      </c>
      <c r="AI577" s="24" t="n">
        <f aca="false">(AG577+AH577)*(1+CONT)</f>
        <v>7007.3609986725</v>
      </c>
      <c r="AJ577" s="24" t="n">
        <f aca="false">IF(AR577&gt;0,AI577/AR577,1000000000000)</f>
        <v>1652.82722174282</v>
      </c>
      <c r="AK577" s="8" t="n">
        <f aca="false">IF(AND(AP577&gt;=V_NEED,AR577&gt;=P_MIN,AQ577&gt;=Z_MIN,F577&lt;=N_CAP,D577&lt;=R_MAX,OR(CORONA_REQ=0,O577&gt;=G577),OR(CORE_MODE&lt;&gt;3,E_CORE&lt;=E_NULL_MAX)),1,0)</f>
        <v>0</v>
      </c>
      <c r="AL577" s="31" t="n">
        <f aca="false">IF(AK577=1,IF(OBJECTIVE=1,AI577,AJ577),1000000000000)+ROW()*0.000000001</f>
        <v>1000000000000</v>
      </c>
      <c r="AM577" s="31" t="n">
        <v>4.108226</v>
      </c>
      <c r="AN577" s="41" t="n">
        <v>1.527776</v>
      </c>
      <c r="AO577" s="31" t="n">
        <v>4.110361</v>
      </c>
      <c r="AP577" s="31" t="n">
        <f aca="false">IF(CORE_MODE=1,G577,IF(OR(CORE_MODE=3,CORE_MODE=4),G577+(CHOOSE(N_CW+1,0,1,CW_N2,CW_N3,CW_N4,CW_N5,CW_N6)+CHOOSE(N_CW_A+1,0,CW_A1,CW_A2))*CW_PER_SWING*AM577,AM577))</f>
        <v>15.983155035438</v>
      </c>
      <c r="AQ577" s="41" t="n">
        <f aca="false">IF(CORE_MODE=2,AN577,K577)</f>
        <v>1.561805</v>
      </c>
      <c r="AR577" s="31" t="n">
        <f aca="false">IF(CORE_MODE=2,AO577,L577)</f>
        <v>4.239621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31" t="n">
        <v>7.264419</v>
      </c>
      <c r="H578" s="8" t="n">
        <v>116.634945</v>
      </c>
      <c r="I578" s="8" t="n">
        <v>2221.478229</v>
      </c>
      <c r="J578" s="31" t="n">
        <v>19.046421</v>
      </c>
      <c r="K578" s="41" t="n">
        <v>1.57074</v>
      </c>
      <c r="L578" s="31" t="n">
        <v>5.431343</v>
      </c>
      <c r="M578" s="8" t="n">
        <v>152</v>
      </c>
      <c r="N578" s="8" t="n">
        <v>896</v>
      </c>
      <c r="O578" s="31" t="n">
        <v>8.77062</v>
      </c>
      <c r="P578" s="31" t="n">
        <v>10.44977</v>
      </c>
      <c r="Q578" s="31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31" t="n">
        <v>3.550216</v>
      </c>
      <c r="W578" s="41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2*ROUNDUP(G578*1000/V_ZENER,0)*PRICE_Z+(4+IF(CORE_MODE=1,1,0)+IF(OR(CORE_MODE=3,CORE_MODE=4),1+2*N_CW+2*N_CW_A,0))*ROUNDUP(G578*DIODE_SAFETY/V_STICK,0)*PRICE_STICK</f>
        <v>66.9</v>
      </c>
      <c r="AG578" s="24" t="n">
        <f aca="false">SUM(X578:AF578)</f>
        <v>2945.91417852</v>
      </c>
      <c r="AH578" s="20" t="n">
        <f aca="false">FIXED_BOM</f>
        <v>3666</v>
      </c>
      <c r="AI578" s="24" t="n">
        <f aca="false">(AG578+AH578)*(1+CONT)</f>
        <v>7603.701305298</v>
      </c>
      <c r="AJ578" s="24" t="n">
        <f aca="false">IF(AR578&gt;0,AI578/AR578,1000000000000)</f>
        <v>1399.9670625291</v>
      </c>
      <c r="AK578" s="8" t="n">
        <f aca="false">IF(AND(AP578&gt;=V_NEED,AR578&gt;=P_MIN,AQ578&gt;=Z_MIN,F578&lt;=N_CAP,D578&lt;=R_MAX,OR(CORONA_REQ=0,O578&gt;=G578),OR(CORE_MODE&lt;&gt;3,E_CORE&lt;=E_NULL_MAX)),1,0)</f>
        <v>0</v>
      </c>
      <c r="AL578" s="31" t="n">
        <f aca="false">IF(AK578=1,IF(OBJECTIVE=1,AI578,AJ578),1000000000000)+ROW()*0.000000001</f>
        <v>1000000000000</v>
      </c>
      <c r="AM578" s="31" t="n">
        <v>4.140059</v>
      </c>
      <c r="AN578" s="41" t="n">
        <v>1.542752</v>
      </c>
      <c r="AO578" s="31" t="n">
        <v>5.298823</v>
      </c>
      <c r="AP578" s="31" t="n">
        <f aca="false">IF(CORE_MODE=1,G578,IF(OR(CORE_MODE=3,CORE_MODE=4),G578+(CHOOSE(N_CW+1,0,1,CW_N2,CW_N3,CW_N4,CW_N5,CW_N6)+CHOOSE(N_CW_A+1,0,CW_A1,CW_A2))*CW_PER_SWING*AM578,AM578))</f>
        <v>16.050713033517</v>
      </c>
      <c r="AQ578" s="41" t="n">
        <f aca="false">IF(CORE_MODE=2,AN578,K578)</f>
        <v>1.57074</v>
      </c>
      <c r="AR578" s="31" t="n">
        <f aca="false">IF(CORE_MODE=2,AO578,L578)</f>
        <v>5.431343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31" t="n">
        <v>7.264419</v>
      </c>
      <c r="H579" s="8" t="n">
        <v>140.768617</v>
      </c>
      <c r="I579" s="8" t="n">
        <v>2689.157857</v>
      </c>
      <c r="J579" s="31" t="n">
        <v>19.10339</v>
      </c>
      <c r="K579" s="41" t="n">
        <v>1.575834</v>
      </c>
      <c r="L579" s="31" t="n">
        <v>6.610689</v>
      </c>
      <c r="M579" s="8" t="n">
        <v>182</v>
      </c>
      <c r="N579" s="8" t="n">
        <v>956</v>
      </c>
      <c r="O579" s="31" t="n">
        <v>8.77062</v>
      </c>
      <c r="P579" s="31" t="n">
        <v>12.539724</v>
      </c>
      <c r="Q579" s="31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31" t="n">
        <v>4.077476</v>
      </c>
      <c r="W579" s="41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2*ROUNDUP(G579*1000/V_ZENER,0)*PRICE_Z+(4+IF(CORE_MODE=1,1,0)+IF(OR(CORE_MODE=3,CORE_MODE=4),1+2*N_CW+2*N_CW_A,0))*ROUNDUP(G579*DIODE_SAFETY/V_STICK,0)*PRICE_STICK</f>
        <v>66.9</v>
      </c>
      <c r="AG579" s="24" t="n">
        <f aca="false">SUM(X579:AF579)</f>
        <v>3464.47098536</v>
      </c>
      <c r="AH579" s="20" t="n">
        <f aca="false">FIXED_BOM</f>
        <v>3666</v>
      </c>
      <c r="AI579" s="24" t="n">
        <f aca="false">(AG579+AH579)*(1+CONT)</f>
        <v>8200.041633164</v>
      </c>
      <c r="AJ579" s="24" t="n">
        <f aca="false">IF(AR579&gt;0,AI579/AR579,1000000000000)</f>
        <v>1240.42163126476</v>
      </c>
      <c r="AK579" s="8" t="n">
        <f aca="false">IF(AND(AP579&gt;=V_NEED,AR579&gt;=P_MIN,AQ579&gt;=Z_MIN,F579&lt;=N_CAP,D579&lt;=R_MAX,OR(CORONA_REQ=0,O579&gt;=G579),OR(CORE_MODE&lt;&gt;3,E_CORE&lt;=E_NULL_MAX)),1,0)</f>
        <v>0</v>
      </c>
      <c r="AL579" s="31" t="n">
        <f aca="false">IF(AK579=1,IF(OBJECTIVE=1,AI579,AJ579),1000000000000)+ROW()*0.000000001</f>
        <v>1000000000000</v>
      </c>
      <c r="AM579" s="31" t="n">
        <v>4.165749</v>
      </c>
      <c r="AN579" s="41" t="n">
        <v>1.55282</v>
      </c>
      <c r="AO579" s="31" t="n">
        <v>6.481884</v>
      </c>
      <c r="AP579" s="31" t="n">
        <f aca="false">IF(CORE_MODE=1,G579,IF(OR(CORE_MODE=3,CORE_MODE=4),G579+(CHOOSE(N_CW+1,0,1,CW_N2,CW_N3,CW_N4,CW_N5,CW_N6)+CHOOSE(N_CW_A+1,0,CW_A1,CW_A2))*CW_PER_SWING*AM579,AM579))</f>
        <v>16.105233969987</v>
      </c>
      <c r="AQ579" s="41" t="n">
        <f aca="false">IF(CORE_MODE=2,AN579,K579)</f>
        <v>1.575834</v>
      </c>
      <c r="AR579" s="31" t="n">
        <f aca="false">IF(CORE_MODE=2,AO579,L579)</f>
        <v>6.610689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31" t="n">
        <v>7.264419</v>
      </c>
      <c r="H580" s="8" t="n">
        <v>189.035962</v>
      </c>
      <c r="I580" s="8" t="n">
        <v>3624.517111</v>
      </c>
      <c r="J580" s="31" t="n">
        <v>19.173691</v>
      </c>
      <c r="K580" s="41" t="n">
        <v>1.583506</v>
      </c>
      <c r="L580" s="31" t="n">
        <v>8.99026</v>
      </c>
      <c r="M580" s="8" t="n">
        <v>242</v>
      </c>
      <c r="N580" s="8" t="n">
        <v>1076</v>
      </c>
      <c r="O580" s="31" t="n">
        <v>8.77062</v>
      </c>
      <c r="P580" s="31" t="n">
        <v>16.719632</v>
      </c>
      <c r="Q580" s="31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31" t="n">
        <v>5.131995</v>
      </c>
      <c r="W580" s="41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2*ROUNDUP(G580*1000/V_ZENER,0)*PRICE_Z+(4+IF(CORE_MODE=1,1,0)+IF(OR(CORE_MODE=3,CORE_MODE=4),1+2*N_CW+2*N_CW_A,0))*ROUNDUP(G580*DIODE_SAFETY/V_STICK,0)*PRICE_STICK</f>
        <v>66.9</v>
      </c>
      <c r="AG580" s="24" t="n">
        <f aca="false">SUM(X580:AF580)</f>
        <v>4501.58457907</v>
      </c>
      <c r="AH580" s="20" t="n">
        <f aca="false">FIXED_BOM</f>
        <v>3666</v>
      </c>
      <c r="AI580" s="24" t="n">
        <f aca="false">(AG580+AH580)*(1+CONT)</f>
        <v>9392.7222659305</v>
      </c>
      <c r="AJ580" s="24" t="n">
        <f aca="false">IF(AR580&gt;0,AI580/AR580,1000000000000)</f>
        <v>1044.76647682386</v>
      </c>
      <c r="AK580" s="8" t="n">
        <f aca="false">IF(AND(AP580&gt;=V_NEED,AR580&gt;=P_MIN,AQ580&gt;=Z_MIN,F580&lt;=N_CAP,D580&lt;=R_MAX,OR(CORONA_REQ=0,O580&gt;=G580),OR(CORE_MODE&lt;&gt;3,E_CORE&lt;=E_NULL_MAX)),1,0)</f>
        <v>0</v>
      </c>
      <c r="AL580" s="31" t="n">
        <f aca="false">IF(AK580=1,IF(OBJECTIVE=1,AI580,AJ580),1000000000000)+ROW()*0.000000001</f>
        <v>1000000000000</v>
      </c>
      <c r="AM580" s="31" t="n">
        <v>4.238658</v>
      </c>
      <c r="AN580" s="41" t="n">
        <v>1.565986</v>
      </c>
      <c r="AO580" s="31" t="n">
        <v>8.861025</v>
      </c>
      <c r="AP580" s="31" t="n">
        <f aca="false">IF(CORE_MODE=1,G580,IF(OR(CORE_MODE=3,CORE_MODE=4),G580+(CHOOSE(N_CW+1,0,1,CW_N2,CW_N3,CW_N4,CW_N5,CW_N6)+CHOOSE(N_CW_A+1,0,CW_A1,CW_A2))*CW_PER_SWING*AM580,AM580))</f>
        <v>16.259966043054</v>
      </c>
      <c r="AQ580" s="41" t="n">
        <f aca="false">IF(CORE_MODE=2,AN580,K580)</f>
        <v>1.583506</v>
      </c>
      <c r="AR580" s="31" t="n">
        <f aca="false">IF(CORE_MODE=2,AO580,L580)</f>
        <v>8.99026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31" t="n">
        <v>7.264419</v>
      </c>
      <c r="H581" s="8" t="n">
        <v>21.667626</v>
      </c>
      <c r="I581" s="8" t="n">
        <v>575.487562</v>
      </c>
      <c r="J581" s="31" t="n">
        <v>26.559789</v>
      </c>
      <c r="K581" s="41" t="n">
        <v>1.527095</v>
      </c>
      <c r="L581" s="31" t="n">
        <v>1.329001</v>
      </c>
      <c r="M581" s="8" t="n">
        <v>63</v>
      </c>
      <c r="N581" s="8" t="n">
        <v>718</v>
      </c>
      <c r="O581" s="31" t="n">
        <v>9.183835</v>
      </c>
      <c r="P581" s="31" t="n">
        <v>3.95254</v>
      </c>
      <c r="Q581" s="31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31" t="n">
        <v>1.986012</v>
      </c>
      <c r="W581" s="41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2*ROUNDUP(G581*1000/V_ZENER,0)*PRICE_Z+(4+IF(CORE_MODE=1,1,0)+IF(OR(CORE_MODE=3,CORE_MODE=4),1+2*N_CW+2*N_CW_A,0))*ROUNDUP(G581*DIODE_SAFETY/V_STICK,0)*PRICE_STICK</f>
        <v>66.9</v>
      </c>
      <c r="AG581" s="24" t="n">
        <f aca="false">SUM(X581:AF581)</f>
        <v>1330.12252048</v>
      </c>
      <c r="AH581" s="20" t="n">
        <f aca="false">FIXED_BOM</f>
        <v>3666</v>
      </c>
      <c r="AI581" s="24" t="n">
        <f aca="false">(AG581+AH581)*(1+CONT)</f>
        <v>5745.540898552</v>
      </c>
      <c r="AJ581" s="24" t="n">
        <f aca="false">IF(AR581&gt;0,AI581/AR581,1000000000000)</f>
        <v>4323.20284074429</v>
      </c>
      <c r="AK581" s="8" t="n">
        <f aca="false">IF(AND(AP581&gt;=V_NEED,AR581&gt;=P_MIN,AQ581&gt;=Z_MIN,F581&lt;=N_CAP,D581&lt;=R_MAX,OR(CORONA_REQ=0,O581&gt;=G581),OR(CORE_MODE&lt;&gt;3,E_CORE&lt;=E_NULL_MAX)),1,0)</f>
        <v>0</v>
      </c>
      <c r="AL581" s="31" t="n">
        <f aca="false">IF(AK581=1,IF(OBJECTIVE=1,AI581,AJ581),1000000000000)+ROW()*0.000000001</f>
        <v>1000000000000</v>
      </c>
      <c r="AM581" s="31" t="n">
        <v>4.040147</v>
      </c>
      <c r="AN581" s="41" t="n">
        <v>1.436433</v>
      </c>
      <c r="AO581" s="31" t="n">
        <v>1.199587</v>
      </c>
      <c r="AP581" s="31" t="n">
        <f aca="false">IF(CORE_MODE=1,G581,IF(OR(CORE_MODE=3,CORE_MODE=4),G581+(CHOOSE(N_CW+1,0,1,CW_N2,CW_N3,CW_N4,CW_N5,CW_N6)+CHOOSE(N_CW_A+1,0,CW_A1,CW_A2))*CW_PER_SWING*AM581,AM581))</f>
        <v>15.838673492661</v>
      </c>
      <c r="AQ581" s="41" t="n">
        <f aca="false">IF(CORE_MODE=2,AN581,K581)</f>
        <v>1.527095</v>
      </c>
      <c r="AR581" s="31" t="n">
        <f aca="false">IF(CORE_MODE=2,AO581,L581)</f>
        <v>1.329001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31" t="n">
        <v>7.264419</v>
      </c>
      <c r="H582" s="8" t="n">
        <v>32.906269</v>
      </c>
      <c r="I582" s="8" t="n">
        <v>904.337598</v>
      </c>
      <c r="J582" s="31" t="n">
        <v>27.482228</v>
      </c>
      <c r="K582" s="41" t="n">
        <v>1.56928</v>
      </c>
      <c r="L582" s="31" t="n">
        <v>2.200814</v>
      </c>
      <c r="M582" s="8" t="n">
        <v>90.5</v>
      </c>
      <c r="N582" s="8" t="n">
        <v>773</v>
      </c>
      <c r="O582" s="31" t="n">
        <v>9.183835</v>
      </c>
      <c r="P582" s="31" t="n">
        <v>5.92881</v>
      </c>
      <c r="Q582" s="31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31" t="n">
        <v>2.469333</v>
      </c>
      <c r="W582" s="41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2*ROUNDUP(G582*1000/V_ZENER,0)*PRICE_Z+(4+IF(CORE_MODE=1,1,0)+IF(OR(CORE_MODE=3,CORE_MODE=4),1+2*N_CW+2*N_CW_A,0))*ROUNDUP(G582*DIODE_SAFETY/V_STICK,0)*PRICE_STICK</f>
        <v>66.9</v>
      </c>
      <c r="AG582" s="24" t="n">
        <f aca="false">SUM(X582:AF582)</f>
        <v>1776.17667969</v>
      </c>
      <c r="AH582" s="20" t="n">
        <f aca="false">FIXED_BOM</f>
        <v>3666</v>
      </c>
      <c r="AI582" s="24" t="n">
        <f aca="false">(AG582+AH582)*(1+CONT)</f>
        <v>6258.5031816435</v>
      </c>
      <c r="AJ582" s="24" t="n">
        <f aca="false">IF(AR582&gt;0,AI582/AR582,1000000000000)</f>
        <v>2843.72199633567</v>
      </c>
      <c r="AK582" s="8" t="n">
        <f aca="false">IF(AND(AP582&gt;=V_NEED,AR582&gt;=P_MIN,AQ582&gt;=Z_MIN,F582&lt;=N_CAP,D582&lt;=R_MAX,OR(CORONA_REQ=0,O582&gt;=G582),OR(CORE_MODE&lt;&gt;3,E_CORE&lt;=E_NULL_MAX)),1,0)</f>
        <v>0</v>
      </c>
      <c r="AL582" s="31" t="n">
        <f aca="false">IF(AK582=1,IF(OBJECTIVE=1,AI582,AJ582),1000000000000)+ROW()*0.000000001</f>
        <v>1000000000000</v>
      </c>
      <c r="AM582" s="31" t="n">
        <v>4.072719</v>
      </c>
      <c r="AN582" s="41" t="n">
        <v>1.505155</v>
      </c>
      <c r="AO582" s="31" t="n">
        <v>2.071702</v>
      </c>
      <c r="AP582" s="31" t="n">
        <f aca="false">IF(CORE_MODE=1,G582,IF(OR(CORE_MODE=3,CORE_MODE=4),G582+(CHOOSE(N_CW+1,0,1,CW_N2,CW_N3,CW_N4,CW_N5,CW_N6)+CHOOSE(N_CW_A+1,0,CW_A1,CW_A2))*CW_PER_SWING*AM582,AM582))</f>
        <v>15.907799843097</v>
      </c>
      <c r="AQ582" s="41" t="n">
        <f aca="false">IF(CORE_MODE=2,AN582,K582)</f>
        <v>1.56928</v>
      </c>
      <c r="AR582" s="31" t="n">
        <f aca="false">IF(CORE_MODE=2,AO582,L582)</f>
        <v>2.200814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31" t="n">
        <v>7.264419</v>
      </c>
      <c r="H583" s="8" t="n">
        <v>44.144913</v>
      </c>
      <c r="I583" s="8" t="n">
        <v>1233.187634</v>
      </c>
      <c r="J583" s="31" t="n">
        <v>27.934989</v>
      </c>
      <c r="K583" s="41" t="n">
        <v>1.591041</v>
      </c>
      <c r="L583" s="31" t="n">
        <v>3.078728</v>
      </c>
      <c r="M583" s="8" t="n">
        <v>123.5</v>
      </c>
      <c r="N583" s="8" t="n">
        <v>839</v>
      </c>
      <c r="O583" s="31" t="n">
        <v>9.183835</v>
      </c>
      <c r="P583" s="31" t="n">
        <v>7.90508</v>
      </c>
      <c r="Q583" s="31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31" t="n">
        <v>3.049319</v>
      </c>
      <c r="W583" s="41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2*ROUNDUP(G583*1000/V_ZENER,0)*PRICE_Z+(4+IF(CORE_MODE=1,1,0)+IF(OR(CORE_MODE=3,CORE_MODE=4),1+2*N_CW+2*N_CW_A,0))*ROUNDUP(G583*DIODE_SAFETY/V_STICK,0)*PRICE_STICK</f>
        <v>66.9</v>
      </c>
      <c r="AG583" s="24" t="n">
        <f aca="false">SUM(X583:AF583)</f>
        <v>2303.51990168</v>
      </c>
      <c r="AH583" s="20" t="n">
        <f aca="false">FIXED_BOM</f>
        <v>3666</v>
      </c>
      <c r="AI583" s="24" t="n">
        <f aca="false">(AG583+AH583)*(1+CONT)</f>
        <v>6864.947886932</v>
      </c>
      <c r="AJ583" s="24" t="n">
        <f aca="false">IF(AR583&gt;0,AI583/AR583,1000000000000)</f>
        <v>2229.80006253622</v>
      </c>
      <c r="AK583" s="8" t="n">
        <f aca="false">IF(AND(AP583&gt;=V_NEED,AR583&gt;=P_MIN,AQ583&gt;=Z_MIN,F583&lt;=N_CAP,D583&lt;=R_MAX,OR(CORONA_REQ=0,O583&gt;=G583),OR(CORE_MODE&lt;&gt;3,E_CORE&lt;=E_NULL_MAX)),1,0)</f>
        <v>0</v>
      </c>
      <c r="AL583" s="31" t="n">
        <f aca="false">IF(AK583=1,IF(OBJECTIVE=1,AI583,AJ583),1000000000000)+ROW()*0.000000001</f>
        <v>1000000000000</v>
      </c>
      <c r="AM583" s="31" t="n">
        <v>4.094339</v>
      </c>
      <c r="AN583" s="41" t="n">
        <v>1.540858</v>
      </c>
      <c r="AO583" s="31" t="n">
        <v>2.946005</v>
      </c>
      <c r="AP583" s="31" t="n">
        <f aca="false">IF(CORE_MODE=1,G583,IF(OR(CORE_MODE=3,CORE_MODE=4),G583+(CHOOSE(N_CW+1,0,1,CW_N2,CW_N3,CW_N4,CW_N5,CW_N6)+CHOOSE(N_CW_A+1,0,CW_A1,CW_A2))*CW_PER_SWING*AM583,AM583))</f>
        <v>15.953683169157</v>
      </c>
      <c r="AQ583" s="41" t="n">
        <f aca="false">IF(CORE_MODE=2,AN583,K583)</f>
        <v>1.591041</v>
      </c>
      <c r="AR583" s="31" t="n">
        <f aca="false">IF(CORE_MODE=2,AO583,L583)</f>
        <v>3.078728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31" t="n">
        <v>7.264419</v>
      </c>
      <c r="H584" s="8" t="n">
        <v>55.383556</v>
      </c>
      <c r="I584" s="8" t="n">
        <v>1562.037669</v>
      </c>
      <c r="J584" s="31" t="n">
        <v>28.203997</v>
      </c>
      <c r="K584" s="41" t="n">
        <v>1.602988</v>
      </c>
      <c r="L584" s="31" t="n">
        <v>3.95222</v>
      </c>
      <c r="M584" s="8" t="n">
        <v>151</v>
      </c>
      <c r="N584" s="8" t="n">
        <v>894</v>
      </c>
      <c r="O584" s="31" t="n">
        <v>9.183835</v>
      </c>
      <c r="P584" s="31" t="n">
        <v>9.88135</v>
      </c>
      <c r="Q584" s="31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31" t="n">
        <v>3.532641</v>
      </c>
      <c r="W584" s="41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2*ROUNDUP(G584*1000/V_ZENER,0)*PRICE_Z+(4+IF(CORE_MODE=1,1,0)+IF(OR(CORE_MODE=3,CORE_MODE=4),1+2*N_CW+2*N_CW_A,0))*ROUNDUP(G584*DIODE_SAFETY/V_STICK,0)*PRICE_STICK</f>
        <v>66.9</v>
      </c>
      <c r="AG584" s="24" t="n">
        <f aca="false">SUM(X584:AF584)</f>
        <v>2749.57413286</v>
      </c>
      <c r="AH584" s="20" t="n">
        <f aca="false">FIXED_BOM</f>
        <v>3666</v>
      </c>
      <c r="AI584" s="24" t="n">
        <f aca="false">(AG584+AH584)*(1+CONT)</f>
        <v>7377.910252789</v>
      </c>
      <c r="AJ584" s="24" t="n">
        <f aca="false">IF(AR584&gt;0,AI584/AR584,1000000000000)</f>
        <v>1866.77620496556</v>
      </c>
      <c r="AK584" s="8" t="n">
        <f aca="false">IF(AND(AP584&gt;=V_NEED,AR584&gt;=P_MIN,AQ584&gt;=Z_MIN,F584&lt;=N_CAP,D584&lt;=R_MAX,OR(CORONA_REQ=0,O584&gt;=G584),OR(CORE_MODE&lt;&gt;3,E_CORE&lt;=E_NULL_MAX)),1,0)</f>
        <v>0</v>
      </c>
      <c r="AL584" s="31" t="n">
        <f aca="false">IF(AK584=1,IF(OBJECTIVE=1,AI584,AJ584),1000000000000)+ROW()*0.000000001</f>
        <v>1000000000000</v>
      </c>
      <c r="AM584" s="31" t="n">
        <v>4.113449</v>
      </c>
      <c r="AN584" s="41" t="n">
        <v>1.563039</v>
      </c>
      <c r="AO584" s="31" t="n">
        <v>3.824555</v>
      </c>
      <c r="AP584" s="31" t="n">
        <f aca="false">IF(CORE_MODE=1,G584,IF(OR(CORE_MODE=3,CORE_MODE=4),G584+(CHOOSE(N_CW+1,0,1,CW_N2,CW_N3,CW_N4,CW_N5,CW_N6)+CHOOSE(N_CW_A+1,0,CW_A1,CW_A2))*CW_PER_SWING*AM584,AM584))</f>
        <v>15.994239615087</v>
      </c>
      <c r="AQ584" s="41" t="n">
        <f aca="false">IF(CORE_MODE=2,AN584,K584)</f>
        <v>1.602988</v>
      </c>
      <c r="AR584" s="31" t="n">
        <f aca="false">IF(CORE_MODE=2,AO584,L584)</f>
        <v>3.95222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31" t="n">
        <v>7.264419</v>
      </c>
      <c r="H585" s="8" t="n">
        <v>66.622199</v>
      </c>
      <c r="I585" s="8" t="n">
        <v>1890.887705</v>
      </c>
      <c r="J585" s="31" t="n">
        <v>28.382247</v>
      </c>
      <c r="K585" s="41" t="n">
        <v>1.610873</v>
      </c>
      <c r="L585" s="31" t="n">
        <v>4.825971</v>
      </c>
      <c r="M585" s="8" t="n">
        <v>178.5</v>
      </c>
      <c r="N585" s="8" t="n">
        <v>949</v>
      </c>
      <c r="O585" s="31" t="n">
        <v>9.183835</v>
      </c>
      <c r="P585" s="31" t="n">
        <v>11.857619</v>
      </c>
      <c r="Q585" s="31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31" t="n">
        <v>4.015962</v>
      </c>
      <c r="W585" s="41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2*ROUNDUP(G585*1000/V_ZENER,0)*PRICE_Z+(4+IF(CORE_MODE=1,1,0)+IF(OR(CORE_MODE=3,CORE_MODE=4),1+2*N_CW+2*N_CW_A,0))*ROUNDUP(G585*DIODE_SAFETY/V_STICK,0)*PRICE_STICK</f>
        <v>66.9</v>
      </c>
      <c r="AG585" s="24" t="n">
        <f aca="false">SUM(X585:AF585)</f>
        <v>3195.6283401</v>
      </c>
      <c r="AH585" s="20" t="n">
        <f aca="false">FIXED_BOM</f>
        <v>3666</v>
      </c>
      <c r="AI585" s="24" t="n">
        <f aca="false">(AG585+AH585)*(1+CONT)</f>
        <v>7890.872591115</v>
      </c>
      <c r="AJ585" s="24" t="n">
        <f aca="false">IF(AR585&gt;0,AI585/AR585,1000000000000)</f>
        <v>1635.08495826332</v>
      </c>
      <c r="AK585" s="8" t="n">
        <f aca="false">IF(AND(AP585&gt;=V_NEED,AR585&gt;=P_MIN,AQ585&gt;=Z_MIN,F585&lt;=N_CAP,D585&lt;=R_MAX,OR(CORONA_REQ=0,O585&gt;=G585),OR(CORE_MODE&lt;&gt;3,E_CORE&lt;=E_NULL_MAX)),1,0)</f>
        <v>0</v>
      </c>
      <c r="AL585" s="31" t="n">
        <f aca="false">IF(AK585=1,IF(OBJECTIVE=1,AI585,AJ585),1000000000000)+ROW()*0.000000001</f>
        <v>1000000000000</v>
      </c>
      <c r="AM585" s="31" t="n">
        <v>4.139642</v>
      </c>
      <c r="AN585" s="41" t="n">
        <v>1.576142</v>
      </c>
      <c r="AO585" s="31" t="n">
        <v>4.693003</v>
      </c>
      <c r="AP585" s="31" t="n">
        <f aca="false">IF(CORE_MODE=1,G585,IF(OR(CORE_MODE=3,CORE_MODE=4),G585+(CHOOSE(N_CW+1,0,1,CW_N2,CW_N3,CW_N4,CW_N5,CW_N6)+CHOOSE(N_CW_A+1,0,CW_A1,CW_A2))*CW_PER_SWING*AM585,AM585))</f>
        <v>16.049828049846</v>
      </c>
      <c r="AQ585" s="41" t="n">
        <f aca="false">IF(CORE_MODE=2,AN585,K585)</f>
        <v>1.610873</v>
      </c>
      <c r="AR585" s="31" t="n">
        <f aca="false">IF(CORE_MODE=2,AO585,L585)</f>
        <v>4.825971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31" t="n">
        <v>7.264419</v>
      </c>
      <c r="H586" s="8" t="n">
        <v>89.099486</v>
      </c>
      <c r="I586" s="8" t="n">
        <v>2548.587776</v>
      </c>
      <c r="J586" s="31" t="n">
        <v>28.603844</v>
      </c>
      <c r="K586" s="41" t="n">
        <v>1.621491</v>
      </c>
      <c r="L586" s="31" t="n">
        <v>6.579873</v>
      </c>
      <c r="M586" s="8" t="n">
        <v>239</v>
      </c>
      <c r="N586" s="8" t="n">
        <v>1070</v>
      </c>
      <c r="O586" s="31" t="n">
        <v>9.183835</v>
      </c>
      <c r="P586" s="31" t="n">
        <v>15.810159</v>
      </c>
      <c r="Q586" s="31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31" t="n">
        <v>5.079269</v>
      </c>
      <c r="W586" s="41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2*ROUNDUP(G586*1000/V_ZENER,0)*PRICE_Z+(4+IF(CORE_MODE=1,1,0)+IF(OR(CORE_MODE=3,CORE_MODE=4),1+2*N_CW+2*N_CW_A,0))*ROUNDUP(G586*DIODE_SAFETY/V_STICK,0)*PRICE_STICK</f>
        <v>66.9</v>
      </c>
      <c r="AG586" s="24" t="n">
        <f aca="false">SUM(X586:AF586)</f>
        <v>4169.02573327</v>
      </c>
      <c r="AH586" s="20" t="n">
        <f aca="false">FIXED_BOM</f>
        <v>3666</v>
      </c>
      <c r="AI586" s="24" t="n">
        <f aca="false">(AG586+AH586)*(1+CONT)</f>
        <v>9010.2795932605</v>
      </c>
      <c r="AJ586" s="24" t="n">
        <f aca="false">IF(AR586&gt;0,AI586/AR586,1000000000000)</f>
        <v>1369.36983331753</v>
      </c>
      <c r="AK586" s="8" t="n">
        <f aca="false">IF(AND(AP586&gt;=V_NEED,AR586&gt;=P_MIN,AQ586&gt;=Z_MIN,F586&lt;=N_CAP,D586&lt;=R_MAX,OR(CORONA_REQ=0,O586&gt;=G586),OR(CORE_MODE&lt;&gt;3,E_CORE&lt;=E_NULL_MAX)),1,0)</f>
        <v>0</v>
      </c>
      <c r="AL586" s="31" t="n">
        <f aca="false">IF(AK586=1,IF(OBJECTIVE=1,AI586,AJ586),1000000000000)+ROW()*0.000000001</f>
        <v>1000000000000</v>
      </c>
      <c r="AM586" s="31" t="n">
        <v>4.180498</v>
      </c>
      <c r="AN586" s="41" t="n">
        <v>1.595066</v>
      </c>
      <c r="AO586" s="31" t="n">
        <v>6.447336</v>
      </c>
      <c r="AP586" s="31" t="n">
        <f aca="false">IF(CORE_MODE=1,G586,IF(OR(CORE_MODE=3,CORE_MODE=4),G586+(CHOOSE(N_CW+1,0,1,CW_N2,CW_N3,CW_N4,CW_N5,CW_N6)+CHOOSE(N_CW_A+1,0,CW_A1,CW_A2))*CW_PER_SWING*AM586,AM586))</f>
        <v>16.136535226974</v>
      </c>
      <c r="AQ586" s="41" t="n">
        <f aca="false">IF(CORE_MODE=2,AN586,K586)</f>
        <v>1.621491</v>
      </c>
      <c r="AR586" s="31" t="n">
        <f aca="false">IF(CORE_MODE=2,AO586,L586)</f>
        <v>6.579873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31" t="n">
        <v>7.264419</v>
      </c>
      <c r="H587" s="8" t="n">
        <v>29.532242</v>
      </c>
      <c r="I587" s="8" t="n">
        <v>697.585747</v>
      </c>
      <c r="J587" s="31" t="n">
        <v>23.621157</v>
      </c>
      <c r="K587" s="41" t="n">
        <v>1.53427</v>
      </c>
      <c r="L587" s="31" t="n">
        <v>1.626586</v>
      </c>
      <c r="M587" s="8" t="n">
        <v>63</v>
      </c>
      <c r="N587" s="8" t="n">
        <v>718</v>
      </c>
      <c r="O587" s="31" t="n">
        <v>9.183835</v>
      </c>
      <c r="P587" s="31" t="n">
        <v>4.588712</v>
      </c>
      <c r="Q587" s="31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31" t="n">
        <v>1.986012</v>
      </c>
      <c r="W587" s="41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2*ROUNDUP(G587*1000/V_ZENER,0)*PRICE_Z+(4+IF(CORE_MODE=1,1,0)+IF(OR(CORE_MODE=3,CORE_MODE=4),1+2*N_CW+2*N_CW_A,0))*ROUNDUP(G587*DIODE_SAFETY/V_STICK,0)*PRICE_STICK</f>
        <v>66.9</v>
      </c>
      <c r="AG587" s="24" t="n">
        <f aca="false">SUM(X587:AF587)</f>
        <v>1337.73749932</v>
      </c>
      <c r="AH587" s="20" t="n">
        <f aca="false">FIXED_BOM</f>
        <v>3666</v>
      </c>
      <c r="AI587" s="24" t="n">
        <f aca="false">(AG587+AH587)*(1+CONT)</f>
        <v>5754.298124218</v>
      </c>
      <c r="AJ587" s="24" t="n">
        <f aca="false">IF(AR587&gt;0,AI587/AR587,1000000000000)</f>
        <v>3537.65378788333</v>
      </c>
      <c r="AK587" s="8" t="n">
        <f aca="false">IF(AND(AP587&gt;=V_NEED,AR587&gt;=P_MIN,AQ587&gt;=Z_MIN,F587&lt;=N_CAP,D587&lt;=R_MAX,OR(CORONA_REQ=0,O587&gt;=G587),OR(CORE_MODE&lt;&gt;3,E_CORE&lt;=E_NULL_MAX)),1,0)</f>
        <v>0</v>
      </c>
      <c r="AL587" s="31" t="n">
        <f aca="false">IF(AK587=1,IF(OBJECTIVE=1,AI587,AJ587),1000000000000)+ROW()*0.000000001</f>
        <v>1000000000000</v>
      </c>
      <c r="AM587" s="31" t="n">
        <v>4.048601</v>
      </c>
      <c r="AN587" s="41" t="n">
        <v>1.457419</v>
      </c>
      <c r="AO587" s="31" t="n">
        <v>1.497944</v>
      </c>
      <c r="AP587" s="31" t="n">
        <f aca="false">IF(CORE_MODE=1,G587,IF(OR(CORE_MODE=3,CORE_MODE=4),G587+(CHOOSE(N_CW+1,0,1,CW_N2,CW_N3,CW_N4,CW_N5,CW_N6)+CHOOSE(N_CW_A+1,0,CW_A1,CW_A2))*CW_PER_SWING*AM587,AM587))</f>
        <v>15.856615104063</v>
      </c>
      <c r="AQ587" s="41" t="n">
        <f aca="false">IF(CORE_MODE=2,AN587,K587)</f>
        <v>1.53427</v>
      </c>
      <c r="AR587" s="31" t="n">
        <f aca="false">IF(CORE_MODE=2,AO587,L587)</f>
        <v>1.626586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31" t="n">
        <v>7.264419</v>
      </c>
      <c r="H588" s="8" t="n">
        <v>45.264952</v>
      </c>
      <c r="I588" s="8" t="n">
        <v>1096.206174</v>
      </c>
      <c r="J588" s="31" t="n">
        <v>24.217548</v>
      </c>
      <c r="K588" s="41" t="n">
        <v>1.569254</v>
      </c>
      <c r="L588" s="31" t="n">
        <v>2.669616</v>
      </c>
      <c r="M588" s="8" t="n">
        <v>96</v>
      </c>
      <c r="N588" s="8" t="n">
        <v>784</v>
      </c>
      <c r="O588" s="31" t="n">
        <v>9.183835</v>
      </c>
      <c r="P588" s="31" t="n">
        <v>6.883068</v>
      </c>
      <c r="Q588" s="31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31" t="n">
        <v>2.565998</v>
      </c>
      <c r="W588" s="41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2*ROUNDUP(G588*1000/V_ZENER,0)*PRICE_Z+(4+IF(CORE_MODE=1,1,0)+IF(OR(CORE_MODE=3,CORE_MODE=4),1+2*N_CW+2*N_CW_A,0))*ROUNDUP(G588*DIODE_SAFETY/V_STICK,0)*PRICE_STICK</f>
        <v>66.9</v>
      </c>
      <c r="AG588" s="24" t="n">
        <f aca="false">SUM(X588:AF588)</f>
        <v>1868.88815073</v>
      </c>
      <c r="AH588" s="20" t="n">
        <f aca="false">FIXED_BOM</f>
        <v>3666</v>
      </c>
      <c r="AI588" s="24" t="n">
        <f aca="false">(AG588+AH588)*(1+CONT)</f>
        <v>6365.1213733395</v>
      </c>
      <c r="AJ588" s="24" t="n">
        <f aca="false">IF(AR588&gt;0,AI588/AR588,1000000000000)</f>
        <v>2384.28349745413</v>
      </c>
      <c r="AK588" s="8" t="n">
        <f aca="false">IF(AND(AP588&gt;=V_NEED,AR588&gt;=P_MIN,AQ588&gt;=Z_MIN,F588&lt;=N_CAP,D588&lt;=R_MAX,OR(CORONA_REQ=0,O588&gt;=G588),OR(CORE_MODE&lt;&gt;3,E_CORE&lt;=E_NULL_MAX)),1,0)</f>
        <v>0</v>
      </c>
      <c r="AL588" s="31" t="n">
        <f aca="false">IF(AK588=1,IF(OBJECTIVE=1,AI588,AJ588),1000000000000)+ROW()*0.000000001</f>
        <v>1000000000000</v>
      </c>
      <c r="AM588" s="31" t="n">
        <v>4.080575</v>
      </c>
      <c r="AN588" s="41" t="n">
        <v>1.514918</v>
      </c>
      <c r="AO588" s="31" t="n">
        <v>2.537547</v>
      </c>
      <c r="AP588" s="31" t="n">
        <f aca="false">IF(CORE_MODE=1,G588,IF(OR(CORE_MODE=3,CORE_MODE=4),G588+(CHOOSE(N_CW+1,0,1,CW_N2,CW_N3,CW_N4,CW_N5,CW_N6)+CHOOSE(N_CW_A+1,0,CW_A1,CW_A2))*CW_PER_SWING*AM588,AM588))</f>
        <v>15.924472341225</v>
      </c>
      <c r="AQ588" s="41" t="n">
        <f aca="false">IF(CORE_MODE=2,AN588,K588)</f>
        <v>1.569254</v>
      </c>
      <c r="AR588" s="31" t="n">
        <f aca="false">IF(CORE_MODE=2,AO588,L588)</f>
        <v>2.669616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31" t="n">
        <v>7.264419</v>
      </c>
      <c r="H589" s="8" t="n">
        <v>60.997662</v>
      </c>
      <c r="I589" s="8" t="n">
        <v>1494.826601</v>
      </c>
      <c r="J589" s="31" t="n">
        <v>24.506293</v>
      </c>
      <c r="K589" s="41" t="n">
        <v>1.586098</v>
      </c>
      <c r="L589" s="31" t="n">
        <v>3.712713</v>
      </c>
      <c r="M589" s="8" t="n">
        <v>129</v>
      </c>
      <c r="N589" s="8" t="n">
        <v>850</v>
      </c>
      <c r="O589" s="31" t="n">
        <v>9.183835</v>
      </c>
      <c r="P589" s="31" t="n">
        <v>9.177425</v>
      </c>
      <c r="Q589" s="31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31" t="n">
        <v>3.145983</v>
      </c>
      <c r="W589" s="41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2*ROUNDUP(G589*1000/V_ZENER,0)*PRICE_Z+(4+IF(CORE_MODE=1,1,0)+IF(OR(CORE_MODE=3,CORE_MODE=4),1+2*N_CW+2*N_CW_A,0))*ROUNDUP(G589*DIODE_SAFETY/V_STICK,0)*PRICE_STICK</f>
        <v>66.9</v>
      </c>
      <c r="AG589" s="24" t="n">
        <f aca="false">SUM(X589:AF589)</f>
        <v>2400.03880911</v>
      </c>
      <c r="AH589" s="20" t="n">
        <f aca="false">FIXED_BOM</f>
        <v>3666</v>
      </c>
      <c r="AI589" s="24" t="n">
        <f aca="false">(AG589+AH589)*(1+CONT)</f>
        <v>6975.9446304765</v>
      </c>
      <c r="AJ589" s="24" t="n">
        <f aca="false">IF(AR589&gt;0,AI589/AR589,1000000000000)</f>
        <v>1878.9345232116</v>
      </c>
      <c r="AK589" s="8" t="n">
        <f aca="false">IF(AND(AP589&gt;=V_NEED,AR589&gt;=P_MIN,AQ589&gt;=Z_MIN,F589&lt;=N_CAP,D589&lt;=R_MAX,OR(CORONA_REQ=0,O589&gt;=G589),OR(CORE_MODE&lt;&gt;3,E_CORE&lt;=E_NULL_MAX)),1,0)</f>
        <v>0</v>
      </c>
      <c r="AL589" s="31" t="n">
        <f aca="false">IF(AK589=1,IF(OBJECTIVE=1,AI589,AJ589),1000000000000)+ROW()*0.000000001</f>
        <v>1000000000000</v>
      </c>
      <c r="AM589" s="31" t="n">
        <v>4.10212</v>
      </c>
      <c r="AN589" s="41" t="n">
        <v>1.54583</v>
      </c>
      <c r="AO589" s="31" t="n">
        <v>3.587255</v>
      </c>
      <c r="AP589" s="31" t="n">
        <f aca="false">IF(CORE_MODE=1,G589,IF(OR(CORE_MODE=3,CORE_MODE=4),G589+(CHOOSE(N_CW+1,0,1,CW_N2,CW_N3,CW_N4,CW_N5,CW_N6)+CHOOSE(N_CW_A+1,0,CW_A1,CW_A2))*CW_PER_SWING*AM589,AM589))</f>
        <v>15.97019649756</v>
      </c>
      <c r="AQ589" s="41" t="n">
        <f aca="false">IF(CORE_MODE=2,AN589,K589)</f>
        <v>1.586098</v>
      </c>
      <c r="AR589" s="31" t="n">
        <f aca="false">IF(CORE_MODE=2,AO589,L589)</f>
        <v>3.712713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31" t="n">
        <v>7.264419</v>
      </c>
      <c r="H590" s="8" t="n">
        <v>76.730372</v>
      </c>
      <c r="I590" s="8" t="n">
        <v>1893.447028</v>
      </c>
      <c r="J590" s="31" t="n">
        <v>24.67663</v>
      </c>
      <c r="K590" s="41" t="n">
        <v>1.596651</v>
      </c>
      <c r="L590" s="31" t="n">
        <v>4.759983</v>
      </c>
      <c r="M590" s="8" t="n">
        <v>156.5</v>
      </c>
      <c r="N590" s="8" t="n">
        <v>905</v>
      </c>
      <c r="O590" s="31" t="n">
        <v>9.183835</v>
      </c>
      <c r="P590" s="31" t="n">
        <v>11.471781</v>
      </c>
      <c r="Q590" s="31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31" t="n">
        <v>3.629305</v>
      </c>
      <c r="W590" s="41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2*ROUNDUP(G590*1000/V_ZENER,0)*PRICE_Z+(4+IF(CORE_MODE=1,1,0)+IF(OR(CORE_MODE=3,CORE_MODE=4),1+2*N_CW+2*N_CW_A,0))*ROUNDUP(G590*DIODE_SAFETY/V_STICK,0)*PRICE_STICK</f>
        <v>66.9</v>
      </c>
      <c r="AG590" s="24" t="n">
        <f aca="false">SUM(X590:AF590)</f>
        <v>2849.90051774</v>
      </c>
      <c r="AH590" s="20" t="n">
        <f aca="false">FIXED_BOM</f>
        <v>3666</v>
      </c>
      <c r="AI590" s="24" t="n">
        <f aca="false">(AG590+AH590)*(1+CONT)</f>
        <v>7493.285595401</v>
      </c>
      <c r="AJ590" s="24" t="n">
        <f aca="false">IF(AR590&gt;0,AI590/AR590,1000000000000)</f>
        <v>1574.22528513253</v>
      </c>
      <c r="AK590" s="8" t="n">
        <f aca="false">IF(AND(AP590&gt;=V_NEED,AR590&gt;=P_MIN,AQ590&gt;=Z_MIN,F590&lt;=N_CAP,D590&lt;=R_MAX,OR(CORONA_REQ=0,O590&gt;=G590),OR(CORE_MODE&lt;&gt;3,E_CORE&lt;=E_NULL_MAX)),1,0)</f>
        <v>0</v>
      </c>
      <c r="AL590" s="31" t="n">
        <f aca="false">IF(AK590=1,IF(OBJECTIVE=1,AI590,AJ590),1000000000000)+ROW()*0.000000001</f>
        <v>1000000000000</v>
      </c>
      <c r="AM590" s="31" t="n">
        <v>4.1341</v>
      </c>
      <c r="AN590" s="41" t="n">
        <v>1.562738</v>
      </c>
      <c r="AO590" s="31" t="n">
        <v>4.62778</v>
      </c>
      <c r="AP590" s="31" t="n">
        <f aca="false">IF(CORE_MODE=1,G590,IF(OR(CORE_MODE=3,CORE_MODE=4),G590+(CHOOSE(N_CW+1,0,1,CW_N2,CW_N3,CW_N4,CW_N5,CW_N6)+CHOOSE(N_CW_A+1,0,CW_A1,CW_A2))*CW_PER_SWING*AM590,AM590))</f>
        <v>16.0380664683</v>
      </c>
      <c r="AQ590" s="41" t="n">
        <f aca="false">IF(CORE_MODE=2,AN590,K590)</f>
        <v>1.596651</v>
      </c>
      <c r="AR590" s="31" t="n">
        <f aca="false">IF(CORE_MODE=2,AO590,L590)</f>
        <v>4.759983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31" t="n">
        <v>7.264419</v>
      </c>
      <c r="H591" s="8" t="n">
        <v>92.463082</v>
      </c>
      <c r="I591" s="8" t="n">
        <v>2292.067455</v>
      </c>
      <c r="J591" s="31" t="n">
        <v>24.789001</v>
      </c>
      <c r="K591" s="41" t="n">
        <v>1.604166</v>
      </c>
      <c r="L591" s="31" t="n">
        <v>5.810872</v>
      </c>
      <c r="M591" s="8" t="n">
        <v>189.5</v>
      </c>
      <c r="N591" s="8" t="n">
        <v>971</v>
      </c>
      <c r="O591" s="31" t="n">
        <v>9.183835</v>
      </c>
      <c r="P591" s="31" t="n">
        <v>13.766137</v>
      </c>
      <c r="Q591" s="31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31" t="n">
        <v>4.209291</v>
      </c>
      <c r="W591" s="41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2*ROUNDUP(G591*1000/V_ZENER,0)*PRICE_Z+(4+IF(CORE_MODE=1,1,0)+IF(OR(CORE_MODE=3,CORE_MODE=4),1+2*N_CW+2*N_CW_A,0))*ROUNDUP(G591*DIODE_SAFETY/V_STICK,0)*PRICE_STICK</f>
        <v>66.9</v>
      </c>
      <c r="AG591" s="24" t="n">
        <f aca="false">SUM(X591:AF591)</f>
        <v>3381.05117065</v>
      </c>
      <c r="AH591" s="20" t="n">
        <f aca="false">FIXED_BOM</f>
        <v>3666</v>
      </c>
      <c r="AI591" s="24" t="n">
        <f aca="false">(AG591+AH591)*(1+CONT)</f>
        <v>8104.1088462475</v>
      </c>
      <c r="AJ591" s="24" t="n">
        <f aca="false">IF(AR591&gt;0,AI591/AR591,1000000000000)</f>
        <v>1394.64590619919</v>
      </c>
      <c r="AK591" s="8" t="n">
        <f aca="false">IF(AND(AP591&gt;=V_NEED,AR591&gt;=P_MIN,AQ591&gt;=Z_MIN,F591&lt;=N_CAP,D591&lt;=R_MAX,OR(CORONA_REQ=0,O591&gt;=G591),OR(CORE_MODE&lt;&gt;3,E_CORE&lt;=E_NULL_MAX)),1,0)</f>
        <v>0</v>
      </c>
      <c r="AL591" s="31" t="n">
        <f aca="false">IF(AK591=1,IF(OBJECTIVE=1,AI591,AJ591),1000000000000)+ROW()*0.000000001</f>
        <v>1000000000000</v>
      </c>
      <c r="AM591" s="31" t="n">
        <v>4.160103</v>
      </c>
      <c r="AN591" s="41" t="n">
        <v>1.575426</v>
      </c>
      <c r="AO591" s="31" t="n">
        <v>5.677298</v>
      </c>
      <c r="AP591" s="31" t="n">
        <f aca="false">IF(CORE_MODE=1,G591,IF(OR(CORE_MODE=3,CORE_MODE=4),G591+(CHOOSE(N_CW+1,0,1,CW_N2,CW_N3,CW_N4,CW_N5,CW_N6)+CHOOSE(N_CW_A+1,0,CW_A1,CW_A2))*CW_PER_SWING*AM591,AM591))</f>
        <v>16.093251673089</v>
      </c>
      <c r="AQ591" s="41" t="n">
        <f aca="false">IF(CORE_MODE=2,AN591,K591)</f>
        <v>1.604166</v>
      </c>
      <c r="AR591" s="31" t="n">
        <f aca="false">IF(CORE_MODE=2,AO591,L591)</f>
        <v>5.810872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31" t="n">
        <v>7.264419</v>
      </c>
      <c r="H592" s="8" t="n">
        <v>123.928502</v>
      </c>
      <c r="I592" s="8" t="n">
        <v>3089.308309</v>
      </c>
      <c r="J592" s="31" t="n">
        <v>24.92815</v>
      </c>
      <c r="K592" s="41" t="n">
        <v>1.612238</v>
      </c>
      <c r="L592" s="31" t="n">
        <v>7.90167</v>
      </c>
      <c r="M592" s="8" t="n">
        <v>255.5</v>
      </c>
      <c r="N592" s="8" t="n">
        <v>1103</v>
      </c>
      <c r="O592" s="31" t="n">
        <v>9.183835</v>
      </c>
      <c r="P592" s="31" t="n">
        <v>18.354849</v>
      </c>
      <c r="Q592" s="31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31" t="n">
        <v>5.369262</v>
      </c>
      <c r="W592" s="41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2*ROUNDUP(G592*1000/V_ZENER,0)*PRICE_Z+(4+IF(CORE_MODE=1,1,0)+IF(OR(CORE_MODE=3,CORE_MODE=4),1+2*N_CW+2*N_CW_A,0))*ROUNDUP(G592*DIODE_SAFETY/V_STICK,0)*PRICE_STICK</f>
        <v>66.9</v>
      </c>
      <c r="AG592" s="24" t="n">
        <f aca="false">SUM(X592:AF592)</f>
        <v>4443.35246847</v>
      </c>
      <c r="AH592" s="20" t="n">
        <f aca="false">FIXED_BOM</f>
        <v>3666</v>
      </c>
      <c r="AI592" s="24" t="n">
        <f aca="false">(AG592+AH592)*(1+CONT)</f>
        <v>9325.7553387405</v>
      </c>
      <c r="AJ592" s="24" t="n">
        <f aca="false">IF(AR592&gt;0,AI592/AR592,1000000000000)</f>
        <v>1180.22586854937</v>
      </c>
      <c r="AK592" s="8" t="n">
        <f aca="false">IF(AND(AP592&gt;=V_NEED,AR592&gt;=P_MIN,AQ592&gt;=Z_MIN,F592&lt;=N_CAP,D592&lt;=R_MAX,OR(CORONA_REQ=0,O592&gt;=G592),OR(CORE_MODE&lt;&gt;3,E_CORE&lt;=E_NULL_MAX)),1,0)</f>
        <v>0</v>
      </c>
      <c r="AL592" s="31" t="n">
        <f aca="false">IF(AK592=1,IF(OBJECTIVE=1,AI592,AJ592),1000000000000)+ROW()*0.000000001</f>
        <v>1000000000000</v>
      </c>
      <c r="AM592" s="31" t="n">
        <v>4.205971</v>
      </c>
      <c r="AN592" s="41" t="n">
        <v>1.591354</v>
      </c>
      <c r="AO592" s="31" t="n">
        <v>7.776024</v>
      </c>
      <c r="AP592" s="31" t="n">
        <f aca="false">IF(CORE_MODE=1,G592,IF(OR(CORE_MODE=3,CORE_MODE=4),G592+(CHOOSE(N_CW+1,0,1,CW_N2,CW_N3,CW_N4,CW_N5,CW_N6)+CHOOSE(N_CW_A+1,0,CW_A1,CW_A2))*CW_PER_SWING*AM592,AM592))</f>
        <v>16.190595632373</v>
      </c>
      <c r="AQ592" s="41" t="n">
        <f aca="false">IF(CORE_MODE=2,AN592,K592)</f>
        <v>1.612238</v>
      </c>
      <c r="AR592" s="31" t="n">
        <f aca="false">IF(CORE_MODE=2,AO592,L592)</f>
        <v>7.90167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31" t="n">
        <v>7.264419</v>
      </c>
      <c r="H593" s="8" t="n">
        <v>47.913467</v>
      </c>
      <c r="I593" s="8" t="n">
        <v>819.326936</v>
      </c>
      <c r="J593" s="31" t="n">
        <v>17.100139</v>
      </c>
      <c r="K593" s="41" t="n">
        <v>1.509048</v>
      </c>
      <c r="L593" s="31" t="n">
        <v>1.852014</v>
      </c>
      <c r="M593" s="8" t="n">
        <v>68.5</v>
      </c>
      <c r="N593" s="8" t="n">
        <v>729</v>
      </c>
      <c r="O593" s="31" t="n">
        <v>9.183835</v>
      </c>
      <c r="P593" s="31" t="n">
        <v>5.224885</v>
      </c>
      <c r="Q593" s="31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31" t="n">
        <v>2.082676</v>
      </c>
      <c r="W593" s="41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2*ROUNDUP(G593*1000/V_ZENER,0)*PRICE_Z+(4+IF(CORE_MODE=1,1,0)+IF(OR(CORE_MODE=3,CORE_MODE=4),1+2*N_CW+2*N_CW_A,0))*ROUNDUP(G593*DIODE_SAFETY/V_STICK,0)*PRICE_STICK</f>
        <v>66.9</v>
      </c>
      <c r="AG593" s="24" t="n">
        <f aca="false">SUM(X593:AF593)</f>
        <v>1426.64141594</v>
      </c>
      <c r="AH593" s="20" t="n">
        <f aca="false">FIXED_BOM</f>
        <v>3666</v>
      </c>
      <c r="AI593" s="24" t="n">
        <f aca="false">(AG593+AH593)*(1+CONT)</f>
        <v>5856.537628331</v>
      </c>
      <c r="AJ593" s="24" t="n">
        <f aca="false">IF(AR593&gt;0,AI593/AR593,1000000000000)</f>
        <v>3162.2534323882</v>
      </c>
      <c r="AK593" s="8" t="n">
        <f aca="false">IF(AND(AP593&gt;=V_NEED,AR593&gt;=P_MIN,AQ593&gt;=Z_MIN,F593&lt;=N_CAP,D593&lt;=R_MAX,OR(CORONA_REQ=0,O593&gt;=G593),OR(CORE_MODE&lt;&gt;3,E_CORE&lt;=E_NULL_MAX)),1,0)</f>
        <v>0</v>
      </c>
      <c r="AL593" s="31" t="n">
        <f aca="false">IF(AK593=1,IF(OBJECTIVE=1,AI593,AJ593),1000000000000)+ROW()*0.000000001</f>
        <v>1000000000000</v>
      </c>
      <c r="AM593" s="31" t="n">
        <v>4.037928</v>
      </c>
      <c r="AN593" s="41" t="n">
        <v>1.446775</v>
      </c>
      <c r="AO593" s="31" t="n">
        <v>1.728396</v>
      </c>
      <c r="AP593" s="31" t="n">
        <f aca="false">IF(CORE_MODE=1,G593,IF(OR(CORE_MODE=3,CORE_MODE=4),G593+(CHOOSE(N_CW+1,0,1,CW_N2,CW_N3,CW_N4,CW_N5,CW_N6)+CHOOSE(N_CW_A+1,0,CW_A1,CW_A2))*CW_PER_SWING*AM593,AM593))</f>
        <v>15.833964191064</v>
      </c>
      <c r="AQ593" s="41" t="n">
        <f aca="false">IF(CORE_MODE=2,AN593,K593)</f>
        <v>1.509048</v>
      </c>
      <c r="AR593" s="31" t="n">
        <f aca="false">IF(CORE_MODE=2,AO593,L593)</f>
        <v>1.852014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31" t="n">
        <v>7.264419</v>
      </c>
      <c r="H594" s="8" t="n">
        <v>74.149734</v>
      </c>
      <c r="I594" s="8" t="n">
        <v>1287.513756</v>
      </c>
      <c r="J594" s="31" t="n">
        <v>17.3637</v>
      </c>
      <c r="K594" s="41" t="n">
        <v>1.537147</v>
      </c>
      <c r="L594" s="31" t="n">
        <v>3.020417</v>
      </c>
      <c r="M594" s="8" t="n">
        <v>101.5</v>
      </c>
      <c r="N594" s="8" t="n">
        <v>795</v>
      </c>
      <c r="O594" s="31" t="n">
        <v>9.183835</v>
      </c>
      <c r="P594" s="31" t="n">
        <v>7.837327</v>
      </c>
      <c r="Q594" s="31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31" t="n">
        <v>2.662662</v>
      </c>
      <c r="W594" s="41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2*ROUNDUP(G594*1000/V_ZENER,0)*PRICE_Z+(4+IF(CORE_MODE=1,1,0)+IF(OR(CORE_MODE=3,CORE_MODE=4),1+2*N_CW+2*N_CW_A,0))*ROUNDUP(G594*DIODE_SAFETY/V_STICK,0)*PRICE_STICK</f>
        <v>66.9</v>
      </c>
      <c r="AG594" s="24" t="n">
        <f aca="false">SUM(X594:AF594)</f>
        <v>1961.59955677</v>
      </c>
      <c r="AH594" s="20" t="n">
        <f aca="false">FIXED_BOM</f>
        <v>3666</v>
      </c>
      <c r="AI594" s="24" t="n">
        <f aca="false">(AG594+AH594)*(1+CONT)</f>
        <v>6471.7394902855</v>
      </c>
      <c r="AJ594" s="24" t="n">
        <f aca="false">IF(AR594&gt;0,AI594/AR594,1000000000000)</f>
        <v>2142.66423817821</v>
      </c>
      <c r="AK594" s="8" t="n">
        <f aca="false">IF(AND(AP594&gt;=V_NEED,AR594&gt;=P_MIN,AQ594&gt;=Z_MIN,F594&lt;=N_CAP,D594&lt;=R_MAX,OR(CORONA_REQ=0,O594&gt;=G594),OR(CORE_MODE&lt;&gt;3,E_CORE&lt;=E_NULL_MAX)),1,0)</f>
        <v>0</v>
      </c>
      <c r="AL594" s="31" t="n">
        <f aca="false">IF(AK594=1,IF(OBJECTIVE=1,AI594,AJ594),1000000000000)+ROW()*0.000000001</f>
        <v>1000000000000</v>
      </c>
      <c r="AM594" s="31" t="n">
        <v>4.070485</v>
      </c>
      <c r="AN594" s="41" t="n">
        <v>1.49343</v>
      </c>
      <c r="AO594" s="31" t="n">
        <v>2.890828</v>
      </c>
      <c r="AP594" s="31" t="n">
        <f aca="false">IF(CORE_MODE=1,G594,IF(OR(CORE_MODE=3,CORE_MODE=4),G594+(CHOOSE(N_CW+1,0,1,CW_N2,CW_N3,CW_N4,CW_N5,CW_N6)+CHOOSE(N_CW_A+1,0,CW_A1,CW_A2))*CW_PER_SWING*AM594,AM594))</f>
        <v>15.903058707555</v>
      </c>
      <c r="AQ594" s="41" t="n">
        <f aca="false">IF(CORE_MODE=2,AN594,K594)</f>
        <v>1.537147</v>
      </c>
      <c r="AR594" s="31" t="n">
        <f aca="false">IF(CORE_MODE=2,AO594,L594)</f>
        <v>3.020417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31" t="n">
        <v>7.264419</v>
      </c>
      <c r="H595" s="8" t="n">
        <v>100.386001</v>
      </c>
      <c r="I595" s="8" t="n">
        <v>1755.700576</v>
      </c>
      <c r="J595" s="31" t="n">
        <v>17.489496</v>
      </c>
      <c r="K595" s="41" t="n">
        <v>1.551284</v>
      </c>
      <c r="L595" s="31" t="n">
        <v>4.192729</v>
      </c>
      <c r="M595" s="8" t="n">
        <v>134.5</v>
      </c>
      <c r="N595" s="8" t="n">
        <v>861</v>
      </c>
      <c r="O595" s="31" t="n">
        <v>9.183835</v>
      </c>
      <c r="P595" s="31" t="n">
        <v>10.44977</v>
      </c>
      <c r="Q595" s="31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31" t="n">
        <v>3.242648</v>
      </c>
      <c r="W595" s="41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2*ROUNDUP(G595*1000/V_ZENER,0)*PRICE_Z+(4+IF(CORE_MODE=1,1,0)+IF(OR(CORE_MODE=3,CORE_MODE=4),1+2*N_CW+2*N_CW_A,0))*ROUNDUP(G595*DIODE_SAFETY/V_STICK,0)*PRICE_STICK</f>
        <v>66.9</v>
      </c>
      <c r="AG595" s="24" t="n">
        <f aca="false">SUM(X595:AF595)</f>
        <v>2496.55777107</v>
      </c>
      <c r="AH595" s="20" t="n">
        <f aca="false">FIXED_BOM</f>
        <v>3666</v>
      </c>
      <c r="AI595" s="24" t="n">
        <f aca="false">(AG595+AH595)*(1+CONT)</f>
        <v>7086.9414367305</v>
      </c>
      <c r="AJ595" s="24" t="n">
        <f aca="false">IF(AR595&gt;0,AI595/AR595,1000000000000)</f>
        <v>1690.29322828413</v>
      </c>
      <c r="AK595" s="8" t="n">
        <f aca="false">IF(AND(AP595&gt;=V_NEED,AR595&gt;=P_MIN,AQ595&gt;=Z_MIN,F595&lt;=N_CAP,D595&lt;=R_MAX,OR(CORONA_REQ=0,O595&gt;=G595),OR(CORE_MODE&lt;&gt;3,E_CORE&lt;=E_NULL_MAX)),1,0)</f>
        <v>0</v>
      </c>
      <c r="AL595" s="31" t="n">
        <f aca="false">IF(AK595=1,IF(OBJECTIVE=1,AI595,AJ595),1000000000000)+ROW()*0.000000001</f>
        <v>1000000000000</v>
      </c>
      <c r="AM595" s="31" t="n">
        <v>4.102471</v>
      </c>
      <c r="AN595" s="41" t="n">
        <v>1.517959</v>
      </c>
      <c r="AO595" s="31" t="n">
        <v>4.06371</v>
      </c>
      <c r="AP595" s="31" t="n">
        <f aca="false">IF(CORE_MODE=1,G595,IF(OR(CORE_MODE=3,CORE_MODE=4),G595+(CHOOSE(N_CW+1,0,1,CW_N2,CW_N3,CW_N4,CW_N5,CW_N6)+CHOOSE(N_CW_A+1,0,CW_A1,CW_A2))*CW_PER_SWING*AM595,AM595))</f>
        <v>15.970941411873</v>
      </c>
      <c r="AQ595" s="41" t="n">
        <f aca="false">IF(CORE_MODE=2,AN595,K595)</f>
        <v>1.551284</v>
      </c>
      <c r="AR595" s="31" t="n">
        <f aca="false">IF(CORE_MODE=2,AO595,L595)</f>
        <v>4.192729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31" t="n">
        <v>7.264419</v>
      </c>
      <c r="H596" s="8" t="n">
        <v>126.622268</v>
      </c>
      <c r="I596" s="8" t="n">
        <v>2223.887397</v>
      </c>
      <c r="J596" s="31" t="n">
        <v>17.563162</v>
      </c>
      <c r="K596" s="41" t="n">
        <v>1.559268</v>
      </c>
      <c r="L596" s="31" t="n">
        <v>5.362986</v>
      </c>
      <c r="M596" s="8" t="n">
        <v>167.5</v>
      </c>
      <c r="N596" s="8" t="n">
        <v>927</v>
      </c>
      <c r="O596" s="31" t="n">
        <v>9.183835</v>
      </c>
      <c r="P596" s="31" t="n">
        <v>13.062212</v>
      </c>
      <c r="Q596" s="31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31" t="n">
        <v>3.822633</v>
      </c>
      <c r="W596" s="41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2*ROUNDUP(G596*1000/V_ZENER,0)*PRICE_Z+(4+IF(CORE_MODE=1,1,0)+IF(OR(CORE_MODE=3,CORE_MODE=4),1+2*N_CW+2*N_CW_A,0))*ROUNDUP(G596*DIODE_SAFETY/V_STICK,0)*PRICE_STICK</f>
        <v>66.9</v>
      </c>
      <c r="AG596" s="24" t="n">
        <f aca="false">SUM(X596:AF596)</f>
        <v>3031.5158469</v>
      </c>
      <c r="AH596" s="20" t="n">
        <f aca="false">FIXED_BOM</f>
        <v>3666</v>
      </c>
      <c r="AI596" s="24" t="n">
        <f aca="false">(AG596+AH596)*(1+CONT)</f>
        <v>7702.143223935</v>
      </c>
      <c r="AJ596" s="24" t="n">
        <f aca="false">IF(AR596&gt;0,AI596/AR596,1000000000000)</f>
        <v>1436.16694579009</v>
      </c>
      <c r="AK596" s="8" t="n">
        <f aca="false">IF(AND(AP596&gt;=V_NEED,AR596&gt;=P_MIN,AQ596&gt;=Z_MIN,F596&lt;=N_CAP,D596&lt;=R_MAX,OR(CORONA_REQ=0,O596&gt;=G596),OR(CORE_MODE&lt;&gt;3,E_CORE&lt;=E_NULL_MAX)),1,0)</f>
        <v>0</v>
      </c>
      <c r="AL596" s="31" t="n">
        <f aca="false">IF(AK596=1,IF(OBJECTIVE=1,AI596,AJ596),1000000000000)+ROW()*0.000000001</f>
        <v>1000000000000</v>
      </c>
      <c r="AM596" s="31" t="n">
        <v>4.134106</v>
      </c>
      <c r="AN596" s="41" t="n">
        <v>1.531883</v>
      </c>
      <c r="AO596" s="31" t="n">
        <v>5.230946</v>
      </c>
      <c r="AP596" s="31" t="n">
        <f aca="false">IF(CORE_MODE=1,G596,IF(OR(CORE_MODE=3,CORE_MODE=4),G596+(CHOOSE(N_CW+1,0,1,CW_N2,CW_N3,CW_N4,CW_N5,CW_N6)+CHOOSE(N_CW_A+1,0,CW_A1,CW_A2))*CW_PER_SWING*AM596,AM596))</f>
        <v>16.038079201878</v>
      </c>
      <c r="AQ596" s="41" t="n">
        <f aca="false">IF(CORE_MODE=2,AN596,K596)</f>
        <v>1.559268</v>
      </c>
      <c r="AR596" s="31" t="n">
        <f aca="false">IF(CORE_MODE=2,AO596,L596)</f>
        <v>5.362986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31" t="n">
        <v>7.264419</v>
      </c>
      <c r="H597" s="8" t="n">
        <v>152.858535</v>
      </c>
      <c r="I597" s="8" t="n">
        <v>2692.074217</v>
      </c>
      <c r="J597" s="31" t="n">
        <v>17.61154</v>
      </c>
      <c r="K597" s="41" t="n">
        <v>1.565026</v>
      </c>
      <c r="L597" s="31" t="n">
        <v>6.537435</v>
      </c>
      <c r="M597" s="8" t="n">
        <v>200.5</v>
      </c>
      <c r="N597" s="8" t="n">
        <v>993</v>
      </c>
      <c r="O597" s="31" t="n">
        <v>9.183835</v>
      </c>
      <c r="P597" s="31" t="n">
        <v>15.674655</v>
      </c>
      <c r="Q597" s="31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31" t="n">
        <v>4.402619</v>
      </c>
      <c r="W597" s="41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2*ROUNDUP(G597*1000/V_ZENER,0)*PRICE_Z+(4+IF(CORE_MODE=1,1,0)+IF(OR(CORE_MODE=3,CORE_MODE=4),1+2*N_CW+2*N_CW_A,0))*ROUNDUP(G597*DIODE_SAFETY/V_STICK,0)*PRICE_STICK</f>
        <v>66.9</v>
      </c>
      <c r="AG597" s="24" t="n">
        <f aca="false">SUM(X597:AF597)</f>
        <v>3566.4740012</v>
      </c>
      <c r="AH597" s="20" t="n">
        <f aca="false">FIXED_BOM</f>
        <v>3666</v>
      </c>
      <c r="AI597" s="24" t="n">
        <f aca="false">(AG597+AH597)*(1+CONT)</f>
        <v>8317.34510138</v>
      </c>
      <c r="AJ597" s="24" t="n">
        <f aca="false">IF(AR597&gt;0,AI597/AR597,1000000000000)</f>
        <v>1272.26429041054</v>
      </c>
      <c r="AK597" s="8" t="n">
        <f aca="false">IF(AND(AP597&gt;=V_NEED,AR597&gt;=P_MIN,AQ597&gt;=Z_MIN,F597&lt;=N_CAP,D597&lt;=R_MAX,OR(CORONA_REQ=0,O597&gt;=G597),OR(CORE_MODE&lt;&gt;3,E_CORE&lt;=E_NULL_MAX)),1,0)</f>
        <v>0</v>
      </c>
      <c r="AL597" s="31" t="n">
        <f aca="false">IF(AK597=1,IF(OBJECTIVE=1,AI597,AJ597),1000000000000)+ROW()*0.000000001</f>
        <v>1000000000000</v>
      </c>
      <c r="AM597" s="31" t="n">
        <v>4.159637</v>
      </c>
      <c r="AN597" s="41" t="n">
        <v>1.542505</v>
      </c>
      <c r="AO597" s="31" t="n">
        <v>6.40894</v>
      </c>
      <c r="AP597" s="31" t="n">
        <f aca="false">IF(CORE_MODE=1,G597,IF(OR(CORE_MODE=3,CORE_MODE=4),G597+(CHOOSE(N_CW+1,0,1,CW_N2,CW_N3,CW_N4,CW_N5,CW_N6)+CHOOSE(N_CW_A+1,0,CW_A1,CW_A2))*CW_PER_SWING*AM597,AM597))</f>
        <v>16.092262698531</v>
      </c>
      <c r="AQ597" s="41" t="n">
        <f aca="false">IF(CORE_MODE=2,AN597,K597)</f>
        <v>1.565026</v>
      </c>
      <c r="AR597" s="31" t="n">
        <f aca="false">IF(CORE_MODE=2,AO597,L597)</f>
        <v>6.537435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31" t="n">
        <v>7.264419</v>
      </c>
      <c r="H598" s="8" t="n">
        <v>205.331069</v>
      </c>
      <c r="I598" s="8" t="n">
        <v>3628.447857</v>
      </c>
      <c r="J598" s="31" t="n">
        <v>17.671207</v>
      </c>
      <c r="K598" s="41" t="n">
        <v>1.571748</v>
      </c>
      <c r="L598" s="31" t="n">
        <v>8.886758</v>
      </c>
      <c r="M598" s="8" t="n">
        <v>266.5</v>
      </c>
      <c r="N598" s="8" t="n">
        <v>1125</v>
      </c>
      <c r="O598" s="31" t="n">
        <v>9.183835</v>
      </c>
      <c r="P598" s="31" t="n">
        <v>20.899539</v>
      </c>
      <c r="Q598" s="31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31" t="n">
        <v>5.562591</v>
      </c>
      <c r="W598" s="41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2*ROUNDUP(G598*1000/V_ZENER,0)*PRICE_Z+(4+IF(CORE_MODE=1,1,0)+IF(OR(CORE_MODE=3,CORE_MODE=4),1+2*N_CW+2*N_CW_A,0))*ROUNDUP(G598*DIODE_SAFETY/V_STICK,0)*PRICE_STICK</f>
        <v>66.9</v>
      </c>
      <c r="AG598" s="24" t="n">
        <f aca="false">SUM(X598:AF598)</f>
        <v>4636.39033786</v>
      </c>
      <c r="AH598" s="20" t="n">
        <f aca="false">FIXED_BOM</f>
        <v>3666</v>
      </c>
      <c r="AI598" s="24" t="n">
        <f aca="false">(AG598+AH598)*(1+CONT)</f>
        <v>9547.748888539</v>
      </c>
      <c r="AJ598" s="24" t="n">
        <f aca="false">IF(AR598&gt;0,AI598/AR598,1000000000000)</f>
        <v>1074.37930553966</v>
      </c>
      <c r="AK598" s="8" t="n">
        <f aca="false">IF(AND(AP598&gt;=V_NEED,AR598&gt;=P_MIN,AQ598&gt;=Z_MIN,F598&lt;=N_CAP,D598&lt;=R_MAX,OR(CORONA_REQ=0,O598&gt;=G598),OR(CORE_MODE&lt;&gt;3,E_CORE&lt;=E_NULL_MAX)),1,0)</f>
        <v>0</v>
      </c>
      <c r="AL598" s="31" t="n">
        <f aca="false">IF(AK598=1,IF(OBJECTIVE=1,AI598,AJ598),1000000000000)+ROW()*0.000000001</f>
        <v>1000000000000</v>
      </c>
      <c r="AM598" s="31" t="n">
        <v>4.231999</v>
      </c>
      <c r="AN598" s="41" t="n">
        <v>1.55461</v>
      </c>
      <c r="AO598" s="31" t="n">
        <v>8.757816</v>
      </c>
      <c r="AP598" s="31" t="n">
        <f aca="false">IF(CORE_MODE=1,G598,IF(OR(CORE_MODE=3,CORE_MODE=4),G598+(CHOOSE(N_CW+1,0,1,CW_N2,CW_N3,CW_N4,CW_N5,CW_N6)+CHOOSE(N_CW_A+1,0,CW_A1,CW_A2))*CW_PER_SWING*AM598,AM598))</f>
        <v>16.245833893737</v>
      </c>
      <c r="AQ598" s="41" t="n">
        <f aca="false">IF(CORE_MODE=2,AN598,K598)</f>
        <v>1.571748</v>
      </c>
      <c r="AR598" s="31" t="n">
        <f aca="false">IF(CORE_MODE=2,AO598,L598)</f>
        <v>8.886758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31" t="n">
        <v>7.264419</v>
      </c>
      <c r="H599" s="8" t="n">
        <v>23.319685</v>
      </c>
      <c r="I599" s="8" t="n">
        <v>575.314974</v>
      </c>
      <c r="J599" s="31" t="n">
        <v>24.670786</v>
      </c>
      <c r="K599" s="41" t="n">
        <v>1.520887</v>
      </c>
      <c r="L599" s="31" t="n">
        <v>1.317655</v>
      </c>
      <c r="M599" s="8" t="n">
        <v>69</v>
      </c>
      <c r="N599" s="8" t="n">
        <v>730</v>
      </c>
      <c r="O599" s="31" t="n">
        <v>9.429978</v>
      </c>
      <c r="P599" s="31" t="n">
        <v>4.743048</v>
      </c>
      <c r="Q599" s="31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31" t="n">
        <v>2.091464</v>
      </c>
      <c r="W599" s="41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2*ROUNDUP(G599*1000/V_ZENER,0)*PRICE_Z+(4+IF(CORE_MODE=1,1,0)+IF(OR(CORE_MODE=3,CORE_MODE=4),1+2*N_CW+2*N_CW_A,0))*ROUNDUP(G599*DIODE_SAFETY/V_STICK,0)*PRICE_STICK</f>
        <v>66.9</v>
      </c>
      <c r="AG599" s="24" t="n">
        <f aca="false">SUM(X599:AF599)</f>
        <v>1359.87922147</v>
      </c>
      <c r="AH599" s="20" t="n">
        <f aca="false">FIXED_BOM</f>
        <v>3666</v>
      </c>
      <c r="AI599" s="24" t="n">
        <f aca="false">(AG599+AH599)*(1+CONT)</f>
        <v>5779.7611046905</v>
      </c>
      <c r="AJ599" s="24" t="n">
        <f aca="false">IF(AR599&gt;0,AI599/AR599,1000000000000)</f>
        <v>4386.39940249193</v>
      </c>
      <c r="AK599" s="8" t="n">
        <f aca="false">IF(AND(AP599&gt;=V_NEED,AR599&gt;=P_MIN,AQ599&gt;=Z_MIN,F599&lt;=N_CAP,D599&lt;=R_MAX,OR(CORONA_REQ=0,O599&gt;=G599),OR(CORE_MODE&lt;&gt;3,E_CORE&lt;=E_NULL_MAX)),1,0)</f>
        <v>0</v>
      </c>
      <c r="AL599" s="31" t="n">
        <f aca="false">IF(AK599=1,IF(OBJECTIVE=1,AI599,AJ599),1000000000000)+ROW()*0.000000001</f>
        <v>1000000000000</v>
      </c>
      <c r="AM599" s="31" t="n">
        <v>4.037018</v>
      </c>
      <c r="AN599" s="41" t="n">
        <v>1.431176</v>
      </c>
      <c r="AO599" s="31" t="n">
        <v>1.188626</v>
      </c>
      <c r="AP599" s="31" t="n">
        <f aca="false">IF(CORE_MODE=1,G599,IF(OR(CORE_MODE=3,CORE_MODE=4),G599+(CHOOSE(N_CW+1,0,1,CW_N2,CW_N3,CW_N4,CW_N5,CW_N6)+CHOOSE(N_CW_A+1,0,CW_A1,CW_A2))*CW_PER_SWING*AM599,AM599))</f>
        <v>15.832032931734</v>
      </c>
      <c r="AQ599" s="41" t="n">
        <f aca="false">IF(CORE_MODE=2,AN599,K599)</f>
        <v>1.520887</v>
      </c>
      <c r="AR599" s="31" t="n">
        <f aca="false">IF(CORE_MODE=2,AO599,L599)</f>
        <v>1.317655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31" t="n">
        <v>7.264419</v>
      </c>
      <c r="H600" s="8" t="n">
        <v>35.502362</v>
      </c>
      <c r="I600" s="8" t="n">
        <v>904.066388</v>
      </c>
      <c r="J600" s="31" t="n">
        <v>25.464964</v>
      </c>
      <c r="K600" s="41" t="n">
        <v>1.561847</v>
      </c>
      <c r="L600" s="31" t="n">
        <v>2.181386</v>
      </c>
      <c r="M600" s="8" t="n">
        <v>99</v>
      </c>
      <c r="N600" s="8" t="n">
        <v>790</v>
      </c>
      <c r="O600" s="31" t="n">
        <v>9.429978</v>
      </c>
      <c r="P600" s="31" t="n">
        <v>7.114572</v>
      </c>
      <c r="Q600" s="31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31" t="n">
        <v>2.618724</v>
      </c>
      <c r="W600" s="41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2*ROUNDUP(G600*1000/V_ZENER,0)*PRICE_Z+(4+IF(CORE_MODE=1,1,0)+IF(OR(CORE_MODE=3,CORE_MODE=4),1+2*N_CW+2*N_CW_A,0))*ROUNDUP(G600*DIODE_SAFETY/V_STICK,0)*PRICE_STICK</f>
        <v>66.9</v>
      </c>
      <c r="AG600" s="24" t="n">
        <f aca="false">SUM(X600:AF600)</f>
        <v>1817.21685411</v>
      </c>
      <c r="AH600" s="20" t="n">
        <f aca="false">FIXED_BOM</f>
        <v>3666</v>
      </c>
      <c r="AI600" s="24" t="n">
        <f aca="false">(AG600+AH600)*(1+CONT)</f>
        <v>6305.6993822265</v>
      </c>
      <c r="AJ600" s="24" t="n">
        <f aca="false">IF(AR600&gt;0,AI600/AR600,1000000000000)</f>
        <v>2890.68481333725</v>
      </c>
      <c r="AK600" s="8" t="n">
        <f aca="false">IF(AND(AP600&gt;=V_NEED,AR600&gt;=P_MIN,AQ600&gt;=Z_MIN,F600&lt;=N_CAP,D600&lt;=R_MAX,OR(CORONA_REQ=0,O600&gt;=G600),OR(CORE_MODE&lt;&gt;3,E_CORE&lt;=E_NULL_MAX)),1,0)</f>
        <v>0</v>
      </c>
      <c r="AL600" s="31" t="n">
        <f aca="false">IF(AK600=1,IF(OBJECTIVE=1,AI600,AJ600),1000000000000)+ROW()*0.000000001</f>
        <v>1000000000000</v>
      </c>
      <c r="AM600" s="31" t="n">
        <v>4.069554</v>
      </c>
      <c r="AN600" s="41" t="n">
        <v>1.498471</v>
      </c>
      <c r="AO600" s="31" t="n">
        <v>2.052702</v>
      </c>
      <c r="AP600" s="31" t="n">
        <f aca="false">IF(CORE_MODE=1,G600,IF(OR(CORE_MODE=3,CORE_MODE=4),G600+(CHOOSE(N_CW+1,0,1,CW_N2,CW_N3,CW_N4,CW_N5,CW_N6)+CHOOSE(N_CW_A+1,0,CW_A1,CW_A2))*CW_PER_SWING*AM600,AM600))</f>
        <v>15.901082880702</v>
      </c>
      <c r="AQ600" s="41" t="n">
        <f aca="false">IF(CORE_MODE=2,AN600,K600)</f>
        <v>1.561847</v>
      </c>
      <c r="AR600" s="31" t="n">
        <f aca="false">IF(CORE_MODE=2,AO600,L600)</f>
        <v>2.181386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31" t="n">
        <v>7.264419</v>
      </c>
      <c r="H601" s="8" t="n">
        <v>47.68504</v>
      </c>
      <c r="I601" s="8" t="n">
        <v>1232.817802</v>
      </c>
      <c r="J601" s="31" t="n">
        <v>25.853345</v>
      </c>
      <c r="K601" s="41" t="n">
        <v>1.583323</v>
      </c>
      <c r="L601" s="31" t="n">
        <v>3.05173</v>
      </c>
      <c r="M601" s="8" t="n">
        <v>135</v>
      </c>
      <c r="N601" s="8" t="n">
        <v>862</v>
      </c>
      <c r="O601" s="31" t="n">
        <v>9.429978</v>
      </c>
      <c r="P601" s="31" t="n">
        <v>9.486096</v>
      </c>
      <c r="Q601" s="31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31" t="n">
        <v>3.251435</v>
      </c>
      <c r="W601" s="41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2*ROUNDUP(G601*1000/V_ZENER,0)*PRICE_Z+(4+IF(CORE_MODE=1,1,0)+IF(OR(CORE_MODE=3,CORE_MODE=4),1+2*N_CW+2*N_CW_A,0))*ROUNDUP(G601*DIODE_SAFETY/V_STICK,0)*PRICE_STICK</f>
        <v>66.9</v>
      </c>
      <c r="AG601" s="24" t="n">
        <f aca="false">SUM(X601:AF601)</f>
        <v>2359.43836061</v>
      </c>
      <c r="AH601" s="20" t="n">
        <f aca="false">FIXED_BOM</f>
        <v>3666</v>
      </c>
      <c r="AI601" s="24" t="n">
        <f aca="false">(AG601+AH601)*(1+CONT)</f>
        <v>6929.2541147015</v>
      </c>
      <c r="AJ601" s="24" t="n">
        <f aca="false">IF(AR601&gt;0,AI601/AR601,1000000000000)</f>
        <v>2270.59868163353</v>
      </c>
      <c r="AK601" s="8" t="n">
        <f aca="false">IF(AND(AP601&gt;=V_NEED,AR601&gt;=P_MIN,AQ601&gt;=Z_MIN,F601&lt;=N_CAP,D601&lt;=R_MAX,OR(CORONA_REQ=0,O601&gt;=G601),OR(CORE_MODE&lt;&gt;3,E_CORE&lt;=E_NULL_MAX)),1,0)</f>
        <v>0</v>
      </c>
      <c r="AL601" s="31" t="n">
        <f aca="false">IF(AK601=1,IF(OBJECTIVE=1,AI601,AJ601),1000000000000)+ROW()*0.000000001</f>
        <v>1000000000000</v>
      </c>
      <c r="AM601" s="31" t="n">
        <v>4.091193</v>
      </c>
      <c r="AN601" s="41" t="n">
        <v>1.533742</v>
      </c>
      <c r="AO601" s="31" t="n">
        <v>2.919431</v>
      </c>
      <c r="AP601" s="31" t="n">
        <f aca="false">IF(CORE_MODE=1,G601,IF(OR(CORE_MODE=3,CORE_MODE=4),G601+(CHOOSE(N_CW+1,0,1,CW_N2,CW_N3,CW_N4,CW_N5,CW_N6)+CHOOSE(N_CW_A+1,0,CW_A1,CW_A2))*CW_PER_SWING*AM601,AM601))</f>
        <v>15.947006529759</v>
      </c>
      <c r="AQ601" s="41" t="n">
        <f aca="false">IF(CORE_MODE=2,AN601,K601)</f>
        <v>1.583323</v>
      </c>
      <c r="AR601" s="31" t="n">
        <f aca="false">IF(CORE_MODE=2,AO601,L601)</f>
        <v>3.05173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31" t="n">
        <v>7.264419</v>
      </c>
      <c r="H602" s="8" t="n">
        <v>59.867717</v>
      </c>
      <c r="I602" s="8" t="n">
        <v>1561.569216</v>
      </c>
      <c r="J602" s="31" t="n">
        <v>26.083661</v>
      </c>
      <c r="K602" s="41" t="n">
        <v>1.595109</v>
      </c>
      <c r="L602" s="31" t="n">
        <v>3.917691</v>
      </c>
      <c r="M602" s="8" t="n">
        <v>165</v>
      </c>
      <c r="N602" s="8" t="n">
        <v>922</v>
      </c>
      <c r="O602" s="31" t="n">
        <v>9.429978</v>
      </c>
      <c r="P602" s="31" t="n">
        <v>11.857619</v>
      </c>
      <c r="Q602" s="31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31" t="n">
        <v>3.778695</v>
      </c>
      <c r="W602" s="41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2*ROUNDUP(G602*1000/V_ZENER,0)*PRICE_Z+(4+IF(CORE_MODE=1,1,0)+IF(OR(CORE_MODE=3,CORE_MODE=4),1+2*N_CW+2*N_CW_A,0))*ROUNDUP(G602*DIODE_SAFETY/V_STICK,0)*PRICE_STICK</f>
        <v>66.9</v>
      </c>
      <c r="AG602" s="24" t="n">
        <f aca="false">SUM(X602:AF602)</f>
        <v>2816.77598128</v>
      </c>
      <c r="AH602" s="20" t="n">
        <f aca="false">FIXED_BOM</f>
        <v>3666</v>
      </c>
      <c r="AI602" s="24" t="n">
        <f aca="false">(AG602+AH602)*(1+CONT)</f>
        <v>7455.192378472</v>
      </c>
      <c r="AJ602" s="24" t="n">
        <f aca="false">IF(AR602&gt;0,AI602/AR602,1000000000000)</f>
        <v>1902.95568958144</v>
      </c>
      <c r="AK602" s="8" t="n">
        <f aca="false">IF(AND(AP602&gt;=V_NEED,AR602&gt;=P_MIN,AQ602&gt;=Z_MIN,F602&lt;=N_CAP,D602&lt;=R_MAX,OR(CORONA_REQ=0,O602&gt;=G602),OR(CORE_MODE&lt;&gt;3,E_CORE&lt;=E_NULL_MAX)),1,0)</f>
        <v>0</v>
      </c>
      <c r="AL602" s="31" t="n">
        <f aca="false">IF(AK602=1,IF(OBJECTIVE=1,AI602,AJ602),1000000000000)+ROW()*0.000000001</f>
        <v>1000000000000</v>
      </c>
      <c r="AM602" s="31" t="n">
        <v>4.110283</v>
      </c>
      <c r="AN602" s="41" t="n">
        <v>1.555652</v>
      </c>
      <c r="AO602" s="31" t="n">
        <v>3.790457</v>
      </c>
      <c r="AP602" s="31" t="n">
        <f aca="false">IF(CORE_MODE=1,G602,IF(OR(CORE_MODE=3,CORE_MODE=4),G602+(CHOOSE(N_CW+1,0,1,CW_N2,CW_N3,CW_N4,CW_N5,CW_N6)+CHOOSE(N_CW_A+1,0,CW_A1,CW_A2))*CW_PER_SWING*AM602,AM602))</f>
        <v>15.987520530429</v>
      </c>
      <c r="AQ602" s="41" t="n">
        <f aca="false">IF(CORE_MODE=2,AN602,K602)</f>
        <v>1.595109</v>
      </c>
      <c r="AR602" s="31" t="n">
        <f aca="false">IF(CORE_MODE=2,AO602,L602)</f>
        <v>3.917691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31" t="n">
        <v>7.264419</v>
      </c>
      <c r="H603" s="8" t="n">
        <v>72.050394</v>
      </c>
      <c r="I603" s="8" t="n">
        <v>1890.32063</v>
      </c>
      <c r="J603" s="31" t="n">
        <v>26.23609</v>
      </c>
      <c r="K603" s="41" t="n">
        <v>1.602886</v>
      </c>
      <c r="L603" s="31" t="n">
        <v>4.783889</v>
      </c>
      <c r="M603" s="8" t="n">
        <v>195</v>
      </c>
      <c r="N603" s="8" t="n">
        <v>982</v>
      </c>
      <c r="O603" s="31" t="n">
        <v>9.429978</v>
      </c>
      <c r="P603" s="31" t="n">
        <v>14.229143</v>
      </c>
      <c r="Q603" s="31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31" t="n">
        <v>4.305955</v>
      </c>
      <c r="W603" s="41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2*ROUNDUP(G603*1000/V_ZENER,0)*PRICE_Z+(4+IF(CORE_MODE=1,1,0)+IF(OR(CORE_MODE=3,CORE_MODE=4),1+2*N_CW+2*N_CW_A,0))*ROUNDUP(G603*DIODE_SAFETY/V_STICK,0)*PRICE_STICK</f>
        <v>66.9</v>
      </c>
      <c r="AG603" s="24" t="n">
        <f aca="false">SUM(X603:AF603)</f>
        <v>3274.11361392</v>
      </c>
      <c r="AH603" s="20" t="n">
        <f aca="false">FIXED_BOM</f>
        <v>3666</v>
      </c>
      <c r="AI603" s="24" t="n">
        <f aca="false">(AG603+AH603)*(1+CONT)</f>
        <v>7981.130656008</v>
      </c>
      <c r="AJ603" s="24" t="n">
        <f aca="false">IF(AR603&gt;0,AI603/AR603,1000000000000)</f>
        <v>1668.33525109132</v>
      </c>
      <c r="AK603" s="8" t="n">
        <f aca="false">IF(AND(AP603&gt;=V_NEED,AR603&gt;=P_MIN,AQ603&gt;=Z_MIN,F603&lt;=N_CAP,D603&lt;=R_MAX,OR(CORONA_REQ=0,O603&gt;=G603),OR(CORE_MODE&lt;&gt;3,E_CORE&lt;=E_NULL_MAX)),1,0)</f>
        <v>0</v>
      </c>
      <c r="AL603" s="31" t="n">
        <f aca="false">IF(AK603=1,IF(OBJECTIVE=1,AI603,AJ603),1000000000000)+ROW()*0.000000001</f>
        <v>1000000000000</v>
      </c>
      <c r="AM603" s="31" t="n">
        <v>4.136384</v>
      </c>
      <c r="AN603" s="41" t="n">
        <v>1.568586</v>
      </c>
      <c r="AO603" s="31" t="n">
        <v>4.651359</v>
      </c>
      <c r="AP603" s="31" t="n">
        <f aca="false">IF(CORE_MODE=1,G603,IF(OR(CORE_MODE=3,CORE_MODE=4),G603+(CHOOSE(N_CW+1,0,1,CW_N2,CW_N3,CW_N4,CW_N5,CW_N6)+CHOOSE(N_CW_A+1,0,CW_A1,CW_A2))*CW_PER_SWING*AM603,AM603))</f>
        <v>16.042913716992</v>
      </c>
      <c r="AQ603" s="41" t="n">
        <f aca="false">IF(CORE_MODE=2,AN603,K603)</f>
        <v>1.602886</v>
      </c>
      <c r="AR603" s="31" t="n">
        <f aca="false">IF(CORE_MODE=2,AO603,L603)</f>
        <v>4.783889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31" t="n">
        <v>7.264419</v>
      </c>
      <c r="H604" s="8" t="n">
        <v>96.415749</v>
      </c>
      <c r="I604" s="8" t="n">
        <v>2547.823457</v>
      </c>
      <c r="J604" s="31" t="n">
        <v>26.425387</v>
      </c>
      <c r="K604" s="41" t="n">
        <v>1.613358</v>
      </c>
      <c r="L604" s="31" t="n">
        <v>6.522638</v>
      </c>
      <c r="M604" s="8" t="n">
        <v>261</v>
      </c>
      <c r="N604" s="8" t="n">
        <v>1114</v>
      </c>
      <c r="O604" s="31" t="n">
        <v>9.429978</v>
      </c>
      <c r="P604" s="31" t="n">
        <v>18.972191</v>
      </c>
      <c r="Q604" s="31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31" t="n">
        <v>5.465926</v>
      </c>
      <c r="W604" s="41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2*ROUNDUP(G604*1000/V_ZENER,0)*PRICE_Z+(4+IF(CORE_MODE=1,1,0)+IF(OR(CORE_MODE=3,CORE_MODE=4),1+2*N_CW+2*N_CW_A,0))*ROUNDUP(G604*DIODE_SAFETY/V_STICK,0)*PRICE_STICK</f>
        <v>66.9</v>
      </c>
      <c r="AG604" s="24" t="n">
        <f aca="false">SUM(X604:AF604)</f>
        <v>4273.67276503</v>
      </c>
      <c r="AH604" s="20" t="n">
        <f aca="false">FIXED_BOM</f>
        <v>3666</v>
      </c>
      <c r="AI604" s="24" t="n">
        <f aca="false">(AG604+AH604)*(1+CONT)</f>
        <v>9130.6236797845</v>
      </c>
      <c r="AJ604" s="24" t="n">
        <f aca="false">IF(AR604&gt;0,AI604/AR604,1000000000000)</f>
        <v>1399.8360294998</v>
      </c>
      <c r="AK604" s="8" t="n">
        <f aca="false">IF(AND(AP604&gt;=V_NEED,AR604&gt;=P_MIN,AQ604&gt;=Z_MIN,F604&lt;=N_CAP,D604&lt;=R_MAX,OR(CORONA_REQ=0,O604&gt;=G604),OR(CORE_MODE&lt;&gt;3,E_CORE&lt;=E_NULL_MAX)),1,0)</f>
        <v>0</v>
      </c>
      <c r="AL604" s="31" t="n">
        <f aca="false">IF(AK604=1,IF(OBJECTIVE=1,AI604,AJ604),1000000000000)+ROW()*0.000000001</f>
        <v>1000000000000</v>
      </c>
      <c r="AM604" s="31" t="n">
        <v>4.177104</v>
      </c>
      <c r="AN604" s="41" t="n">
        <v>1.587264</v>
      </c>
      <c r="AO604" s="31" t="n">
        <v>6.390517</v>
      </c>
      <c r="AP604" s="31" t="n">
        <f aca="false">IF(CORE_MODE=1,G604,IF(OR(CORE_MODE=3,CORE_MODE=4),G604+(CHOOSE(N_CW+1,0,1,CW_N2,CW_N3,CW_N4,CW_N5,CW_N6)+CHOOSE(N_CW_A+1,0,CW_A1,CW_A2))*CW_PER_SWING*AM604,AM604))</f>
        <v>16.129332266352</v>
      </c>
      <c r="AQ604" s="41" t="n">
        <f aca="false">IF(CORE_MODE=2,AN604,K604)</f>
        <v>1.613358</v>
      </c>
      <c r="AR604" s="31" t="n">
        <f aca="false">IF(CORE_MODE=2,AO604,L604)</f>
        <v>6.522638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31" t="n">
        <v>7.264419</v>
      </c>
      <c r="H605" s="8" t="n">
        <v>31.706076</v>
      </c>
      <c r="I605" s="8" t="n">
        <v>697.336928</v>
      </c>
      <c r="J605" s="31" t="n">
        <v>21.993795</v>
      </c>
      <c r="K605" s="41" t="n">
        <v>1.526545</v>
      </c>
      <c r="L605" s="31" t="n">
        <v>1.610422</v>
      </c>
      <c r="M605" s="8" t="n">
        <v>69</v>
      </c>
      <c r="N605" s="8" t="n">
        <v>730</v>
      </c>
      <c r="O605" s="31" t="n">
        <v>9.429978</v>
      </c>
      <c r="P605" s="31" t="n">
        <v>5.506455</v>
      </c>
      <c r="Q605" s="31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31" t="n">
        <v>2.091464</v>
      </c>
      <c r="W605" s="41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2*ROUNDUP(G605*1000/V_ZENER,0)*PRICE_Z+(4+IF(CORE_MODE=1,1,0)+IF(OR(CORE_MODE=3,CORE_MODE=4),1+2*N_CW+2*N_CW_A,0))*ROUNDUP(G605*DIODE_SAFETY/V_STICK,0)*PRICE_STICK</f>
        <v>66.9</v>
      </c>
      <c r="AG605" s="24" t="n">
        <f aca="false">SUM(X605:AF605)</f>
        <v>1369.01720326</v>
      </c>
      <c r="AH605" s="20" t="n">
        <f aca="false">FIXED_BOM</f>
        <v>3666</v>
      </c>
      <c r="AI605" s="24" t="n">
        <f aca="false">(AG605+AH605)*(1+CONT)</f>
        <v>5790.269783749</v>
      </c>
      <c r="AJ605" s="24" t="n">
        <f aca="false">IF(AR605&gt;0,AI605/AR605,1000000000000)</f>
        <v>3595.49843689977</v>
      </c>
      <c r="AK605" s="8" t="n">
        <f aca="false">IF(AND(AP605&gt;=V_NEED,AR605&gt;=P_MIN,AQ605&gt;=Z_MIN,F605&lt;=N_CAP,D605&lt;=R_MAX,OR(CORONA_REQ=0,O605&gt;=G605),OR(CORE_MODE&lt;&gt;3,E_CORE&lt;=E_NULL_MAX)),1,0)</f>
        <v>0</v>
      </c>
      <c r="AL605" s="31" t="n">
        <f aca="false">IF(AK605=1,IF(OBJECTIVE=1,AI605,AJ605),1000000000000)+ROW()*0.000000001</f>
        <v>1000000000000</v>
      </c>
      <c r="AM605" s="31" t="n">
        <v>4.045582</v>
      </c>
      <c r="AN605" s="41" t="n">
        <v>1.450568</v>
      </c>
      <c r="AO605" s="31" t="n">
        <v>1.482359</v>
      </c>
      <c r="AP605" s="31" t="n">
        <f aca="false">IF(CORE_MODE=1,G605,IF(OR(CORE_MODE=3,CORE_MODE=4),G605+(CHOOSE(N_CW+1,0,1,CW_N2,CW_N3,CW_N4,CW_N5,CW_N6)+CHOOSE(N_CW_A+1,0,CW_A1,CW_A2))*CW_PER_SWING*AM605,AM605))</f>
        <v>15.850207992066</v>
      </c>
      <c r="AQ605" s="41" t="n">
        <f aca="false">IF(CORE_MODE=2,AN605,K605)</f>
        <v>1.526545</v>
      </c>
      <c r="AR605" s="31" t="n">
        <f aca="false">IF(CORE_MODE=2,AO605,L605)</f>
        <v>1.610422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31" t="n">
        <v>7.264419</v>
      </c>
      <c r="H606" s="8" t="n">
        <v>48.680977</v>
      </c>
      <c r="I606" s="8" t="n">
        <v>1095.815172</v>
      </c>
      <c r="J606" s="31" t="n">
        <v>22.510131</v>
      </c>
      <c r="K606" s="41" t="n">
        <v>1.561037</v>
      </c>
      <c r="L606" s="31" t="n">
        <v>2.643464</v>
      </c>
      <c r="M606" s="8" t="n">
        <v>105</v>
      </c>
      <c r="N606" s="8" t="n">
        <v>802</v>
      </c>
      <c r="O606" s="31" t="n">
        <v>9.429978</v>
      </c>
      <c r="P606" s="31" t="n">
        <v>8.259682</v>
      </c>
      <c r="Q606" s="31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31" t="n">
        <v>2.724176</v>
      </c>
      <c r="W606" s="41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2*ROUNDUP(G606*1000/V_ZENER,0)*PRICE_Z+(4+IF(CORE_MODE=1,1,0)+IF(OR(CORE_MODE=3,CORE_MODE=4),1+2*N_CW+2*N_CW_A,0))*ROUNDUP(G606*DIODE_SAFETY/V_STICK,0)*PRICE_STICK</f>
        <v>66.9</v>
      </c>
      <c r="AG606" s="24" t="n">
        <f aca="false">SUM(X606:AF606)</f>
        <v>1915.80775467</v>
      </c>
      <c r="AH606" s="20" t="n">
        <f aca="false">FIXED_BOM</f>
        <v>3666</v>
      </c>
      <c r="AI606" s="24" t="n">
        <f aca="false">(AG606+AH606)*(1+CONT)</f>
        <v>6419.0789178705</v>
      </c>
      <c r="AJ606" s="24" t="n">
        <f aca="false">IF(AR606&gt;0,AI606/AR606,1000000000000)</f>
        <v>2428.28308532687</v>
      </c>
      <c r="AK606" s="8" t="n">
        <f aca="false">IF(AND(AP606&gt;=V_NEED,AR606&gt;=P_MIN,AQ606&gt;=Z_MIN,F606&lt;=N_CAP,D606&lt;=R_MAX,OR(CORONA_REQ=0,O606&gt;=G606),OR(CORE_MODE&lt;&gt;3,E_CORE&lt;=E_NULL_MAX)),1,0)</f>
        <v>0</v>
      </c>
      <c r="AL606" s="31" t="n">
        <f aca="false">IF(AK606=1,IF(OBJECTIVE=1,AI606,AJ606),1000000000000)+ROW()*0.000000001</f>
        <v>1000000000000</v>
      </c>
      <c r="AM606" s="31" t="n">
        <v>4.077575</v>
      </c>
      <c r="AN606" s="41" t="n">
        <v>1.507352</v>
      </c>
      <c r="AO606" s="31" t="n">
        <v>2.511989</v>
      </c>
      <c r="AP606" s="31" t="n">
        <f aca="false">IF(CORE_MODE=1,G606,IF(OR(CORE_MODE=3,CORE_MODE=4),G606+(CHOOSE(N_CW+1,0,1,CW_N2,CW_N3,CW_N4,CW_N5,CW_N6)+CHOOSE(N_CW_A+1,0,CW_A1,CW_A2))*CW_PER_SWING*AM606,AM606))</f>
        <v>15.918105552225</v>
      </c>
      <c r="AQ606" s="41" t="n">
        <f aca="false">IF(CORE_MODE=2,AN606,K606)</f>
        <v>1.561037</v>
      </c>
      <c r="AR606" s="31" t="n">
        <f aca="false">IF(CORE_MODE=2,AO606,L606)</f>
        <v>2.643464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31" t="n">
        <v>7.264419</v>
      </c>
      <c r="H607" s="8" t="n">
        <v>65.655878</v>
      </c>
      <c r="I607" s="8" t="n">
        <v>1494.293417</v>
      </c>
      <c r="J607" s="31" t="n">
        <v>22.759477</v>
      </c>
      <c r="K607" s="41" t="n">
        <v>1.578425</v>
      </c>
      <c r="L607" s="31" t="n">
        <v>3.6823</v>
      </c>
      <c r="M607" s="8" t="n">
        <v>141</v>
      </c>
      <c r="N607" s="8" t="n">
        <v>874</v>
      </c>
      <c r="O607" s="31" t="n">
        <v>9.429978</v>
      </c>
      <c r="P607" s="31" t="n">
        <v>11.01291</v>
      </c>
      <c r="Q607" s="31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31" t="n">
        <v>3.356887</v>
      </c>
      <c r="W607" s="41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2*ROUNDUP(G607*1000/V_ZENER,0)*PRICE_Z+(4+IF(CORE_MODE=1,1,0)+IF(OR(CORE_MODE=3,CORE_MODE=4),1+2*N_CW+2*N_CW_A,0))*ROUNDUP(G607*DIODE_SAFETY/V_STICK,0)*PRICE_STICK</f>
        <v>66.9</v>
      </c>
      <c r="AG607" s="24" t="n">
        <f aca="false">SUM(X607:AF607)</f>
        <v>2462.59819305</v>
      </c>
      <c r="AH607" s="20" t="n">
        <f aca="false">FIXED_BOM</f>
        <v>3666</v>
      </c>
      <c r="AI607" s="24" t="n">
        <f aca="false">(AG607+AH607)*(1+CONT)</f>
        <v>7047.8879220075</v>
      </c>
      <c r="AJ607" s="24" t="n">
        <f aca="false">IF(AR607&gt;0,AI607/AR607,1000000000000)</f>
        <v>1913.99069114616</v>
      </c>
      <c r="AK607" s="8" t="n">
        <f aca="false">IF(AND(AP607&gt;=V_NEED,AR607&gt;=P_MIN,AQ607&gt;=Z_MIN,F607&lt;=N_CAP,D607&lt;=R_MAX,OR(CORONA_REQ=0,O607&gt;=G607),OR(CORE_MODE&lt;&gt;3,E_CORE&lt;=E_NULL_MAX)),1,0)</f>
        <v>0</v>
      </c>
      <c r="AL607" s="31" t="n">
        <f aca="false">IF(AK607=1,IF(OBJECTIVE=1,AI607,AJ607),1000000000000)+ROW()*0.000000001</f>
        <v>1000000000000</v>
      </c>
      <c r="AM607" s="31" t="n">
        <v>4.099151</v>
      </c>
      <c r="AN607" s="41" t="n">
        <v>1.538629</v>
      </c>
      <c r="AO607" s="31" t="n">
        <v>3.557198</v>
      </c>
      <c r="AP607" s="31" t="n">
        <f aca="false">IF(CORE_MODE=1,G607,IF(OR(CORE_MODE=3,CORE_MODE=4),G607+(CHOOSE(N_CW+1,0,1,CW_N2,CW_N3,CW_N4,CW_N5,CW_N6)+CHOOSE(N_CW_A+1,0,CW_A1,CW_A2))*CW_PER_SWING*AM607,AM607))</f>
        <v>15.963895498713</v>
      </c>
      <c r="AQ607" s="41" t="n">
        <f aca="false">IF(CORE_MODE=2,AN607,K607)</f>
        <v>1.578425</v>
      </c>
      <c r="AR607" s="31" t="n">
        <f aca="false">IF(CORE_MODE=2,AO607,L607)</f>
        <v>3.6823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31" t="n">
        <v>7.264419</v>
      </c>
      <c r="H608" s="8" t="n">
        <v>82.630779</v>
      </c>
      <c r="I608" s="8" t="n">
        <v>1892.771661</v>
      </c>
      <c r="J608" s="31" t="n">
        <v>22.906376</v>
      </c>
      <c r="K608" s="41" t="n">
        <v>1.588033</v>
      </c>
      <c r="L608" s="31" t="n">
        <v>4.71345</v>
      </c>
      <c r="M608" s="8" t="n">
        <v>171</v>
      </c>
      <c r="N608" s="8" t="n">
        <v>934</v>
      </c>
      <c r="O608" s="31" t="n">
        <v>9.429978</v>
      </c>
      <c r="P608" s="31" t="n">
        <v>13.766137</v>
      </c>
      <c r="Q608" s="31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31" t="n">
        <v>3.884147</v>
      </c>
      <c r="W608" s="41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2*ROUNDUP(G608*1000/V_ZENER,0)*PRICE_Z+(4+IF(CORE_MODE=1,1,0)+IF(OR(CORE_MODE=3,CORE_MODE=4),1+2*N_CW+2*N_CW_A,0))*ROUNDUP(G608*DIODE_SAFETY/V_STICK,0)*PRICE_STICK</f>
        <v>66.9</v>
      </c>
      <c r="AG608" s="24" t="n">
        <f aca="false">SUM(X608:AF608)</f>
        <v>2924.5048106</v>
      </c>
      <c r="AH608" s="20" t="n">
        <f aca="false">FIXED_BOM</f>
        <v>3666</v>
      </c>
      <c r="AI608" s="24" t="n">
        <f aca="false">(AG608+AH608)*(1+CONT)</f>
        <v>7579.08053219</v>
      </c>
      <c r="AJ608" s="24" t="n">
        <f aca="false">IF(AR608&gt;0,AI608/AR608,1000000000000)</f>
        <v>1607.96879826666</v>
      </c>
      <c r="AK608" s="8" t="n">
        <f aca="false">IF(AND(AP608&gt;=V_NEED,AR608&gt;=P_MIN,AQ608&gt;=Z_MIN,F608&lt;=N_CAP,D608&lt;=R_MAX,OR(CORONA_REQ=0,O608&gt;=G608),OR(CORE_MODE&lt;&gt;3,E_CORE&lt;=E_NULL_MAX)),1,0)</f>
        <v>0</v>
      </c>
      <c r="AL608" s="31" t="n">
        <f aca="false">IF(AK608=1,IF(OBJECTIVE=1,AI608,AJ608),1000000000000)+ROW()*0.000000001</f>
        <v>1000000000000</v>
      </c>
      <c r="AM608" s="31" t="n">
        <v>4.131006</v>
      </c>
      <c r="AN608" s="41" t="n">
        <v>1.554544</v>
      </c>
      <c r="AO608" s="31" t="n">
        <v>4.581858</v>
      </c>
      <c r="AP608" s="31" t="n">
        <f aca="false">IF(CORE_MODE=1,G608,IF(OR(CORE_MODE=3,CORE_MODE=4),G608+(CHOOSE(N_CW+1,0,1,CW_N2,CW_N3,CW_N4,CW_N5,CW_N6)+CHOOSE(N_CW_A+1,0,CW_A1,CW_A2))*CW_PER_SWING*AM608,AM608))</f>
        <v>16.031500186578</v>
      </c>
      <c r="AQ608" s="41" t="n">
        <f aca="false">IF(CORE_MODE=2,AN608,K608)</f>
        <v>1.588033</v>
      </c>
      <c r="AR608" s="31" t="n">
        <f aca="false">IF(CORE_MODE=2,AO608,L608)</f>
        <v>4.71345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31" t="n">
        <v>7.264419</v>
      </c>
      <c r="H609" s="8" t="n">
        <v>99.605679</v>
      </c>
      <c r="I609" s="8" t="n">
        <v>2291.249906</v>
      </c>
      <c r="J609" s="31" t="n">
        <v>23.003205</v>
      </c>
      <c r="K609" s="41" t="n">
        <v>1.595438</v>
      </c>
      <c r="L609" s="31" t="n">
        <v>5.754561</v>
      </c>
      <c r="M609" s="8" t="n">
        <v>207</v>
      </c>
      <c r="N609" s="8" t="n">
        <v>1006</v>
      </c>
      <c r="O609" s="31" t="n">
        <v>9.429978</v>
      </c>
      <c r="P609" s="31" t="n">
        <v>16.519364</v>
      </c>
      <c r="Q609" s="31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31" t="n">
        <v>4.516859</v>
      </c>
      <c r="W609" s="41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2*ROUNDUP(G609*1000/V_ZENER,0)*PRICE_Z+(4+IF(CORE_MODE=1,1,0)+IF(OR(CORE_MODE=3,CORE_MODE=4),1+2*N_CW+2*N_CW_A,0))*ROUNDUP(G609*DIODE_SAFETY/V_STICK,0)*PRICE_STICK</f>
        <v>66.9</v>
      </c>
      <c r="AG609" s="24" t="n">
        <f aca="false">SUM(X609:AF609)</f>
        <v>3471.29537548</v>
      </c>
      <c r="AH609" s="20" t="n">
        <f aca="false">FIXED_BOM</f>
        <v>3666</v>
      </c>
      <c r="AI609" s="24" t="n">
        <f aca="false">(AG609+AH609)*(1+CONT)</f>
        <v>8207.889681802</v>
      </c>
      <c r="AJ609" s="24" t="n">
        <f aca="false">IF(AR609&gt;0,AI609/AR609,1000000000000)</f>
        <v>1426.32768716884</v>
      </c>
      <c r="AK609" s="8" t="n">
        <f aca="false">IF(AND(AP609&gt;=V_NEED,AR609&gt;=P_MIN,AQ609&gt;=Z_MIN,F609&lt;=N_CAP,D609&lt;=R_MAX,OR(CORONA_REQ=0,O609&gt;=G609),OR(CORE_MODE&lt;&gt;3,E_CORE&lt;=E_NULL_MAX)),1,0)</f>
        <v>0</v>
      </c>
      <c r="AL609" s="31" t="n">
        <f aca="false">IF(AK609=1,IF(OBJECTIVE=1,AI609,AJ609),1000000000000)+ROW()*0.000000001</f>
        <v>1000000000000</v>
      </c>
      <c r="AM609" s="31" t="n">
        <v>4.156927</v>
      </c>
      <c r="AN609" s="41" t="n">
        <v>1.567059</v>
      </c>
      <c r="AO609" s="31" t="n">
        <v>5.621582</v>
      </c>
      <c r="AP609" s="31" t="n">
        <f aca="false">IF(CORE_MODE=1,G609,IF(OR(CORE_MODE=3,CORE_MODE=4),G609+(CHOOSE(N_CW+1,0,1,CW_N2,CW_N3,CW_N4,CW_N5,CW_N6)+CHOOSE(N_CW_A+1,0,CW_A1,CW_A2))*CW_PER_SWING*AM609,AM609))</f>
        <v>16.086511365801</v>
      </c>
      <c r="AQ609" s="41" t="n">
        <f aca="false">IF(CORE_MODE=2,AN609,K609)</f>
        <v>1.595438</v>
      </c>
      <c r="AR609" s="31" t="n">
        <f aca="false">IF(CORE_MODE=2,AO609,L609)</f>
        <v>5.754561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31" t="n">
        <v>7.264419</v>
      </c>
      <c r="H610" s="8" t="n">
        <v>133.555481</v>
      </c>
      <c r="I610" s="8" t="n">
        <v>3088.206394</v>
      </c>
      <c r="J610" s="31" t="n">
        <v>23.123023</v>
      </c>
      <c r="K610" s="41" t="n">
        <v>1.603388</v>
      </c>
      <c r="L610" s="31" t="n">
        <v>7.82525</v>
      </c>
      <c r="M610" s="8" t="n">
        <v>279</v>
      </c>
      <c r="N610" s="8" t="n">
        <v>1150</v>
      </c>
      <c r="O610" s="31" t="n">
        <v>9.429978</v>
      </c>
      <c r="P610" s="31" t="n">
        <v>22.025819</v>
      </c>
      <c r="Q610" s="31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31" t="n">
        <v>5.782282</v>
      </c>
      <c r="W610" s="41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2*ROUNDUP(G610*1000/V_ZENER,0)*PRICE_Z+(4+IF(CORE_MODE=1,1,0)+IF(OR(CORE_MODE=3,CORE_MODE=4),1+2*N_CW+2*N_CW_A,0))*ROUNDUP(G610*DIODE_SAFETY/V_STICK,0)*PRICE_STICK</f>
        <v>66.9</v>
      </c>
      <c r="AG610" s="24" t="n">
        <f aca="false">SUM(X610:AF610)</f>
        <v>4564.87636527</v>
      </c>
      <c r="AH610" s="20" t="n">
        <f aca="false">FIXED_BOM</f>
        <v>3666</v>
      </c>
      <c r="AI610" s="24" t="n">
        <f aca="false">(AG610+AH610)*(1+CONT)</f>
        <v>9465.5078200605</v>
      </c>
      <c r="AJ610" s="24" t="n">
        <f aca="false">IF(AR610&gt;0,AI610/AR610,1000000000000)</f>
        <v>1209.61091595291</v>
      </c>
      <c r="AK610" s="8" t="n">
        <f aca="false">IF(AND(AP610&gt;=V_NEED,AR610&gt;=P_MIN,AQ610&gt;=Z_MIN,F610&lt;=N_CAP,D610&lt;=R_MAX,OR(CORONA_REQ=0,O610&gt;=G610),OR(CORE_MODE&lt;&gt;3,E_CORE&lt;=E_NULL_MAX)),1,0)</f>
        <v>0</v>
      </c>
      <c r="AL610" s="31" t="n">
        <f aca="false">IF(AK610=1,IF(OBJECTIVE=1,AI610,AJ610),1000000000000)+ROW()*0.000000001</f>
        <v>1000000000000</v>
      </c>
      <c r="AM610" s="31" t="n">
        <v>4.202565</v>
      </c>
      <c r="AN610" s="41" t="n">
        <v>1.582771</v>
      </c>
      <c r="AO610" s="31" t="n">
        <v>7.700173</v>
      </c>
      <c r="AP610" s="31" t="n">
        <f aca="false">IF(CORE_MODE=1,G610,IF(OR(CORE_MODE=3,CORE_MODE=4),G610+(CHOOSE(N_CW+1,0,1,CW_N2,CW_N3,CW_N4,CW_N5,CW_N6)+CHOOSE(N_CW_A+1,0,CW_A1,CW_A2))*CW_PER_SWING*AM610,AM610))</f>
        <v>16.183367204595</v>
      </c>
      <c r="AQ610" s="41" t="n">
        <f aca="false">IF(CORE_MODE=2,AN610,K610)</f>
        <v>1.603388</v>
      </c>
      <c r="AR610" s="31" t="n">
        <f aca="false">IF(CORE_MODE=2,AO610,L610)</f>
        <v>7.82525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31" t="n">
        <v>7.264419</v>
      </c>
      <c r="H611" s="8" t="n">
        <v>51.31076</v>
      </c>
      <c r="I611" s="8" t="n">
        <v>818.837577</v>
      </c>
      <c r="J611" s="31" t="n">
        <v>15.958399</v>
      </c>
      <c r="K611" s="41" t="n">
        <v>1.49871</v>
      </c>
      <c r="L611" s="31" t="n">
        <v>1.825657</v>
      </c>
      <c r="M611" s="8" t="n">
        <v>75</v>
      </c>
      <c r="N611" s="8" t="n">
        <v>742</v>
      </c>
      <c r="O611" s="31" t="n">
        <v>9.429978</v>
      </c>
      <c r="P611" s="31" t="n">
        <v>6.269862</v>
      </c>
      <c r="Q611" s="31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31" t="n">
        <v>2.196916</v>
      </c>
      <c r="W611" s="41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2*ROUNDUP(G611*1000/V_ZENER,0)*PRICE_Z+(4+IF(CORE_MODE=1,1,0)+IF(OR(CORE_MODE=3,CORE_MODE=4),1+2*N_CW+2*N_CW_A,0))*ROUNDUP(G611*DIODE_SAFETY/V_STICK,0)*PRICE_STICK</f>
        <v>66.9</v>
      </c>
      <c r="AG611" s="24" t="n">
        <f aca="false">SUM(X611:AF611)</f>
        <v>1463.03905391</v>
      </c>
      <c r="AH611" s="20" t="n">
        <f aca="false">FIXED_BOM</f>
        <v>3666</v>
      </c>
      <c r="AI611" s="24" t="n">
        <f aca="false">(AG611+AH611)*(1+CONT)</f>
        <v>5898.3949119965</v>
      </c>
      <c r="AJ611" s="24" t="n">
        <f aca="false">IF(AR611&gt;0,AI611/AR611,1000000000000)</f>
        <v>3230.83411177264</v>
      </c>
      <c r="AK611" s="8" t="n">
        <f aca="false">IF(AND(AP611&gt;=V_NEED,AR611&gt;=P_MIN,AQ611&gt;=Z_MIN,F611&lt;=N_CAP,D611&lt;=R_MAX,OR(CORONA_REQ=0,O611&gt;=G611),OR(CORE_MODE&lt;&gt;3,E_CORE&lt;=E_NULL_MAX)),1,0)</f>
        <v>0</v>
      </c>
      <c r="AL611" s="31" t="n">
        <f aca="false">IF(AK611=1,IF(OBJECTIVE=1,AI611,AJ611),1000000000000)+ROW()*0.000000001</f>
        <v>1000000000000</v>
      </c>
      <c r="AM611" s="31" t="n">
        <v>4.032709</v>
      </c>
      <c r="AN611" s="41" t="n">
        <v>1.437521</v>
      </c>
      <c r="AO611" s="31" t="n">
        <v>1.702662</v>
      </c>
      <c r="AP611" s="31" t="n">
        <f aca="false">IF(CORE_MODE=1,G611,IF(OR(CORE_MODE=3,CORE_MODE=4),G611+(CHOOSE(N_CW+1,0,1,CW_N2,CW_N3,CW_N4,CW_N5,CW_N6)+CHOOSE(N_CW_A+1,0,CW_A1,CW_A2))*CW_PER_SWING*AM611,AM611))</f>
        <v>15.822888100467</v>
      </c>
      <c r="AQ611" s="41" t="n">
        <f aca="false">IF(CORE_MODE=2,AN611,K611)</f>
        <v>1.49871</v>
      </c>
      <c r="AR611" s="31" t="n">
        <f aca="false">IF(CORE_MODE=2,AO611,L611)</f>
        <v>1.825657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31" t="n">
        <v>7.264419</v>
      </c>
      <c r="H612" s="8" t="n">
        <v>79.488336</v>
      </c>
      <c r="I612" s="8" t="n">
        <v>1286.744764</v>
      </c>
      <c r="J612" s="31" t="n">
        <v>16.187844</v>
      </c>
      <c r="K612" s="41" t="n">
        <v>1.526992</v>
      </c>
      <c r="L612" s="31" t="n">
        <v>2.982507</v>
      </c>
      <c r="M612" s="8" t="n">
        <v>111</v>
      </c>
      <c r="N612" s="8" t="n">
        <v>814</v>
      </c>
      <c r="O612" s="31" t="n">
        <v>9.429978</v>
      </c>
      <c r="P612" s="31" t="n">
        <v>9.404793</v>
      </c>
      <c r="Q612" s="31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31" t="n">
        <v>2.829627</v>
      </c>
      <c r="W612" s="41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2*ROUNDUP(G612*1000/V_ZENER,0)*PRICE_Z+(4+IF(CORE_MODE=1,1,0)+IF(OR(CORE_MODE=3,CORE_MODE=4),1+2*N_CW+2*N_CW_A,0))*ROUNDUP(G612*DIODE_SAFETY/V_STICK,0)*PRICE_STICK</f>
        <v>66.9</v>
      </c>
      <c r="AG612" s="24" t="n">
        <f aca="false">SUM(X612:AF612)</f>
        <v>2014.3985422</v>
      </c>
      <c r="AH612" s="20" t="n">
        <f aca="false">FIXED_BOM</f>
        <v>3666</v>
      </c>
      <c r="AI612" s="24" t="n">
        <f aca="false">(AG612+AH612)*(1+CONT)</f>
        <v>6532.45832353</v>
      </c>
      <c r="AJ612" s="24" t="n">
        <f aca="false">IF(AR612&gt;0,AI612/AR612,1000000000000)</f>
        <v>2190.25749932188</v>
      </c>
      <c r="AK612" s="8" t="n">
        <f aca="false">IF(AND(AP612&gt;=V_NEED,AR612&gt;=P_MIN,AQ612&gt;=Z_MIN,F612&lt;=N_CAP,D612&lt;=R_MAX,OR(CORONA_REQ=0,O612&gt;=G612),OR(CORE_MODE&lt;&gt;3,E_CORE&lt;=E_NULL_MAX)),1,0)</f>
        <v>0</v>
      </c>
      <c r="AL612" s="31" t="n">
        <f aca="false">IF(AK612=1,IF(OBJECTIVE=1,AI612,AJ612),1000000000000)+ROW()*0.000000001</f>
        <v>1000000000000</v>
      </c>
      <c r="AM612" s="31" t="n">
        <v>4.06536</v>
      </c>
      <c r="AN612" s="41" t="n">
        <v>1.484034</v>
      </c>
      <c r="AO612" s="31" t="n">
        <v>2.853313</v>
      </c>
      <c r="AP612" s="31" t="n">
        <f aca="false">IF(CORE_MODE=1,G612,IF(OR(CORE_MODE=3,CORE_MODE=4),G612+(CHOOSE(N_CW+1,0,1,CW_N2,CW_N3,CW_N4,CW_N5,CW_N6)+CHOOSE(N_CW_A+1,0,CW_A1,CW_A2))*CW_PER_SWING*AM612,AM612))</f>
        <v>15.89218210968</v>
      </c>
      <c r="AQ612" s="41" t="n">
        <f aca="false">IF(CORE_MODE=2,AN612,K612)</f>
        <v>1.526992</v>
      </c>
      <c r="AR612" s="31" t="n">
        <f aca="false">IF(CORE_MODE=2,AO612,L612)</f>
        <v>2.982507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31" t="n">
        <v>7.264419</v>
      </c>
      <c r="H613" s="8" t="n">
        <v>107.665913</v>
      </c>
      <c r="I613" s="8" t="n">
        <v>1754.651951</v>
      </c>
      <c r="J613" s="31" t="n">
        <v>16.297191</v>
      </c>
      <c r="K613" s="41" t="n">
        <v>1.540873</v>
      </c>
      <c r="L613" s="31" t="n">
        <v>4.140523</v>
      </c>
      <c r="M613" s="8" t="n">
        <v>147</v>
      </c>
      <c r="N613" s="8" t="n">
        <v>886</v>
      </c>
      <c r="O613" s="31" t="n">
        <v>9.429978</v>
      </c>
      <c r="P613" s="31" t="n">
        <v>12.539724</v>
      </c>
      <c r="Q613" s="31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31" t="n">
        <v>3.462339</v>
      </c>
      <c r="W613" s="41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2*ROUNDUP(G613*1000/V_ZENER,0)*PRICE_Z+(4+IF(CORE_MODE=1,1,0)+IF(OR(CORE_MODE=3,CORE_MODE=4),1+2*N_CW+2*N_CW_A,0))*ROUNDUP(G613*DIODE_SAFETY/V_STICK,0)*PRICE_STICK</f>
        <v>66.9</v>
      </c>
      <c r="AG613" s="24" t="n">
        <f aca="false">SUM(X613:AF613)</f>
        <v>2565.75803199</v>
      </c>
      <c r="AH613" s="20" t="n">
        <f aca="false">FIXED_BOM</f>
        <v>3666</v>
      </c>
      <c r="AI613" s="24" t="n">
        <f aca="false">(AG613+AH613)*(1+CONT)</f>
        <v>7166.5217367885</v>
      </c>
      <c r="AJ613" s="24" t="n">
        <f aca="false">IF(AR613&gt;0,AI613/AR613,1000000000000)</f>
        <v>1730.82524521383</v>
      </c>
      <c r="AK613" s="8" t="n">
        <f aca="false">IF(AND(AP613&gt;=V_NEED,AR613&gt;=P_MIN,AQ613&gt;=Z_MIN,F613&lt;=N_CAP,D613&lt;=R_MAX,OR(CORONA_REQ=0,O613&gt;=G613),OR(CORE_MODE&lt;&gt;3,E_CORE&lt;=E_NULL_MAX)),1,0)</f>
        <v>0</v>
      </c>
      <c r="AL613" s="31" t="n">
        <f aca="false">IF(AK613=1,IF(OBJECTIVE=1,AI613,AJ613),1000000000000)+ROW()*0.000000001</f>
        <v>1000000000000</v>
      </c>
      <c r="AM613" s="31" t="n">
        <v>4.097232</v>
      </c>
      <c r="AN613" s="41" t="n">
        <v>1.508143</v>
      </c>
      <c r="AO613" s="31" t="n">
        <v>4.011919</v>
      </c>
      <c r="AP613" s="31" t="n">
        <f aca="false">IF(CORE_MODE=1,G613,IF(OR(CORE_MODE=3,CORE_MODE=4),G613+(CHOOSE(N_CW+1,0,1,CW_N2,CW_N3,CW_N4,CW_N5,CW_N6)+CHOOSE(N_CW_A+1,0,CW_A1,CW_A2))*CW_PER_SWING*AM613,AM613))</f>
        <v>15.959822876016</v>
      </c>
      <c r="AQ613" s="41" t="n">
        <f aca="false">IF(CORE_MODE=2,AN613,K613)</f>
        <v>1.540873</v>
      </c>
      <c r="AR613" s="31" t="n">
        <f aca="false">IF(CORE_MODE=2,AO613,L613)</f>
        <v>4.140523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31" t="n">
        <v>7.264419</v>
      </c>
      <c r="H614" s="8" t="n">
        <v>135.84349</v>
      </c>
      <c r="I614" s="8" t="n">
        <v>2222.559138</v>
      </c>
      <c r="J614" s="31" t="n">
        <v>16.361175</v>
      </c>
      <c r="K614" s="41" t="n">
        <v>1.54871</v>
      </c>
      <c r="L614" s="31" t="n">
        <v>5.296106</v>
      </c>
      <c r="M614" s="8" t="n">
        <v>183</v>
      </c>
      <c r="N614" s="8" t="n">
        <v>958</v>
      </c>
      <c r="O614" s="31" t="n">
        <v>9.429978</v>
      </c>
      <c r="P614" s="31" t="n">
        <v>15.674655</v>
      </c>
      <c r="Q614" s="31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31" t="n">
        <v>4.095051</v>
      </c>
      <c r="W614" s="41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2*ROUNDUP(G614*1000/V_ZENER,0)*PRICE_Z+(4+IF(CORE_MODE=1,1,0)+IF(OR(CORE_MODE=3,CORE_MODE=4),1+2*N_CW+2*N_CW_A,0))*ROUNDUP(G614*DIODE_SAFETY/V_STICK,0)*PRICE_STICK</f>
        <v>66.9</v>
      </c>
      <c r="AG614" s="24" t="n">
        <f aca="false">SUM(X614:AF614)</f>
        <v>3117.11758725</v>
      </c>
      <c r="AH614" s="20" t="n">
        <f aca="false">FIXED_BOM</f>
        <v>3666</v>
      </c>
      <c r="AI614" s="24" t="n">
        <f aca="false">(AG614+AH614)*(1+CONT)</f>
        <v>7800.5852253375</v>
      </c>
      <c r="AJ614" s="24" t="n">
        <f aca="false">IF(AR614&gt;0,AI614/AR614,1000000000000)</f>
        <v>1472.89069088449</v>
      </c>
      <c r="AK614" s="8" t="n">
        <f aca="false">IF(AND(AP614&gt;=V_NEED,AR614&gt;=P_MIN,AQ614&gt;=Z_MIN,F614&lt;=N_CAP,D614&lt;=R_MAX,OR(CORONA_REQ=0,O614&gt;=G614),OR(CORE_MODE&lt;&gt;3,E_CORE&lt;=E_NULL_MAX)),1,0)</f>
        <v>0</v>
      </c>
      <c r="AL614" s="31" t="n">
        <f aca="false">IF(AK614=1,IF(OBJECTIVE=1,AI614,AJ614),1000000000000)+ROW()*0.000000001</f>
        <v>1000000000000</v>
      </c>
      <c r="AM614" s="31" t="n">
        <v>4.128695</v>
      </c>
      <c r="AN614" s="41" t="n">
        <v>1.521816</v>
      </c>
      <c r="AO614" s="31" t="n">
        <v>5.164475</v>
      </c>
      <c r="AP614" s="31" t="n">
        <f aca="false">IF(CORE_MODE=1,G614,IF(OR(CORE_MODE=3,CORE_MODE=4),G614+(CHOOSE(N_CW+1,0,1,CW_N2,CW_N3,CW_N4,CW_N5,CW_N6)+CHOOSE(N_CW_A+1,0,CW_A1,CW_A2))*CW_PER_SWING*AM614,AM614))</f>
        <v>16.026595636785</v>
      </c>
      <c r="AQ614" s="41" t="n">
        <f aca="false">IF(CORE_MODE=2,AN614,K614)</f>
        <v>1.54871</v>
      </c>
      <c r="AR614" s="31" t="n">
        <f aca="false">IF(CORE_MODE=2,AO614,L614)</f>
        <v>5.296106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31" t="n">
        <v>7.264419</v>
      </c>
      <c r="H615" s="8" t="n">
        <v>164.021067</v>
      </c>
      <c r="I615" s="8" t="n">
        <v>2690.466325</v>
      </c>
      <c r="J615" s="31" t="n">
        <v>16.403175</v>
      </c>
      <c r="K615" s="41" t="n">
        <v>1.554361</v>
      </c>
      <c r="L615" s="31" t="n">
        <v>6.456503</v>
      </c>
      <c r="M615" s="8" t="n">
        <v>219</v>
      </c>
      <c r="N615" s="8" t="n">
        <v>1030</v>
      </c>
      <c r="O615" s="31" t="n">
        <v>9.429978</v>
      </c>
      <c r="P615" s="31" t="n">
        <v>18.809585</v>
      </c>
      <c r="Q615" s="31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31" t="n">
        <v>4.727763</v>
      </c>
      <c r="W615" s="41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2*ROUNDUP(G615*1000/V_ZENER,0)*PRICE_Z+(4+IF(CORE_MODE=1,1,0)+IF(OR(CORE_MODE=3,CORE_MODE=4),1+2*N_CW+2*N_CW_A,0))*ROUNDUP(G615*DIODE_SAFETY/V_STICK,0)*PRICE_STICK</f>
        <v>66.9</v>
      </c>
      <c r="AG615" s="24" t="n">
        <f aca="false">SUM(X615:AF615)</f>
        <v>3668.47706507</v>
      </c>
      <c r="AH615" s="20" t="n">
        <f aca="false">FIXED_BOM</f>
        <v>3666</v>
      </c>
      <c r="AI615" s="24" t="n">
        <f aca="false">(AG615+AH615)*(1+CONT)</f>
        <v>8434.6486248305</v>
      </c>
      <c r="AJ615" s="24" t="n">
        <f aca="false">IF(AR615&gt;0,AI615/AR615,1000000000000)</f>
        <v>1306.38034626957</v>
      </c>
      <c r="AK615" s="8" t="n">
        <f aca="false">IF(AND(AP615&gt;=V_NEED,AR615&gt;=P_MIN,AQ615&gt;=Z_MIN,F615&lt;=N_CAP,D615&lt;=R_MAX,OR(CORONA_REQ=0,O615&gt;=G615),OR(CORE_MODE&lt;&gt;3,E_CORE&lt;=E_NULL_MAX)),1,0)</f>
        <v>0</v>
      </c>
      <c r="AL615" s="31" t="n">
        <f aca="false">IF(AK615=1,IF(OBJECTIVE=1,AI615,AJ615),1000000000000)+ROW()*0.000000001</f>
        <v>1000000000000</v>
      </c>
      <c r="AM615" s="31" t="n">
        <v>4.15409</v>
      </c>
      <c r="AN615" s="41" t="n">
        <v>1.532246</v>
      </c>
      <c r="AO615" s="31" t="n">
        <v>6.328376</v>
      </c>
      <c r="AP615" s="31" t="n">
        <f aca="false">IF(CORE_MODE=1,G615,IF(OR(CORE_MODE=3,CORE_MODE=4),G615+(CHOOSE(N_CW+1,0,1,CW_N2,CW_N3,CW_N4,CW_N5,CW_N6)+CHOOSE(N_CW_A+1,0,CW_A1,CW_A2))*CW_PER_SWING*AM615,AM615))</f>
        <v>16.08049050567</v>
      </c>
      <c r="AQ615" s="41" t="n">
        <f aca="false">IF(CORE_MODE=2,AN615,K615)</f>
        <v>1.554361</v>
      </c>
      <c r="AR615" s="31" t="n">
        <f aca="false">IF(CORE_MODE=2,AO615,L615)</f>
        <v>6.456503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31" t="n">
        <v>7.264419</v>
      </c>
      <c r="H616" s="8" t="n">
        <v>220.376221</v>
      </c>
      <c r="I616" s="8" t="n">
        <v>3626.280699</v>
      </c>
      <c r="J616" s="31" t="n">
        <v>16.454955</v>
      </c>
      <c r="K616" s="41" t="n">
        <v>1.56096</v>
      </c>
      <c r="L616" s="31" t="n">
        <v>8.767705</v>
      </c>
      <c r="M616" s="8" t="n">
        <v>291</v>
      </c>
      <c r="N616" s="8" t="n">
        <v>1174</v>
      </c>
      <c r="O616" s="31" t="n">
        <v>9.429978</v>
      </c>
      <c r="P616" s="31" t="n">
        <v>25.079447</v>
      </c>
      <c r="Q616" s="31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31" t="n">
        <v>5.993186</v>
      </c>
      <c r="W616" s="41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2*ROUNDUP(G616*1000/V_ZENER,0)*PRICE_Z+(4+IF(CORE_MODE=1,1,0)+IF(OR(CORE_MODE=3,CORE_MODE=4),1+2*N_CW+2*N_CW_A,0))*ROUNDUP(G616*DIODE_SAFETY/V_STICK,0)*PRICE_STICK</f>
        <v>66.9</v>
      </c>
      <c r="AG616" s="24" t="n">
        <f aca="false">SUM(X616:AF616)</f>
        <v>4771.19604862</v>
      </c>
      <c r="AH616" s="20" t="n">
        <f aca="false">FIXED_BOM</f>
        <v>3666</v>
      </c>
      <c r="AI616" s="24" t="n">
        <f aca="false">(AG616+AH616)*(1+CONT)</f>
        <v>9702.775455913</v>
      </c>
      <c r="AJ616" s="24" t="n">
        <f aca="false">IF(AR616&gt;0,AI616/AR616,1000000000000)</f>
        <v>1106.64939752341</v>
      </c>
      <c r="AK616" s="8" t="n">
        <f aca="false">IF(AND(AP616&gt;=V_NEED,AR616&gt;=P_MIN,AQ616&gt;=Z_MIN,F616&lt;=N_CAP,D616&lt;=R_MAX,OR(CORONA_REQ=0,O616&gt;=G616),OR(CORE_MODE&lt;&gt;3,E_CORE&lt;=E_NULL_MAX)),1,0)</f>
        <v>0</v>
      </c>
      <c r="AL616" s="31" t="n">
        <f aca="false">IF(AK616=1,IF(OBJECTIVE=1,AI616,AJ616),1000000000000)+ROW()*0.000000001</f>
        <v>1000000000000</v>
      </c>
      <c r="AM616" s="31" t="n">
        <v>4.225709</v>
      </c>
      <c r="AN616" s="41" t="n">
        <v>1.544137</v>
      </c>
      <c r="AO616" s="31" t="n">
        <v>8.639294</v>
      </c>
      <c r="AP616" s="31" t="n">
        <f aca="false">IF(CORE_MODE=1,G616,IF(OR(CORE_MODE=3,CORE_MODE=4),G616+(CHOOSE(N_CW+1,0,1,CW_N2,CW_N3,CW_N4,CW_N5,CW_N6)+CHOOSE(N_CW_A+1,0,CW_A1,CW_A2))*CW_PER_SWING*AM616,AM616))</f>
        <v>16.232484859467</v>
      </c>
      <c r="AQ616" s="41" t="n">
        <f aca="false">IF(CORE_MODE=2,AN616,K616)</f>
        <v>1.56096</v>
      </c>
      <c r="AR616" s="31" t="n">
        <f aca="false">IF(CORE_MODE=2,AO616,L616)</f>
        <v>8.767705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31" t="n">
        <v>7.264419</v>
      </c>
      <c r="H617" s="8" t="n">
        <v>26.576474</v>
      </c>
      <c r="I617" s="8" t="n">
        <v>574.431309</v>
      </c>
      <c r="J617" s="31" t="n">
        <v>21.614279</v>
      </c>
      <c r="K617" s="41" t="n">
        <v>1.507279</v>
      </c>
      <c r="L617" s="31" t="n">
        <v>1.292708</v>
      </c>
      <c r="M617" s="8" t="n">
        <v>81</v>
      </c>
      <c r="N617" s="8" t="n">
        <v>754</v>
      </c>
      <c r="O617" s="31" t="n">
        <v>9.707768</v>
      </c>
      <c r="P617" s="31" t="n">
        <v>6.324064</v>
      </c>
      <c r="Q617" s="31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31" t="n">
        <v>2.302368</v>
      </c>
      <c r="W617" s="41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2*ROUNDUP(G617*1000/V_ZENER,0)*PRICE_Z+(4+IF(CORE_MODE=1,1,0)+IF(OR(CORE_MODE=3,CORE_MODE=4),1+2*N_CW+2*N_CW_A,0))*ROUNDUP(G617*DIODE_SAFETY/V_STICK,0)*PRICE_STICK</f>
        <v>66.9</v>
      </c>
      <c r="AG617" s="24" t="n">
        <f aca="false">SUM(X617:AF617)</f>
        <v>1419.39267148</v>
      </c>
      <c r="AH617" s="20" t="n">
        <f aca="false">FIXED_BOM</f>
        <v>3666</v>
      </c>
      <c r="AI617" s="24" t="n">
        <f aca="false">(AG617+AH617)*(1+CONT)</f>
        <v>5848.201572202</v>
      </c>
      <c r="AJ617" s="24" t="n">
        <f aca="false">IF(AR617&gt;0,AI617/AR617,1000000000000)</f>
        <v>4523.99271312779</v>
      </c>
      <c r="AK617" s="8" t="n">
        <f aca="false">IF(AND(AP617&gt;=V_NEED,AR617&gt;=P_MIN,AQ617&gt;=Z_MIN,F617&lt;=N_CAP,D617&lt;=R_MAX,OR(CORONA_REQ=0,O617&gt;=G617),OR(CORE_MODE&lt;&gt;3,E_CORE&lt;=E_NULL_MAX)),1,0)</f>
        <v>0</v>
      </c>
      <c r="AL617" s="31" t="n">
        <f aca="false">IF(AK617=1,IF(OBJECTIVE=1,AI617,AJ617),1000000000000)+ROW()*0.000000001</f>
        <v>1000000000000</v>
      </c>
      <c r="AM617" s="31" t="n">
        <v>4.030755</v>
      </c>
      <c r="AN617" s="41" t="n">
        <v>1.419427</v>
      </c>
      <c r="AO617" s="31" t="n">
        <v>1.164574</v>
      </c>
      <c r="AP617" s="31" t="n">
        <f aca="false">IF(CORE_MODE=1,G617,IF(OR(CORE_MODE=3,CORE_MODE=4),G617+(CHOOSE(N_CW+1,0,1,CW_N2,CW_N3,CW_N4,CW_N5,CW_N6)+CHOOSE(N_CW_A+1,0,CW_A1,CW_A2))*CW_PER_SWING*AM617,AM617))</f>
        <v>15.818741198565</v>
      </c>
      <c r="AQ617" s="41" t="n">
        <f aca="false">IF(CORE_MODE=2,AN617,K617)</f>
        <v>1.507279</v>
      </c>
      <c r="AR617" s="31" t="n">
        <f aca="false">IF(CORE_MODE=2,AO617,L617)</f>
        <v>1.292708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31" t="n">
        <v>7.264419</v>
      </c>
      <c r="H618" s="8" t="n">
        <v>40.620173</v>
      </c>
      <c r="I618" s="8" t="n">
        <v>902.677772</v>
      </c>
      <c r="J618" s="31" t="n">
        <v>22.222401</v>
      </c>
      <c r="K618" s="41" t="n">
        <v>1.54727</v>
      </c>
      <c r="L618" s="31" t="n">
        <v>2.140899</v>
      </c>
      <c r="M618" s="8" t="n">
        <v>116</v>
      </c>
      <c r="N618" s="8" t="n">
        <v>824</v>
      </c>
      <c r="O618" s="31" t="n">
        <v>9.707768</v>
      </c>
      <c r="P618" s="31" t="n">
        <v>9.486096</v>
      </c>
      <c r="Q618" s="31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31" t="n">
        <v>2.917504</v>
      </c>
      <c r="W618" s="41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2*ROUNDUP(G618*1000/V_ZENER,0)*PRICE_Z+(4+IF(CORE_MODE=1,1,0)+IF(OR(CORE_MODE=3,CORE_MODE=4),1+2*N_CW+2*N_CW_A,0))*ROUNDUP(G618*DIODE_SAFETY/V_STICK,0)*PRICE_STICK</f>
        <v>66.9</v>
      </c>
      <c r="AG618" s="24" t="n">
        <f aca="false">SUM(X618:AF618)</f>
        <v>1899.29707098</v>
      </c>
      <c r="AH618" s="20" t="n">
        <f aca="false">FIXED_BOM</f>
        <v>3666</v>
      </c>
      <c r="AI618" s="24" t="n">
        <f aca="false">(AG618+AH618)*(1+CONT)</f>
        <v>6400.091631627</v>
      </c>
      <c r="AJ618" s="24" t="n">
        <f aca="false">IF(AR618&gt;0,AI618/AR618,1000000000000)</f>
        <v>2989.44117944237</v>
      </c>
      <c r="AK618" s="8" t="n">
        <f aca="false">IF(AND(AP618&gt;=V_NEED,AR618&gt;=P_MIN,AQ618&gt;=Z_MIN,F618&lt;=N_CAP,D618&lt;=R_MAX,OR(CORONA_REQ=0,O618&gt;=G618),OR(CORE_MODE&lt;&gt;3,E_CORE&lt;=E_NULL_MAX)),1,0)</f>
        <v>0</v>
      </c>
      <c r="AL618" s="31" t="n">
        <f aca="false">IF(AK618=1,IF(OBJECTIVE=1,AI618,AJ618),1000000000000)+ROW()*0.000000001</f>
        <v>1000000000000</v>
      </c>
      <c r="AM618" s="31" t="n">
        <v>4.063831</v>
      </c>
      <c r="AN618" s="41" t="n">
        <v>1.48523</v>
      </c>
      <c r="AO618" s="31" t="n">
        <v>2.013245</v>
      </c>
      <c r="AP618" s="31" t="n">
        <f aca="false">IF(CORE_MODE=1,G618,IF(OR(CORE_MODE=3,CORE_MODE=4),G618+(CHOOSE(N_CW+1,0,1,CW_N2,CW_N3,CW_N4,CW_N5,CW_N6)+CHOOSE(N_CW_A+1,0,CW_A1,CW_A2))*CW_PER_SWING*AM618,AM618))</f>
        <v>15.888937169553</v>
      </c>
      <c r="AQ618" s="41" t="n">
        <f aca="false">IF(CORE_MODE=2,AN618,K618)</f>
        <v>1.54727</v>
      </c>
      <c r="AR618" s="31" t="n">
        <f aca="false">IF(CORE_MODE=2,AO618,L618)</f>
        <v>2.140899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31" t="n">
        <v>7.264419</v>
      </c>
      <c r="H619" s="8" t="n">
        <v>54.663872</v>
      </c>
      <c r="I619" s="8" t="n">
        <v>1230.924234</v>
      </c>
      <c r="J619" s="31" t="n">
        <v>22.518058</v>
      </c>
      <c r="K619" s="41" t="n">
        <v>1.56822</v>
      </c>
      <c r="L619" s="31" t="n">
        <v>2.995434</v>
      </c>
      <c r="M619" s="8" t="n">
        <v>158</v>
      </c>
      <c r="N619" s="8" t="n">
        <v>908</v>
      </c>
      <c r="O619" s="31" t="n">
        <v>9.707768</v>
      </c>
      <c r="P619" s="31" t="n">
        <v>12.648127</v>
      </c>
      <c r="Q619" s="31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31" t="n">
        <v>3.655668</v>
      </c>
      <c r="W619" s="41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2*ROUNDUP(G619*1000/V_ZENER,0)*PRICE_Z+(4+IF(CORE_MODE=1,1,0)+IF(OR(CORE_MODE=3,CORE_MODE=4),1+2*N_CW+2*N_CW_A,0))*ROUNDUP(G619*DIODE_SAFETY/V_STICK,0)*PRICE_STICK</f>
        <v>66.9</v>
      </c>
      <c r="AG619" s="24" t="n">
        <f aca="false">SUM(X619:AF619)</f>
        <v>2471.2753265</v>
      </c>
      <c r="AH619" s="20" t="n">
        <f aca="false">FIXED_BOM</f>
        <v>3666</v>
      </c>
      <c r="AI619" s="24" t="n">
        <f aca="false">(AG619+AH619)*(1+CONT)</f>
        <v>7057.866625475</v>
      </c>
      <c r="AJ619" s="24" t="n">
        <f aca="false">IF(AR619&gt;0,AI619/AR619,1000000000000)</f>
        <v>2356.20835761195</v>
      </c>
      <c r="AK619" s="8" t="n">
        <f aca="false">IF(AND(AP619&gt;=V_NEED,AR619&gt;=P_MIN,AQ619&gt;=Z_MIN,F619&lt;=N_CAP,D619&lt;=R_MAX,OR(CORONA_REQ=0,O619&gt;=G619),OR(CORE_MODE&lt;&gt;3,E_CORE&lt;=E_NULL_MAX)),1,0)</f>
        <v>0</v>
      </c>
      <c r="AL619" s="31" t="n">
        <f aca="false">IF(AK619=1,IF(OBJECTIVE=1,AI619,AJ619),1000000000000)+ROW()*0.000000001</f>
        <v>1000000000000</v>
      </c>
      <c r="AM619" s="31" t="n">
        <v>4.085513</v>
      </c>
      <c r="AN619" s="41" t="n">
        <v>1.519698</v>
      </c>
      <c r="AO619" s="31" t="n">
        <v>2.864128</v>
      </c>
      <c r="AP619" s="31" t="n">
        <f aca="false">IF(CORE_MODE=1,G619,IF(OR(CORE_MODE=3,CORE_MODE=4),G619+(CHOOSE(N_CW+1,0,1,CW_N2,CW_N3,CW_N4,CW_N5,CW_N6)+CHOOSE(N_CW_A+1,0,CW_A1,CW_A2))*CW_PER_SWING*AM619,AM619))</f>
        <v>15.934952075919</v>
      </c>
      <c r="AQ619" s="41" t="n">
        <f aca="false">IF(CORE_MODE=2,AN619,K619)</f>
        <v>1.56822</v>
      </c>
      <c r="AR619" s="31" t="n">
        <f aca="false">IF(CORE_MODE=2,AO619,L619)</f>
        <v>2.995434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31" t="n">
        <v>7.264419</v>
      </c>
      <c r="H620" s="8" t="n">
        <v>68.707572</v>
      </c>
      <c r="I620" s="8" t="n">
        <v>1559.170697</v>
      </c>
      <c r="J620" s="31" t="n">
        <v>22.692851</v>
      </c>
      <c r="K620" s="41" t="n">
        <v>1.57971</v>
      </c>
      <c r="L620" s="31" t="n">
        <v>3.845926</v>
      </c>
      <c r="M620" s="8" t="n">
        <v>193</v>
      </c>
      <c r="N620" s="8" t="n">
        <v>978</v>
      </c>
      <c r="O620" s="31" t="n">
        <v>9.707768</v>
      </c>
      <c r="P620" s="31" t="n">
        <v>15.810159</v>
      </c>
      <c r="Q620" s="31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31" t="n">
        <v>4.270804</v>
      </c>
      <c r="W620" s="41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2*ROUNDUP(G620*1000/V_ZENER,0)*PRICE_Z+(4+IF(CORE_MODE=1,1,0)+IF(OR(CORE_MODE=3,CORE_MODE=4),1+2*N_CW+2*N_CW_A,0))*ROUNDUP(G620*DIODE_SAFETY/V_STICK,0)*PRICE_STICK</f>
        <v>66.9</v>
      </c>
      <c r="AG620" s="24" t="n">
        <f aca="false">SUM(X620:AF620)</f>
        <v>2951.17977403</v>
      </c>
      <c r="AH620" s="20" t="n">
        <f aca="false">FIXED_BOM</f>
        <v>3666</v>
      </c>
      <c r="AI620" s="24" t="n">
        <f aca="false">(AG620+AH620)*(1+CONT)</f>
        <v>7609.7567401345</v>
      </c>
      <c r="AJ620" s="24" t="n">
        <f aca="false">IF(AR620&gt;0,AI620/AR620,1000000000000)</f>
        <v>1978.65396789603</v>
      </c>
      <c r="AK620" s="8" t="n">
        <f aca="false">IF(AND(AP620&gt;=V_NEED,AR620&gt;=P_MIN,AQ620&gt;=Z_MIN,F620&lt;=N_CAP,D620&lt;=R_MAX,OR(CORONA_REQ=0,O620&gt;=G620),OR(CORE_MODE&lt;&gt;3,E_CORE&lt;=E_NULL_MAX)),1,0)</f>
        <v>0</v>
      </c>
      <c r="AL620" s="31" t="n">
        <f aca="false">IF(AK620=1,IF(OBJECTIVE=1,AI620,AJ620),1000000000000)+ROW()*0.000000001</f>
        <v>1000000000000</v>
      </c>
      <c r="AM620" s="31" t="n">
        <v>4.104505</v>
      </c>
      <c r="AN620" s="41" t="n">
        <v>1.541129</v>
      </c>
      <c r="AO620" s="31" t="n">
        <v>3.719727</v>
      </c>
      <c r="AP620" s="31" t="n">
        <f aca="false">IF(CORE_MODE=1,G620,IF(OR(CORE_MODE=3,CORE_MODE=4),G620+(CHOOSE(N_CW+1,0,1,CW_N2,CW_N3,CW_N4,CW_N5,CW_N6)+CHOOSE(N_CW_A+1,0,CW_A1,CW_A2))*CW_PER_SWING*AM620,AM620))</f>
        <v>15.975258094815</v>
      </c>
      <c r="AQ620" s="41" t="n">
        <f aca="false">IF(CORE_MODE=2,AN620,K620)</f>
        <v>1.57971</v>
      </c>
      <c r="AR620" s="31" t="n">
        <f aca="false">IF(CORE_MODE=2,AO620,L620)</f>
        <v>3.845926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31" t="n">
        <v>7.264419</v>
      </c>
      <c r="H621" s="8" t="n">
        <v>82.751271</v>
      </c>
      <c r="I621" s="8" t="n">
        <v>1887.417159</v>
      </c>
      <c r="J621" s="31" t="n">
        <v>22.808316</v>
      </c>
      <c r="K621" s="41" t="n">
        <v>1.588094</v>
      </c>
      <c r="L621" s="31" t="n">
        <v>4.698911</v>
      </c>
      <c r="M621" s="8" t="n">
        <v>228</v>
      </c>
      <c r="N621" s="8" t="n">
        <v>1048</v>
      </c>
      <c r="O621" s="31" t="n">
        <v>9.707768</v>
      </c>
      <c r="P621" s="31" t="n">
        <v>18.972191</v>
      </c>
      <c r="Q621" s="31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31" t="n">
        <v>4.885941</v>
      </c>
      <c r="W621" s="41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2*ROUNDUP(G621*1000/V_ZENER,0)*PRICE_Z+(4+IF(CORE_MODE=1,1,0)+IF(OR(CORE_MODE=3,CORE_MODE=4),1+2*N_CW+2*N_CW_A,0))*ROUNDUP(G621*DIODE_SAFETY/V_STICK,0)*PRICE_STICK</f>
        <v>66.9</v>
      </c>
      <c r="AG621" s="24" t="n">
        <f aca="false">SUM(X621:AF621)</f>
        <v>3431.08429353</v>
      </c>
      <c r="AH621" s="20" t="n">
        <f aca="false">FIXED_BOM</f>
        <v>3666</v>
      </c>
      <c r="AI621" s="24" t="n">
        <f aca="false">(AG621+AH621)*(1+CONT)</f>
        <v>8161.6469375595</v>
      </c>
      <c r="AJ621" s="24" t="n">
        <f aca="false">IF(AR621&gt;0,AI621/AR621,1000000000000)</f>
        <v>1736.92307378444</v>
      </c>
      <c r="AK621" s="8" t="n">
        <f aca="false">IF(AND(AP621&gt;=V_NEED,AR621&gt;=P_MIN,AQ621&gt;=Z_MIN,F621&lt;=N_CAP,D621&lt;=R_MAX,OR(CORONA_REQ=0,O621&gt;=G621),OR(CORE_MODE&lt;&gt;3,E_CORE&lt;=E_NULL_MAX)),1,0)</f>
        <v>0</v>
      </c>
      <c r="AL621" s="31" t="n">
        <f aca="false">IF(AK621=1,IF(OBJECTIVE=1,AI621,AJ621),1000000000000)+ROW()*0.000000001</f>
        <v>1000000000000</v>
      </c>
      <c r="AM621" s="31" t="n">
        <v>4.130449</v>
      </c>
      <c r="AN621" s="41" t="n">
        <v>1.55454</v>
      </c>
      <c r="AO621" s="31" t="n">
        <v>4.567353</v>
      </c>
      <c r="AP621" s="31" t="n">
        <f aca="false">IF(CORE_MODE=1,G621,IF(OR(CORE_MODE=3,CORE_MODE=4),G621+(CHOOSE(N_CW+1,0,1,CW_N2,CW_N3,CW_N4,CW_N5,CW_N6)+CHOOSE(N_CW_A+1,0,CW_A1,CW_A2))*CW_PER_SWING*AM621,AM621))</f>
        <v>16.030318086087</v>
      </c>
      <c r="AQ621" s="41" t="n">
        <f aca="false">IF(CORE_MODE=2,AN621,K621)</f>
        <v>1.588094</v>
      </c>
      <c r="AR621" s="31" t="n">
        <f aca="false">IF(CORE_MODE=2,AO621,L621)</f>
        <v>4.698911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31" t="n">
        <v>7.264419</v>
      </c>
      <c r="H622" s="8" t="n">
        <v>110.838669</v>
      </c>
      <c r="I622" s="8" t="n">
        <v>2543.910084</v>
      </c>
      <c r="J622" s="31" t="n">
        <v>22.951467</v>
      </c>
      <c r="K622" s="41" t="n">
        <v>1.597493</v>
      </c>
      <c r="L622" s="31" t="n">
        <v>6.403863</v>
      </c>
      <c r="M622" s="8" t="n">
        <v>305</v>
      </c>
      <c r="N622" s="8" t="n">
        <v>1202</v>
      </c>
      <c r="O622" s="31" t="n">
        <v>9.707768</v>
      </c>
      <c r="P622" s="31" t="n">
        <v>25.296255</v>
      </c>
      <c r="Q622" s="31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31" t="n">
        <v>6.239241</v>
      </c>
      <c r="W622" s="41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2*ROUNDUP(G622*1000/V_ZENER,0)*PRICE_Z+(4+IF(CORE_MODE=1,1,0)+IF(OR(CORE_MODE=3,CORE_MODE=4),1+2*N_CW+2*N_CW_A,0))*ROUNDUP(G622*DIODE_SAFETY/V_STICK,0)*PRICE_STICK</f>
        <v>66.9</v>
      </c>
      <c r="AG622" s="24" t="n">
        <f aca="false">SUM(X622:AF622)</f>
        <v>4482.96694855</v>
      </c>
      <c r="AH622" s="20" t="n">
        <f aca="false">FIXED_BOM</f>
        <v>3666</v>
      </c>
      <c r="AI622" s="24" t="n">
        <f aca="false">(AG622+AH622)*(1+CONT)</f>
        <v>9371.3119908325</v>
      </c>
      <c r="AJ622" s="24" t="n">
        <f aca="false">IF(AR622&gt;0,AI622/AR622,1000000000000)</f>
        <v>1463.38420900517</v>
      </c>
      <c r="AK622" s="8" t="n">
        <f aca="false">IF(AND(AP622&gt;=V_NEED,AR622&gt;=P_MIN,AQ622&gt;=Z_MIN,F622&lt;=N_CAP,D622&lt;=R_MAX,OR(CORONA_REQ=0,O622&gt;=G622),OR(CORE_MODE&lt;&gt;3,E_CORE&lt;=E_NULL_MAX)),1,0)</f>
        <v>0</v>
      </c>
      <c r="AL622" s="31" t="n">
        <f aca="false">IF(AK622=1,IF(OBJECTIVE=1,AI622,AJ622),1000000000000)+ROW()*0.000000001</f>
        <v>1000000000000</v>
      </c>
      <c r="AM622" s="31" t="n">
        <v>4.170929</v>
      </c>
      <c r="AN622" s="41" t="n">
        <v>1.571978</v>
      </c>
      <c r="AO622" s="31" t="n">
        <v>6.272699</v>
      </c>
      <c r="AP622" s="31" t="n">
        <f aca="false">IF(CORE_MODE=1,G622,IF(OR(CORE_MODE=3,CORE_MODE=4),G622+(CHOOSE(N_CW+1,0,1,CW_N2,CW_N3,CW_N4,CW_N5,CW_N6)+CHOOSE(N_CW_A+1,0,CW_A1,CW_A2))*CW_PER_SWING*AM622,AM622))</f>
        <v>16.116227292327</v>
      </c>
      <c r="AQ622" s="41" t="n">
        <f aca="false">IF(CORE_MODE=2,AN622,K622)</f>
        <v>1.597493</v>
      </c>
      <c r="AR622" s="31" t="n">
        <f aca="false">IF(CORE_MODE=2,AO622,L622)</f>
        <v>6.403863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31" t="n">
        <v>7.264419</v>
      </c>
      <c r="H623" s="8" t="n">
        <v>36.054124</v>
      </c>
      <c r="I623" s="8" t="n">
        <v>695.500817</v>
      </c>
      <c r="J623" s="31" t="n">
        <v>19.290465</v>
      </c>
      <c r="K623" s="41" t="n">
        <v>1.511568</v>
      </c>
      <c r="L623" s="31" t="n">
        <v>1.576669</v>
      </c>
      <c r="M623" s="8" t="n">
        <v>81</v>
      </c>
      <c r="N623" s="8" t="n">
        <v>754</v>
      </c>
      <c r="O623" s="31" t="n">
        <v>9.707768</v>
      </c>
      <c r="P623" s="31" t="n">
        <v>7.34194</v>
      </c>
      <c r="Q623" s="31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31" t="n">
        <v>2.302368</v>
      </c>
      <c r="W623" s="41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2*ROUNDUP(G623*1000/V_ZENER,0)*PRICE_Z+(4+IF(CORE_MODE=1,1,0)+IF(OR(CORE_MODE=3,CORE_MODE=4),1+2*N_CW+2*N_CW_A,0))*ROUNDUP(G623*DIODE_SAFETY/V_STICK,0)*PRICE_STICK</f>
        <v>66.9</v>
      </c>
      <c r="AG623" s="24" t="n">
        <f aca="false">SUM(X623:AF623)</f>
        <v>1431.5766472</v>
      </c>
      <c r="AH623" s="20" t="n">
        <f aca="false">FIXED_BOM</f>
        <v>3666</v>
      </c>
      <c r="AI623" s="24" t="n">
        <f aca="false">(AG623+AH623)*(1+CONT)</f>
        <v>5862.21314428</v>
      </c>
      <c r="AJ623" s="24" t="n">
        <f aca="false">IF(AR623&gt;0,AI623/AR623,1000000000000)</f>
        <v>3718.10008586457</v>
      </c>
      <c r="AK623" s="8" t="n">
        <f aca="false">IF(AND(AP623&gt;=V_NEED,AR623&gt;=P_MIN,AQ623&gt;=Z_MIN,F623&lt;=N_CAP,D623&lt;=R_MAX,OR(CORONA_REQ=0,O623&gt;=G623),OR(CORE_MODE&lt;&gt;3,E_CORE&lt;=E_NULL_MAX)),1,0)</f>
        <v>0</v>
      </c>
      <c r="AL623" s="31" t="n">
        <f aca="false">IF(AK623=1,IF(OBJECTIVE=1,AI623,AJ623),1000000000000)+ROW()*0.000000001</f>
        <v>1000000000000</v>
      </c>
      <c r="AM623" s="31" t="n">
        <v>4.035551</v>
      </c>
      <c r="AN623" s="41" t="n">
        <v>1.43765</v>
      </c>
      <c r="AO623" s="31" t="n">
        <v>1.448634</v>
      </c>
      <c r="AP623" s="31" t="n">
        <f aca="false">IF(CORE_MODE=1,G623,IF(OR(CORE_MODE=3,CORE_MODE=4),G623+(CHOOSE(N_CW+1,0,1,CW_N2,CW_N3,CW_N4,CW_N5,CW_N6)+CHOOSE(N_CW_A+1,0,CW_A1,CW_A2))*CW_PER_SWING*AM623,AM623))</f>
        <v>15.828919571913</v>
      </c>
      <c r="AQ623" s="41" t="n">
        <f aca="false">IF(CORE_MODE=2,AN623,K623)</f>
        <v>1.511568</v>
      </c>
      <c r="AR623" s="31" t="n">
        <f aca="false">IF(CORE_MODE=2,AO623,L623)</f>
        <v>1.576669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31" t="n">
        <v>7.264419</v>
      </c>
      <c r="H624" s="8" t="n">
        <v>55.513623</v>
      </c>
      <c r="I624" s="8" t="n">
        <v>1092.929856</v>
      </c>
      <c r="J624" s="31" t="n">
        <v>19.687597</v>
      </c>
      <c r="K624" s="41" t="n">
        <v>1.545957</v>
      </c>
      <c r="L624" s="31" t="n">
        <v>2.590355</v>
      </c>
      <c r="M624" s="8" t="n">
        <v>123</v>
      </c>
      <c r="N624" s="8" t="n">
        <v>838</v>
      </c>
      <c r="O624" s="31" t="n">
        <v>9.707768</v>
      </c>
      <c r="P624" s="31" t="n">
        <v>11.01291</v>
      </c>
      <c r="Q624" s="31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31" t="n">
        <v>3.040531</v>
      </c>
      <c r="W624" s="41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2*ROUNDUP(G624*1000/V_ZENER,0)*PRICE_Z+(4+IF(CORE_MODE=1,1,0)+IF(OR(CORE_MODE=3,CORE_MODE=4),1+2*N_CW+2*N_CW_A,0))*ROUNDUP(G624*DIODE_SAFETY/V_STICK,0)*PRICE_STICK</f>
        <v>66.9</v>
      </c>
      <c r="AG624" s="24" t="n">
        <f aca="false">SUM(X624:AF624)</f>
        <v>2009.64678255</v>
      </c>
      <c r="AH624" s="20" t="n">
        <f aca="false">FIXED_BOM</f>
        <v>3666</v>
      </c>
      <c r="AI624" s="24" t="n">
        <f aca="false">(AG624+AH624)*(1+CONT)</f>
        <v>6526.9937999325</v>
      </c>
      <c r="AJ624" s="24" t="n">
        <f aca="false">IF(AR624&gt;0,AI624/AR624,1000000000000)</f>
        <v>2519.72945790538</v>
      </c>
      <c r="AK624" s="8" t="n">
        <f aca="false">IF(AND(AP624&gt;=V_NEED,AR624&gt;=P_MIN,AQ624&gt;=Z_MIN,F624&lt;=N_CAP,D624&lt;=R_MAX,OR(CORONA_REQ=0,O624&gt;=G624),OR(CORE_MODE&lt;&gt;3,E_CORE&lt;=E_NULL_MAX)),1,0)</f>
        <v>0</v>
      </c>
      <c r="AL624" s="31" t="n">
        <f aca="false">IF(AK624=1,IF(OBJECTIVE=1,AI624,AJ624),1000000000000)+ROW()*0.000000001</f>
        <v>1000000000000</v>
      </c>
      <c r="AM624" s="31" t="n">
        <v>4.068314</v>
      </c>
      <c r="AN624" s="41" t="n">
        <v>1.493706</v>
      </c>
      <c r="AO624" s="31" t="n">
        <v>2.459086</v>
      </c>
      <c r="AP624" s="31" t="n">
        <f aca="false">IF(CORE_MODE=1,G624,IF(OR(CORE_MODE=3,CORE_MODE=4),G624+(CHOOSE(N_CW+1,0,1,CW_N2,CW_N3,CW_N4,CW_N5,CW_N6)+CHOOSE(N_CW_A+1,0,CW_A1,CW_A2))*CW_PER_SWING*AM624,AM624))</f>
        <v>15.898451274582</v>
      </c>
      <c r="AQ624" s="41" t="n">
        <f aca="false">IF(CORE_MODE=2,AN624,K624)</f>
        <v>1.545957</v>
      </c>
      <c r="AR624" s="31" t="n">
        <f aca="false">IF(CORE_MODE=2,AO624,L624)</f>
        <v>2.590355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31" t="n">
        <v>7.264419</v>
      </c>
      <c r="H625" s="8" t="n">
        <v>74.973123</v>
      </c>
      <c r="I625" s="8" t="n">
        <v>1490.358894</v>
      </c>
      <c r="J625" s="31" t="n">
        <v>19.878576</v>
      </c>
      <c r="K625" s="41" t="n">
        <v>1.562165</v>
      </c>
      <c r="L625" s="31" t="n">
        <v>3.603388</v>
      </c>
      <c r="M625" s="8" t="n">
        <v>165</v>
      </c>
      <c r="N625" s="8" t="n">
        <v>922</v>
      </c>
      <c r="O625" s="31" t="n">
        <v>9.707768</v>
      </c>
      <c r="P625" s="31" t="n">
        <v>14.683879</v>
      </c>
      <c r="Q625" s="31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31" t="n">
        <v>3.778695</v>
      </c>
      <c r="W625" s="41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2*ROUNDUP(G625*1000/V_ZENER,0)*PRICE_Z+(4+IF(CORE_MODE=1,1,0)+IF(OR(CORE_MODE=3,CORE_MODE=4),1+2*N_CW+2*N_CW_A,0))*ROUNDUP(G625*DIODE_SAFETY/V_STICK,0)*PRICE_STICK</f>
        <v>66.9</v>
      </c>
      <c r="AG625" s="24" t="n">
        <f aca="false">SUM(X625:AF625)</f>
        <v>2587.71702093</v>
      </c>
      <c r="AH625" s="20" t="n">
        <f aca="false">FIXED_BOM</f>
        <v>3666</v>
      </c>
      <c r="AI625" s="24" t="n">
        <f aca="false">(AG625+AH625)*(1+CONT)</f>
        <v>7191.7745740695</v>
      </c>
      <c r="AJ625" s="24" t="n">
        <f aca="false">IF(AR625&gt;0,AI625/AR625,1000000000000)</f>
        <v>1995.83685522333</v>
      </c>
      <c r="AK625" s="8" t="n">
        <f aca="false">IF(AND(AP625&gt;=V_NEED,AR625&gt;=P_MIN,AQ625&gt;=Z_MIN,F625&lt;=N_CAP,D625&lt;=R_MAX,OR(CORONA_REQ=0,O625&gt;=G625),OR(CORE_MODE&lt;&gt;3,E_CORE&lt;=E_NULL_MAX)),1,0)</f>
        <v>0</v>
      </c>
      <c r="AL625" s="31" t="n">
        <f aca="false">IF(AK625=1,IF(OBJECTIVE=1,AI625,AJ625),1000000000000)+ROW()*0.000000001</f>
        <v>1000000000000</v>
      </c>
      <c r="AM625" s="31" t="n">
        <v>4.09035</v>
      </c>
      <c r="AN625" s="41" t="n">
        <v>1.523425</v>
      </c>
      <c r="AO625" s="31" t="n">
        <v>3.478598</v>
      </c>
      <c r="AP625" s="31" t="n">
        <f aca="false">IF(CORE_MODE=1,G625,IF(OR(CORE_MODE=3,CORE_MODE=4),G625+(CHOOSE(N_CW+1,0,1,CW_N2,CW_N3,CW_N4,CW_N5,CW_N6)+CHOOSE(N_CW_A+1,0,CW_A1,CW_A2))*CW_PER_SWING*AM625,AM625))</f>
        <v>15.94521746205</v>
      </c>
      <c r="AQ625" s="41" t="n">
        <f aca="false">IF(CORE_MODE=2,AN625,K625)</f>
        <v>1.562165</v>
      </c>
      <c r="AR625" s="31" t="n">
        <f aca="false">IF(CORE_MODE=2,AO625,L625)</f>
        <v>3.603388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31" t="n">
        <v>7.264419</v>
      </c>
      <c r="H626" s="8" t="n">
        <v>94.432622</v>
      </c>
      <c r="I626" s="8" t="n">
        <v>1887.787932</v>
      </c>
      <c r="J626" s="31" t="n">
        <v>19.990845</v>
      </c>
      <c r="K626" s="41" t="n">
        <v>1.57231</v>
      </c>
      <c r="L626" s="31" t="n">
        <v>4.620107</v>
      </c>
      <c r="M626" s="8" t="n">
        <v>200</v>
      </c>
      <c r="N626" s="8" t="n">
        <v>992</v>
      </c>
      <c r="O626" s="31" t="n">
        <v>9.707768</v>
      </c>
      <c r="P626" s="31" t="n">
        <v>18.354849</v>
      </c>
      <c r="Q626" s="31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31" t="n">
        <v>4.393831</v>
      </c>
      <c r="W626" s="41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2*ROUNDUP(G626*1000/V_ZENER,0)*PRICE_Z+(4+IF(CORE_MODE=1,1,0)+IF(OR(CORE_MODE=3,CORE_MODE=4),1+2*N_CW+2*N_CW_A,0))*ROUNDUP(G626*DIODE_SAFETY/V_STICK,0)*PRICE_STICK</f>
        <v>66.9</v>
      </c>
      <c r="AG626" s="24" t="n">
        <f aca="false">SUM(X626:AF626)</f>
        <v>3073.71346829</v>
      </c>
      <c r="AH626" s="20" t="n">
        <f aca="false">FIXED_BOM</f>
        <v>3666</v>
      </c>
      <c r="AI626" s="24" t="n">
        <f aca="false">(AG626+AH626)*(1+CONT)</f>
        <v>7750.6704885335</v>
      </c>
      <c r="AJ626" s="24" t="n">
        <f aca="false">IF(AR626&gt;0,AI626/AR626,1000000000000)</f>
        <v>1677.59545147623</v>
      </c>
      <c r="AK626" s="8" t="n">
        <f aca="false">IF(AND(AP626&gt;=V_NEED,AR626&gt;=P_MIN,AQ626&gt;=Z_MIN,F626&lt;=N_CAP,D626&lt;=R_MAX,OR(CORONA_REQ=0,O626&gt;=G626),OR(CORE_MODE&lt;&gt;3,E_CORE&lt;=E_NULL_MAX)),1,0)</f>
        <v>0</v>
      </c>
      <c r="AL626" s="31" t="n">
        <f aca="false">IF(AK626=1,IF(OBJECTIVE=1,AI626,AJ626),1000000000000)+ROW()*0.000000001</f>
        <v>1000000000000</v>
      </c>
      <c r="AM626" s="31" t="n">
        <v>4.121938</v>
      </c>
      <c r="AN626" s="41" t="n">
        <v>1.539723</v>
      </c>
      <c r="AO626" s="31" t="n">
        <v>4.488873</v>
      </c>
      <c r="AP626" s="31" t="n">
        <f aca="false">IF(CORE_MODE=1,G626,IF(OR(CORE_MODE=3,CORE_MODE=4),G626+(CHOOSE(N_CW+1,0,1,CW_N2,CW_N3,CW_N4,CW_N5,CW_N6)+CHOOSE(N_CW_A+1,0,CW_A1,CW_A2))*CW_PER_SWING*AM626,AM626))</f>
        <v>16.012255505694</v>
      </c>
      <c r="AQ626" s="41" t="n">
        <f aca="false">IF(CORE_MODE=2,AN626,K626)</f>
        <v>1.57231</v>
      </c>
      <c r="AR626" s="31" t="n">
        <f aca="false">IF(CORE_MODE=2,AO626,L626)</f>
        <v>4.620107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31" t="n">
        <v>7.264419</v>
      </c>
      <c r="H627" s="8" t="n">
        <v>113.892122</v>
      </c>
      <c r="I627" s="8" t="n">
        <v>2285.216971</v>
      </c>
      <c r="J627" s="31" t="n">
        <v>20.06475</v>
      </c>
      <c r="K627" s="41" t="n">
        <v>1.577943</v>
      </c>
      <c r="L627" s="31" t="n">
        <v>5.629658</v>
      </c>
      <c r="M627" s="8" t="n">
        <v>242</v>
      </c>
      <c r="N627" s="8" t="n">
        <v>1076</v>
      </c>
      <c r="O627" s="31" t="n">
        <v>9.707768</v>
      </c>
      <c r="P627" s="31" t="n">
        <v>22.025819</v>
      </c>
      <c r="Q627" s="31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31" t="n">
        <v>5.131995</v>
      </c>
      <c r="W627" s="41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2*ROUNDUP(G627*1000/V_ZENER,0)*PRICE_Z+(4+IF(CORE_MODE=1,1,0)+IF(OR(CORE_MODE=3,CORE_MODE=4),1+2*N_CW+2*N_CW_A,0))*ROUNDUP(G627*DIODE_SAFETY/V_STICK,0)*PRICE_STICK</f>
        <v>66.9</v>
      </c>
      <c r="AG627" s="24" t="n">
        <f aca="false">SUM(X627:AF627)</f>
        <v>3651.78372514</v>
      </c>
      <c r="AH627" s="20" t="n">
        <f aca="false">FIXED_BOM</f>
        <v>3666</v>
      </c>
      <c r="AI627" s="24" t="n">
        <f aca="false">(AG627+AH627)*(1+CONT)</f>
        <v>8415.451283911</v>
      </c>
      <c r="AJ627" s="24" t="n">
        <f aca="false">IF(AR627&gt;0,AI627/AR627,1000000000000)</f>
        <v>1494.842365897</v>
      </c>
      <c r="AK627" s="8" t="n">
        <f aca="false">IF(AND(AP627&gt;=V_NEED,AR627&gt;=P_MIN,AQ627&gt;=Z_MIN,F627&lt;=N_CAP,D627&lt;=R_MAX,OR(CORONA_REQ=0,O627&gt;=G627),OR(CORE_MODE&lt;&gt;3,E_CORE&lt;=E_NULL_MAX)),1,0)</f>
        <v>0</v>
      </c>
      <c r="AL627" s="31" t="n">
        <f aca="false">IF(AK627=1,IF(OBJECTIVE=1,AI627,AJ627),1000000000000)+ROW()*0.000000001</f>
        <v>1000000000000</v>
      </c>
      <c r="AM627" s="31" t="n">
        <v>4.147759</v>
      </c>
      <c r="AN627" s="41" t="n">
        <v>1.550344</v>
      </c>
      <c r="AO627" s="31" t="n">
        <v>5.497266</v>
      </c>
      <c r="AP627" s="31" t="n">
        <f aca="false">IF(CORE_MODE=1,G627,IF(OR(CORE_MODE=3,CORE_MODE=4),G627+(CHOOSE(N_CW+1,0,1,CW_N2,CW_N3,CW_N4,CW_N5,CW_N6)+CHOOSE(N_CW_A+1,0,CW_A1,CW_A2))*CW_PER_SWING*AM627,AM627))</f>
        <v>16.067054458617</v>
      </c>
      <c r="AQ627" s="41" t="n">
        <f aca="false">IF(CORE_MODE=2,AN627,K627)</f>
        <v>1.577943</v>
      </c>
      <c r="AR627" s="31" t="n">
        <f aca="false">IF(CORE_MODE=2,AO627,L627)</f>
        <v>5.629658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31" t="n">
        <v>7.264419</v>
      </c>
      <c r="H628" s="8" t="n">
        <v>152.811121</v>
      </c>
      <c r="I628" s="8" t="n">
        <v>3080.075048</v>
      </c>
      <c r="J628" s="31" t="n">
        <v>20.156092</v>
      </c>
      <c r="K628" s="41" t="n">
        <v>1.586479</v>
      </c>
      <c r="L628" s="31" t="n">
        <v>7.667465</v>
      </c>
      <c r="M628" s="8" t="n">
        <v>319</v>
      </c>
      <c r="N628" s="8" t="n">
        <v>1230</v>
      </c>
      <c r="O628" s="31" t="n">
        <v>9.707768</v>
      </c>
      <c r="P628" s="31" t="n">
        <v>29.367759</v>
      </c>
      <c r="Q628" s="31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31" t="n">
        <v>6.485295</v>
      </c>
      <c r="W628" s="41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2*ROUNDUP(G628*1000/V_ZENER,0)*PRICE_Z+(4+IF(CORE_MODE=1,1,0)+IF(OR(CORE_MODE=3,CORE_MODE=4),1+2*N_CW+2*N_CW_A,0))*ROUNDUP(G628*DIODE_SAFETY/V_STICK,0)*PRICE_STICK</f>
        <v>66.9</v>
      </c>
      <c r="AG628" s="24" t="n">
        <f aca="false">SUM(X628:AF628)</f>
        <v>4715.85036785</v>
      </c>
      <c r="AH628" s="20" t="n">
        <f aca="false">FIXED_BOM</f>
        <v>3666</v>
      </c>
      <c r="AI628" s="24" t="n">
        <f aca="false">(AG628+AH628)*(1+CONT)</f>
        <v>9639.1279230275</v>
      </c>
      <c r="AJ628" s="24" t="n">
        <f aca="false">IF(AR628&gt;0,AI628/AR628,1000000000000)</f>
        <v>1257.14664795046</v>
      </c>
      <c r="AK628" s="8" t="n">
        <f aca="false">IF(AND(AP628&gt;=V_NEED,AR628&gt;=P_MIN,AQ628&gt;=Z_MIN,F628&lt;=N_CAP,D628&lt;=R_MAX,OR(CORONA_REQ=0,O628&gt;=G628),OR(CORE_MODE&lt;&gt;3,E_CORE&lt;=E_NULL_MAX)),1,0)</f>
        <v>0</v>
      </c>
      <c r="AL628" s="31" t="n">
        <f aca="false">IF(AK628=1,IF(OBJECTIVE=1,AI628,AJ628),1000000000000)+ROW()*0.000000001</f>
        <v>1000000000000</v>
      </c>
      <c r="AM628" s="31" t="n">
        <v>4.192646</v>
      </c>
      <c r="AN628" s="41" t="n">
        <v>1.566435</v>
      </c>
      <c r="AO628" s="31" t="n">
        <v>7.542897</v>
      </c>
      <c r="AP628" s="31" t="n">
        <f aca="false">IF(CORE_MODE=1,G628,IF(OR(CORE_MODE=3,CORE_MODE=4),G628+(CHOOSE(N_CW+1,0,1,CW_N2,CW_N3,CW_N4,CW_N5,CW_N6)+CHOOSE(N_CW_A+1,0,CW_A1,CW_A2))*CW_PER_SWING*AM628,AM628))</f>
        <v>16.162316477898</v>
      </c>
      <c r="AQ628" s="41" t="n">
        <f aca="false">IF(CORE_MODE=2,AN628,K628)</f>
        <v>1.586479</v>
      </c>
      <c r="AR628" s="31" t="n">
        <f aca="false">IF(CORE_MODE=2,AO628,L628)</f>
        <v>7.667465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31" t="n">
        <v>7.264419</v>
      </c>
      <c r="H629" s="8" t="n">
        <v>57.630672</v>
      </c>
      <c r="I629" s="8" t="n">
        <v>817.674695</v>
      </c>
      <c r="J629" s="31" t="n">
        <v>14.188186</v>
      </c>
      <c r="K629" s="41" t="n">
        <v>1.481337</v>
      </c>
      <c r="L629" s="31" t="n">
        <v>1.780374</v>
      </c>
      <c r="M629" s="8" t="n">
        <v>88</v>
      </c>
      <c r="N629" s="8" t="n">
        <v>768</v>
      </c>
      <c r="O629" s="31" t="n">
        <v>9.707768</v>
      </c>
      <c r="P629" s="31" t="n">
        <v>8.359816</v>
      </c>
      <c r="Q629" s="31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31" t="n">
        <v>2.425395</v>
      </c>
      <c r="W629" s="41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2*ROUNDUP(G629*1000/V_ZENER,0)*PRICE_Z+(4+IF(CORE_MODE=1,1,0)+IF(OR(CORE_MODE=3,CORE_MODE=4),1+2*N_CW+2*N_CW_A,0))*ROUNDUP(G629*DIODE_SAFETY/V_STICK,0)*PRICE_STICK</f>
        <v>66.9</v>
      </c>
      <c r="AG629" s="24" t="n">
        <f aca="false">SUM(X629:AF629)</f>
        <v>1535.83437788</v>
      </c>
      <c r="AH629" s="20" t="n">
        <f aca="false">FIXED_BOM</f>
        <v>3666</v>
      </c>
      <c r="AI629" s="24" t="n">
        <f aca="false">(AG629+AH629)*(1+CONT)</f>
        <v>5982.109534562</v>
      </c>
      <c r="AJ629" s="24" t="n">
        <f aca="false">IF(AR629&gt;0,AI629/AR629,1000000000000)</f>
        <v>3360.02970980367</v>
      </c>
      <c r="AK629" s="8" t="n">
        <f aca="false">IF(AND(AP629&gt;=V_NEED,AR629&gt;=P_MIN,AQ629&gt;=Z_MIN,F629&lt;=N_CAP,D629&lt;=R_MAX,OR(CORONA_REQ=0,O629&gt;=G629),OR(CORE_MODE&lt;&gt;3,E_CORE&lt;=E_NULL_MAX)),1,0)</f>
        <v>0</v>
      </c>
      <c r="AL629" s="31" t="n">
        <f aca="false">IF(AK629=1,IF(OBJECTIVE=1,AI629,AJ629),1000000000000)+ROW()*0.000000001</f>
        <v>1000000000000</v>
      </c>
      <c r="AM629" s="31" t="n">
        <v>4.023798</v>
      </c>
      <c r="AN629" s="41" t="n">
        <v>1.421948</v>
      </c>
      <c r="AO629" s="31" t="n">
        <v>1.658501</v>
      </c>
      <c r="AP629" s="31" t="n">
        <f aca="false">IF(CORE_MODE=1,G629,IF(OR(CORE_MODE=3,CORE_MODE=4),G629+(CHOOSE(N_CW+1,0,1,CW_N2,CW_N3,CW_N4,CW_N5,CW_N6)+CHOOSE(N_CW_A+1,0,CW_A1,CW_A2))*CW_PER_SWING*AM629,AM629))</f>
        <v>15.803976614874</v>
      </c>
      <c r="AQ629" s="41" t="n">
        <f aca="false">IF(CORE_MODE=2,AN629,K629)</f>
        <v>1.481337</v>
      </c>
      <c r="AR629" s="31" t="n">
        <f aca="false">IF(CORE_MODE=2,AO629,L629)</f>
        <v>1.780374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31" t="n">
        <v>7.264419</v>
      </c>
      <c r="H630" s="8" t="n">
        <v>89.419628</v>
      </c>
      <c r="I630" s="8" t="n">
        <v>1284.917378</v>
      </c>
      <c r="J630" s="31" t="n">
        <v>14.369523</v>
      </c>
      <c r="K630" s="41" t="n">
        <v>1.509435</v>
      </c>
      <c r="L630" s="31" t="n">
        <v>2.911146</v>
      </c>
      <c r="M630" s="8" t="n">
        <v>130</v>
      </c>
      <c r="N630" s="8" t="n">
        <v>852</v>
      </c>
      <c r="O630" s="31" t="n">
        <v>9.707768</v>
      </c>
      <c r="P630" s="31" t="n">
        <v>12.539724</v>
      </c>
      <c r="Q630" s="31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31" t="n">
        <v>3.163559</v>
      </c>
      <c r="W630" s="41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2*ROUNDUP(G630*1000/V_ZENER,0)*PRICE_Z+(4+IF(CORE_MODE=1,1,0)+IF(OR(CORE_MODE=3,CORE_MODE=4),1+2*N_CW+2*N_CW_A,0))*ROUNDUP(G630*DIODE_SAFETY/V_STICK,0)*PRICE_STICK</f>
        <v>66.9</v>
      </c>
      <c r="AG630" s="24" t="n">
        <f aca="false">SUM(X630:AF630)</f>
        <v>2119.99656109</v>
      </c>
      <c r="AH630" s="20" t="n">
        <f aca="false">FIXED_BOM</f>
        <v>3666</v>
      </c>
      <c r="AI630" s="24" t="n">
        <f aca="false">(AG630+AH630)*(1+CONT)</f>
        <v>6653.8960452535</v>
      </c>
      <c r="AJ630" s="24" t="n">
        <f aca="false">IF(AR630&gt;0,AI630/AR630,1000000000000)</f>
        <v>2285.6620881445</v>
      </c>
      <c r="AK630" s="8" t="n">
        <f aca="false">IF(AND(AP630&gt;=V_NEED,AR630&gt;=P_MIN,AQ630&gt;=Z_MIN,F630&lt;=N_CAP,D630&lt;=R_MAX,OR(CORONA_REQ=0,O630&gt;=G630),OR(CORE_MODE&lt;&gt;3,E_CORE&lt;=E_NULL_MAX)),1,0)</f>
        <v>0</v>
      </c>
      <c r="AL630" s="31" t="n">
        <f aca="false">IF(AK630=1,IF(OBJECTIVE=1,AI630,AJ630),1000000000000)+ROW()*0.000000001</f>
        <v>1000000000000</v>
      </c>
      <c r="AM630" s="31" t="n">
        <v>4.056622</v>
      </c>
      <c r="AN630" s="41" t="n">
        <v>1.467747</v>
      </c>
      <c r="AO630" s="31" t="n">
        <v>2.782936</v>
      </c>
      <c r="AP630" s="31" t="n">
        <f aca="false">IF(CORE_MODE=1,G630,IF(OR(CORE_MODE=3,CORE_MODE=4),G630+(CHOOSE(N_CW+1,0,1,CW_N2,CW_N3,CW_N4,CW_N5,CW_N6)+CHOOSE(N_CW_A+1,0,CW_A1,CW_A2))*CW_PER_SWING*AM630,AM630))</f>
        <v>15.873637775586</v>
      </c>
      <c r="AQ630" s="41" t="n">
        <f aca="false">IF(CORE_MODE=2,AN630,K630)</f>
        <v>1.509435</v>
      </c>
      <c r="AR630" s="31" t="n">
        <f aca="false">IF(CORE_MODE=2,AO630,L630)</f>
        <v>2.911146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31" t="n">
        <v>7.264419</v>
      </c>
      <c r="H631" s="8" t="n">
        <v>121.208583</v>
      </c>
      <c r="I631" s="8" t="n">
        <v>1752.160062</v>
      </c>
      <c r="J631" s="31" t="n">
        <v>14.455742</v>
      </c>
      <c r="K631" s="41" t="n">
        <v>1.521453</v>
      </c>
      <c r="L631" s="31" t="n">
        <v>4.033928</v>
      </c>
      <c r="M631" s="8" t="n">
        <v>172</v>
      </c>
      <c r="N631" s="8" t="n">
        <v>936</v>
      </c>
      <c r="O631" s="31" t="n">
        <v>9.707768</v>
      </c>
      <c r="P631" s="31" t="n">
        <v>16.719632</v>
      </c>
      <c r="Q631" s="31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31" t="n">
        <v>3.901722</v>
      </c>
      <c r="W631" s="41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2*ROUNDUP(G631*1000/V_ZENER,0)*PRICE_Z+(4+IF(CORE_MODE=1,1,0)+IF(OR(CORE_MODE=3,CORE_MODE=4),1+2*N_CW+2*N_CW_A,0))*ROUNDUP(G631*DIODE_SAFETY/V_STICK,0)*PRICE_STICK</f>
        <v>66.9</v>
      </c>
      <c r="AG631" s="24" t="n">
        <f aca="false">SUM(X631:AF631)</f>
        <v>2704.1587458</v>
      </c>
      <c r="AH631" s="20" t="n">
        <f aca="false">FIXED_BOM</f>
        <v>3666</v>
      </c>
      <c r="AI631" s="24" t="n">
        <f aca="false">(AG631+AH631)*(1+CONT)</f>
        <v>7325.68255767</v>
      </c>
      <c r="AJ631" s="24" t="n">
        <f aca="false">IF(AR631&gt;0,AI631/AR631,1000000000000)</f>
        <v>1816.01718168247</v>
      </c>
      <c r="AK631" s="8" t="n">
        <f aca="false">IF(AND(AP631&gt;=V_NEED,AR631&gt;=P_MIN,AQ631&gt;=Z_MIN,F631&lt;=N_CAP,D631&lt;=R_MAX,OR(CORONA_REQ=0,O631&gt;=G631),OR(CORE_MODE&lt;&gt;3,E_CORE&lt;=E_NULL_MAX)),1,0)</f>
        <v>0</v>
      </c>
      <c r="AL631" s="31" t="n">
        <f aca="false">IF(AK631=1,IF(OBJECTIVE=1,AI631,AJ631),1000000000000)+ROW()*0.000000001</f>
        <v>1000000000000</v>
      </c>
      <c r="AM631" s="31" t="n">
        <v>4.088285</v>
      </c>
      <c r="AN631" s="41" t="n">
        <v>1.489751</v>
      </c>
      <c r="AO631" s="31" t="n">
        <v>3.906616</v>
      </c>
      <c r="AP631" s="31" t="n">
        <f aca="false">IF(CORE_MODE=1,G631,IF(OR(CORE_MODE=3,CORE_MODE=4),G631+(CHOOSE(N_CW+1,0,1,CW_N2,CW_N3,CW_N4,CW_N5,CW_N6)+CHOOSE(N_CW_A+1,0,CW_A1,CW_A2))*CW_PER_SWING*AM631,AM631))</f>
        <v>15.940834988955</v>
      </c>
      <c r="AQ631" s="41" t="n">
        <f aca="false">IF(CORE_MODE=2,AN631,K631)</f>
        <v>1.521453</v>
      </c>
      <c r="AR631" s="31" t="n">
        <f aca="false">IF(CORE_MODE=2,AO631,L631)</f>
        <v>4.033928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31" t="n">
        <v>7.264419</v>
      </c>
      <c r="H632" s="8" t="n">
        <v>152.997539</v>
      </c>
      <c r="I632" s="8" t="n">
        <v>2219.402745</v>
      </c>
      <c r="J632" s="31" t="n">
        <v>14.506134</v>
      </c>
      <c r="K632" s="41" t="n">
        <v>1.529755</v>
      </c>
      <c r="L632" s="31" t="n">
        <v>5.168589</v>
      </c>
      <c r="M632" s="8" t="n">
        <v>214</v>
      </c>
      <c r="N632" s="8" t="n">
        <v>1020</v>
      </c>
      <c r="O632" s="31" t="n">
        <v>9.707768</v>
      </c>
      <c r="P632" s="31" t="n">
        <v>20.899539</v>
      </c>
      <c r="Q632" s="31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31" t="n">
        <v>4.639886</v>
      </c>
      <c r="W632" s="41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2*ROUNDUP(G632*1000/V_ZENER,0)*PRICE_Z+(4+IF(CORE_MODE=1,1,0)+IF(OR(CORE_MODE=3,CORE_MODE=4),1+2*N_CW+2*N_CW_A,0))*ROUNDUP(G632*DIODE_SAFETY/V_STICK,0)*PRICE_STICK</f>
        <v>66.9</v>
      </c>
      <c r="AG632" s="24" t="n">
        <f aca="false">SUM(X632:AF632)</f>
        <v>3288.32097204</v>
      </c>
      <c r="AH632" s="20" t="n">
        <f aca="false">FIXED_BOM</f>
        <v>3666</v>
      </c>
      <c r="AI632" s="24" t="n">
        <f aca="false">(AG632+AH632)*(1+CONT)</f>
        <v>7997.469117846</v>
      </c>
      <c r="AJ632" s="24" t="n">
        <f aca="false">IF(AR632&gt;0,AI632/AR632,1000000000000)</f>
        <v>1547.32154517335</v>
      </c>
      <c r="AK632" s="8" t="n">
        <f aca="false">IF(AND(AP632&gt;=V_NEED,AR632&gt;=P_MIN,AQ632&gt;=Z_MIN,F632&lt;=N_CAP,D632&lt;=R_MAX,OR(CORONA_REQ=0,O632&gt;=G632),OR(CORE_MODE&lt;&gt;3,E_CORE&lt;=E_NULL_MAX)),1,0)</f>
        <v>0</v>
      </c>
      <c r="AL632" s="31" t="n">
        <f aca="false">IF(AK632=1,IF(OBJECTIVE=1,AI632,AJ632),1000000000000)+ROW()*0.000000001</f>
        <v>1000000000000</v>
      </c>
      <c r="AM632" s="31" t="n">
        <v>4.119459</v>
      </c>
      <c r="AN632" s="41" t="n">
        <v>1.503694</v>
      </c>
      <c r="AO632" s="31" t="n">
        <v>5.038018</v>
      </c>
      <c r="AP632" s="31" t="n">
        <f aca="false">IF(CORE_MODE=1,G632,IF(OR(CORE_MODE=3,CORE_MODE=4),G632+(CHOOSE(N_CW+1,0,1,CW_N2,CW_N3,CW_N4,CW_N5,CW_N6)+CHOOSE(N_CW_A+1,0,CW_A1,CW_A2))*CW_PER_SWING*AM632,AM632))</f>
        <v>16.006994415717</v>
      </c>
      <c r="AQ632" s="41" t="n">
        <f aca="false">IF(CORE_MODE=2,AN632,K632)</f>
        <v>1.529755</v>
      </c>
      <c r="AR632" s="31" t="n">
        <f aca="false">IF(CORE_MODE=2,AO632,L632)</f>
        <v>5.168589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31" t="n">
        <v>7.264419</v>
      </c>
      <c r="H633" s="8" t="n">
        <v>184.786494</v>
      </c>
      <c r="I633" s="8" t="n">
        <v>2686.645428</v>
      </c>
      <c r="J633" s="31" t="n">
        <v>14.539187</v>
      </c>
      <c r="K633" s="41" t="n">
        <v>1.53448</v>
      </c>
      <c r="L633" s="31" t="n">
        <v>6.291162</v>
      </c>
      <c r="M633" s="8" t="n">
        <v>256</v>
      </c>
      <c r="N633" s="8" t="n">
        <v>1104</v>
      </c>
      <c r="O633" s="31" t="n">
        <v>9.707768</v>
      </c>
      <c r="P633" s="31" t="n">
        <v>25.079447</v>
      </c>
      <c r="Q633" s="31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31" t="n">
        <v>5.37805</v>
      </c>
      <c r="W633" s="41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2*ROUNDUP(G633*1000/V_ZENER,0)*PRICE_Z+(4+IF(CORE_MODE=1,1,0)+IF(OR(CORE_MODE=3,CORE_MODE=4),1+2*N_CW+2*N_CW_A,0))*ROUNDUP(G633*DIODE_SAFETY/V_STICK,0)*PRICE_STICK</f>
        <v>66.9</v>
      </c>
      <c r="AG633" s="24" t="n">
        <f aca="false">SUM(X633:AF633)</f>
        <v>3872.48321675</v>
      </c>
      <c r="AH633" s="20" t="n">
        <f aca="false">FIXED_BOM</f>
        <v>3666</v>
      </c>
      <c r="AI633" s="24" t="n">
        <f aca="false">(AG633+AH633)*(1+CONT)</f>
        <v>8669.2556992625</v>
      </c>
      <c r="AJ633" s="24" t="n">
        <f aca="false">IF(AR633&gt;0,AI633/AR633,1000000000000)</f>
        <v>1378.00547804404</v>
      </c>
      <c r="AK633" s="8" t="n">
        <f aca="false">IF(AND(AP633&gt;=V_NEED,AR633&gt;=P_MIN,AQ633&gt;=Z_MIN,F633&lt;=N_CAP,D633&lt;=R_MAX,OR(CORONA_REQ=0,O633&gt;=G633),OR(CORE_MODE&lt;&gt;3,E_CORE&lt;=E_NULL_MAX)),1,0)</f>
        <v>0</v>
      </c>
      <c r="AL633" s="31" t="n">
        <f aca="false">IF(AK633=1,IF(OBJECTIVE=1,AI633,AJ633),1000000000000)+ROW()*0.000000001</f>
        <v>1000000000000</v>
      </c>
      <c r="AM633" s="31" t="n">
        <v>4.144624</v>
      </c>
      <c r="AN633" s="41" t="n">
        <v>1.51306</v>
      </c>
      <c r="AO633" s="31" t="n">
        <v>6.164221</v>
      </c>
      <c r="AP633" s="31" t="n">
        <f aca="false">IF(CORE_MODE=1,G633,IF(OR(CORE_MODE=3,CORE_MODE=4),G633+(CHOOSE(N_CW+1,0,1,CW_N2,CW_N3,CW_N4,CW_N5,CW_N6)+CHOOSE(N_CW_A+1,0,CW_A1,CW_A2))*CW_PER_SWING*AM633,AM633))</f>
        <v>16.060401164112</v>
      </c>
      <c r="AQ633" s="41" t="n">
        <f aca="false">IF(CORE_MODE=2,AN633,K633)</f>
        <v>1.53448</v>
      </c>
      <c r="AR633" s="31" t="n">
        <f aca="false">IF(CORE_MODE=2,AO633,L633)</f>
        <v>6.291162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31" t="n">
        <v>7.264419</v>
      </c>
      <c r="H634" s="8" t="n">
        <v>248.364405</v>
      </c>
      <c r="I634" s="8" t="n">
        <v>3621.130794</v>
      </c>
      <c r="J634" s="31" t="n">
        <v>14.57991</v>
      </c>
      <c r="K634" s="41" t="n">
        <v>1.541601</v>
      </c>
      <c r="L634" s="31" t="n">
        <v>8.557142</v>
      </c>
      <c r="M634" s="8" t="n">
        <v>340</v>
      </c>
      <c r="N634" s="8" t="n">
        <v>1272</v>
      </c>
      <c r="O634" s="31" t="n">
        <v>9.707768</v>
      </c>
      <c r="P634" s="31" t="n">
        <v>33.439263</v>
      </c>
      <c r="Q634" s="31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31" t="n">
        <v>6.854377</v>
      </c>
      <c r="W634" s="41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2*ROUNDUP(G634*1000/V_ZENER,0)*PRICE_Z+(4+IF(CORE_MODE=1,1,0)+IF(OR(CORE_MODE=3,CORE_MODE=4),1+2*N_CW+2*N_CW_A,0))*ROUNDUP(G634*DIODE_SAFETY/V_STICK,0)*PRICE_STICK</f>
        <v>66.9</v>
      </c>
      <c r="AG634" s="24" t="n">
        <f aca="false">SUM(X634:AF634)</f>
        <v>5040.80757817</v>
      </c>
      <c r="AH634" s="20" t="n">
        <f aca="false">FIXED_BOM</f>
        <v>3666</v>
      </c>
      <c r="AI634" s="24" t="n">
        <f aca="false">(AG634+AH634)*(1+CONT)</f>
        <v>10012.8287148955</v>
      </c>
      <c r="AJ634" s="24" t="n">
        <f aca="false">IF(AR634&gt;0,AI634/AR634,1000000000000)</f>
        <v>1170.11365651002</v>
      </c>
      <c r="AK634" s="8" t="n">
        <f aca="false">IF(AND(AP634&gt;=V_NEED,AR634&gt;=P_MIN,AQ634&gt;=Z_MIN,F634&lt;=N_CAP,D634&lt;=R_MAX,OR(CORONA_REQ=0,O634&gt;=G634),OR(CORE_MODE&lt;&gt;3,E_CORE&lt;=E_NULL_MAX)),1,0)</f>
        <v>0</v>
      </c>
      <c r="AL634" s="31" t="n">
        <f aca="false">IF(AK634=1,IF(OBJECTIVE=1,AI634,AJ634),1000000000000)+ROW()*0.000000001</f>
        <v>1000000000000</v>
      </c>
      <c r="AM634" s="31" t="n">
        <v>4.214926</v>
      </c>
      <c r="AN634" s="41" t="n">
        <v>1.525312</v>
      </c>
      <c r="AO634" s="31" t="n">
        <v>8.429788</v>
      </c>
      <c r="AP634" s="31" t="n">
        <f aca="false">IF(CORE_MODE=1,G634,IF(OR(CORE_MODE=3,CORE_MODE=4),G634+(CHOOSE(N_CW+1,0,1,CW_N2,CW_N3,CW_N4,CW_N5,CW_N6)+CHOOSE(N_CW_A+1,0,CW_A1,CW_A2))*CW_PER_SWING*AM634,AM634))</f>
        <v>16.209600497538</v>
      </c>
      <c r="AQ634" s="41" t="n">
        <f aca="false">IF(CORE_MODE=2,AN634,K634)</f>
        <v>1.541601</v>
      </c>
      <c r="AR634" s="31" t="n">
        <f aca="false">IF(CORE_MODE=2,AO634,L634)</f>
        <v>8.557142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31" t="n">
        <v>9.259956</v>
      </c>
      <c r="H635" s="8" t="n">
        <v>20.658452</v>
      </c>
      <c r="I635" s="8" t="n">
        <v>435.871727</v>
      </c>
      <c r="J635" s="31" t="n">
        <v>21.098954</v>
      </c>
      <c r="K635" s="41" t="n">
        <v>1.473982</v>
      </c>
      <c r="L635" s="31" t="n">
        <v>1.519321</v>
      </c>
      <c r="M635" s="8" t="n">
        <v>62</v>
      </c>
      <c r="N635" s="8" t="n">
        <v>720</v>
      </c>
      <c r="O635" s="31" t="n">
        <v>9.488787</v>
      </c>
      <c r="P635" s="31" t="n">
        <v>2.371524</v>
      </c>
      <c r="Q635" s="31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31" t="n">
        <v>1.968437</v>
      </c>
      <c r="W635" s="41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2*ROUNDUP(G635*1000/V_ZENER,0)*PRICE_Z+(4+IF(CORE_MODE=1,1,0)+IF(OR(CORE_MODE=3,CORE_MODE=4),1+2*N_CW+2*N_CW_A,0))*ROUNDUP(G635*DIODE_SAFETY/V_STICK,0)*PRICE_STICK</f>
        <v>78.9</v>
      </c>
      <c r="AG635" s="24" t="n">
        <f aca="false">SUM(X635:AF635)</f>
        <v>1299.3541585</v>
      </c>
      <c r="AH635" s="20" t="n">
        <f aca="false">FIXED_BOM</f>
        <v>3666</v>
      </c>
      <c r="AI635" s="24" t="n">
        <f aca="false">(AG635+AH635)*(1+CONT)</f>
        <v>5710.157282275</v>
      </c>
      <c r="AJ635" s="24" t="n">
        <f aca="false">IF(AR635&gt;0,AI635/AR635,1000000000000)</f>
        <v>3758.36132211363</v>
      </c>
      <c r="AK635" s="8" t="n">
        <f aca="false">IF(AND(AP635&gt;=V_NEED,AR635&gt;=P_MIN,AQ635&gt;=Z_MIN,F635&lt;=N_CAP,D635&lt;=R_MAX,OR(CORONA_REQ=0,O635&gt;=G635),OR(CORE_MODE&lt;&gt;3,E_CORE&lt;=E_NULL_MAX)),1,0)</f>
        <v>0</v>
      </c>
      <c r="AL635" s="31" t="n">
        <f aca="false">IF(AK635=1,IF(OBJECTIVE=1,AI635,AJ635),1000000000000)+ROW()*0.000000001</f>
        <v>1000000000000</v>
      </c>
      <c r="AM635" s="31" t="n">
        <v>5.10999</v>
      </c>
      <c r="AN635" s="41" t="n">
        <v>1.369638</v>
      </c>
      <c r="AO635" s="31" t="n">
        <v>1.32081</v>
      </c>
      <c r="AP635" s="31" t="n">
        <f aca="false">IF(CORE_MODE=1,G635,IF(OR(CORE_MODE=3,CORE_MODE=4),G635+(CHOOSE(N_CW+1,0,1,CW_N2,CW_N3,CW_N4,CW_N5,CW_N6)+CHOOSE(N_CW_A+1,0,CW_A1,CW_A2))*CW_PER_SWING*AM635,AM635))</f>
        <v>20.10469870737</v>
      </c>
      <c r="AQ635" s="41" t="n">
        <f aca="false">IF(CORE_MODE=2,AN635,K635)</f>
        <v>1.473982</v>
      </c>
      <c r="AR635" s="31" t="n">
        <f aca="false">IF(CORE_MODE=2,AO635,L635)</f>
        <v>1.519321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31" t="n">
        <v>9.259956</v>
      </c>
      <c r="H636" s="8" t="n">
        <v>31.320425</v>
      </c>
      <c r="I636" s="8" t="n">
        <v>684.941285</v>
      </c>
      <c r="J636" s="31" t="n">
        <v>21.868838</v>
      </c>
      <c r="K636" s="41" t="n">
        <v>1.524438</v>
      </c>
      <c r="L636" s="31" t="n">
        <v>2.564518</v>
      </c>
      <c r="M636" s="8" t="n">
        <v>89.5</v>
      </c>
      <c r="N636" s="8" t="n">
        <v>775</v>
      </c>
      <c r="O636" s="31" t="n">
        <v>9.488787</v>
      </c>
      <c r="P636" s="31" t="n">
        <v>3.557286</v>
      </c>
      <c r="Q636" s="31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31" t="n">
        <v>2.451758</v>
      </c>
      <c r="W636" s="41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2*ROUNDUP(G636*1000/V_ZENER,0)*PRICE_Z+(4+IF(CORE_MODE=1,1,0)+IF(OR(CORE_MODE=3,CORE_MODE=4),1+2*N_CW+2*N_CW_A,0))*ROUNDUP(G636*DIODE_SAFETY/V_STICK,0)*PRICE_STICK</f>
        <v>78.9</v>
      </c>
      <c r="AG636" s="24" t="n">
        <f aca="false">SUM(X636:AF636)</f>
        <v>1730.23476282</v>
      </c>
      <c r="AH636" s="20" t="n">
        <f aca="false">FIXED_BOM</f>
        <v>3666</v>
      </c>
      <c r="AI636" s="24" t="n">
        <f aca="false">(AG636+AH636)*(1+CONT)</f>
        <v>6205.669977243</v>
      </c>
      <c r="AJ636" s="24" t="n">
        <f aca="false">IF(AR636&gt;0,AI636/AR636,1000000000000)</f>
        <v>2419.8192320128</v>
      </c>
      <c r="AK636" s="8" t="n">
        <f aca="false">IF(AND(AP636&gt;=V_NEED,AR636&gt;=P_MIN,AQ636&gt;=Z_MIN,F636&lt;=N_CAP,D636&lt;=R_MAX,OR(CORONA_REQ=0,O636&gt;=G636),OR(CORE_MODE&lt;&gt;3,E_CORE&lt;=E_NULL_MAX)),1,0)</f>
        <v>0</v>
      </c>
      <c r="AL636" s="31" t="n">
        <f aca="false">IF(AK636=1,IF(OBJECTIVE=1,AI636,AJ636),1000000000000)+ROW()*0.000000001</f>
        <v>1000000000000</v>
      </c>
      <c r="AM636" s="31" t="n">
        <v>5.154764</v>
      </c>
      <c r="AN636" s="41" t="n">
        <v>1.447411</v>
      </c>
      <c r="AO636" s="31" t="n">
        <v>2.355829</v>
      </c>
      <c r="AP636" s="31" t="n">
        <f aca="false">IF(CORE_MODE=1,G636,IF(OR(CORE_MODE=3,CORE_MODE=4),G636+(CHOOSE(N_CW+1,0,1,CW_N2,CW_N3,CW_N4,CW_N5,CW_N6)+CHOOSE(N_CW_A+1,0,CW_A1,CW_A2))*CW_PER_SWING*AM636,AM636))</f>
        <v>20.199720910932</v>
      </c>
      <c r="AQ636" s="41" t="n">
        <f aca="false">IF(CORE_MODE=2,AN636,K636)</f>
        <v>1.524438</v>
      </c>
      <c r="AR636" s="31" t="n">
        <f aca="false">IF(CORE_MODE=2,AO636,L636)</f>
        <v>2.564518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31" t="n">
        <v>9.259956</v>
      </c>
      <c r="H637" s="8" t="n">
        <v>41.982397</v>
      </c>
      <c r="I637" s="8" t="n">
        <v>934.010843</v>
      </c>
      <c r="J637" s="31" t="n">
        <v>22.247678</v>
      </c>
      <c r="K637" s="41" t="n">
        <v>1.550532</v>
      </c>
      <c r="L637" s="31" t="n">
        <v>3.614342</v>
      </c>
      <c r="M637" s="8" t="n">
        <v>122.5</v>
      </c>
      <c r="N637" s="8" t="n">
        <v>841</v>
      </c>
      <c r="O637" s="31" t="n">
        <v>9.488787</v>
      </c>
      <c r="P637" s="31" t="n">
        <v>4.743048</v>
      </c>
      <c r="Q637" s="31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31" t="n">
        <v>3.031744</v>
      </c>
      <c r="W637" s="41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2*ROUNDUP(G637*1000/V_ZENER,0)*PRICE_Z+(4+IF(CORE_MODE=1,1,0)+IF(OR(CORE_MODE=3,CORE_MODE=4),1+2*N_CW+2*N_CW_A,0))*ROUNDUP(G637*DIODE_SAFETY/V_STICK,0)*PRICE_STICK</f>
        <v>78.9</v>
      </c>
      <c r="AG637" s="24" t="n">
        <f aca="false">SUM(X637:AF637)</f>
        <v>2236.69307579</v>
      </c>
      <c r="AH637" s="20" t="n">
        <f aca="false">FIXED_BOM</f>
        <v>3666</v>
      </c>
      <c r="AI637" s="24" t="n">
        <f aca="false">(AG637+AH637)*(1+CONT)</f>
        <v>6788.0970371585</v>
      </c>
      <c r="AJ637" s="24" t="n">
        <f aca="false">IF(AR637&gt;0,AI637/AR637,1000000000000)</f>
        <v>1878.10036713695</v>
      </c>
      <c r="AK637" s="8" t="n">
        <f aca="false">IF(AND(AP637&gt;=V_NEED,AR637&gt;=P_MIN,AQ637&gt;=Z_MIN,F637&lt;=N_CAP,D637&lt;=R_MAX,OR(CORONA_REQ=0,O637&gt;=G637),OR(CORE_MODE&lt;&gt;3,E_CORE&lt;=E_NULL_MAX)),1,0)</f>
        <v>0</v>
      </c>
      <c r="AL637" s="31" t="n">
        <f aca="false">IF(AK637=1,IF(OBJECTIVE=1,AI637,AJ637),1000000000000)+ROW()*0.000000001</f>
        <v>1000000000000</v>
      </c>
      <c r="AM637" s="31" t="n">
        <v>5.183192</v>
      </c>
      <c r="AN637" s="41" t="n">
        <v>1.489924</v>
      </c>
      <c r="AO637" s="31" t="n">
        <v>3.405111</v>
      </c>
      <c r="AP637" s="31" t="n">
        <f aca="false">IF(CORE_MODE=1,G637,IF(OR(CORE_MODE=3,CORE_MODE=4),G637+(CHOOSE(N_CW+1,0,1,CW_N2,CW_N3,CW_N4,CW_N5,CW_N6)+CHOOSE(N_CW_A+1,0,CW_A1,CW_A2))*CW_PER_SWING*AM637,AM637))</f>
        <v>20.260052603496</v>
      </c>
      <c r="AQ637" s="41" t="n">
        <f aca="false">IF(CORE_MODE=2,AN637,K637)</f>
        <v>1.550532</v>
      </c>
      <c r="AR637" s="31" t="n">
        <f aca="false">IF(CORE_MODE=2,AO637,L637)</f>
        <v>3.614342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31" t="n">
        <v>9.259956</v>
      </c>
      <c r="H638" s="8" t="n">
        <v>52.64437</v>
      </c>
      <c r="I638" s="8" t="n">
        <v>1183.080401</v>
      </c>
      <c r="J638" s="31" t="n">
        <v>22.473066</v>
      </c>
      <c r="K638" s="41" t="n">
        <v>1.565087</v>
      </c>
      <c r="L638" s="31" t="n">
        <v>4.660207</v>
      </c>
      <c r="M638" s="8" t="n">
        <v>150</v>
      </c>
      <c r="N638" s="8" t="n">
        <v>896</v>
      </c>
      <c r="O638" s="31" t="n">
        <v>9.488787</v>
      </c>
      <c r="P638" s="31" t="n">
        <v>5.92881</v>
      </c>
      <c r="Q638" s="31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31" t="n">
        <v>3.515065</v>
      </c>
      <c r="W638" s="41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2*ROUNDUP(G638*1000/V_ZENER,0)*PRICE_Z+(4+IF(CORE_MODE=1,1,0)+IF(OR(CORE_MODE=3,CORE_MODE=4),1+2*N_CW+2*N_CW_A,0))*ROUNDUP(G638*DIODE_SAFETY/V_STICK,0)*PRICE_STICK</f>
        <v>78.9</v>
      </c>
      <c r="AG638" s="24" t="n">
        <f aca="false">SUM(X638:AF638)</f>
        <v>2667.57368011</v>
      </c>
      <c r="AH638" s="20" t="n">
        <f aca="false">FIXED_BOM</f>
        <v>3666</v>
      </c>
      <c r="AI638" s="24" t="n">
        <f aca="false">(AG638+AH638)*(1+CONT)</f>
        <v>7283.6097321265</v>
      </c>
      <c r="AJ638" s="24" t="n">
        <f aca="false">IF(AR638&gt;0,AI638/AR638,1000000000000)</f>
        <v>1562.93695368607</v>
      </c>
      <c r="AK638" s="8" t="n">
        <f aca="false">IF(AND(AP638&gt;=V_NEED,AR638&gt;=P_MIN,AQ638&gt;=Z_MIN,F638&lt;=N_CAP,D638&lt;=R_MAX,OR(CORONA_REQ=0,O638&gt;=G638),OR(CORE_MODE&lt;&gt;3,E_CORE&lt;=E_NULL_MAX)),1,0)</f>
        <v>0</v>
      </c>
      <c r="AL638" s="31" t="n">
        <f aca="false">IF(AK638=1,IF(OBJECTIVE=1,AI638,AJ638),1000000000000)+ROW()*0.000000001</f>
        <v>1000000000000</v>
      </c>
      <c r="AM638" s="31" t="n">
        <v>5.204257</v>
      </c>
      <c r="AN638" s="41" t="n">
        <v>1.51483</v>
      </c>
      <c r="AO638" s="31" t="n">
        <v>4.446523</v>
      </c>
      <c r="AP638" s="31" t="n">
        <f aca="false">IF(CORE_MODE=1,G638,IF(OR(CORE_MODE=3,CORE_MODE=4),G638+(CHOOSE(N_CW+1,0,1,CW_N2,CW_N3,CW_N4,CW_N5,CW_N6)+CHOOSE(N_CW_A+1,0,CW_A1,CW_A2))*CW_PER_SWING*AM638,AM638))</f>
        <v>20.304758073591</v>
      </c>
      <c r="AQ638" s="41" t="n">
        <f aca="false">IF(CORE_MODE=2,AN638,K638)</f>
        <v>1.565087</v>
      </c>
      <c r="AR638" s="31" t="n">
        <f aca="false">IF(CORE_MODE=2,AO638,L638)</f>
        <v>4.660207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31" t="n">
        <v>9.259956</v>
      </c>
      <c r="H639" s="8" t="n">
        <v>63.306342</v>
      </c>
      <c r="I639" s="8" t="n">
        <v>1432.149959</v>
      </c>
      <c r="J639" s="31" t="n">
        <v>22.622535</v>
      </c>
      <c r="K639" s="41" t="n">
        <v>1.575787</v>
      </c>
      <c r="L639" s="31" t="n">
        <v>5.713759</v>
      </c>
      <c r="M639" s="8" t="n">
        <v>183</v>
      </c>
      <c r="N639" s="8" t="n">
        <v>962</v>
      </c>
      <c r="O639" s="31" t="n">
        <v>9.488787</v>
      </c>
      <c r="P639" s="31" t="n">
        <v>7.114572</v>
      </c>
      <c r="Q639" s="31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31" t="n">
        <v>4.095051</v>
      </c>
      <c r="W639" s="41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2*ROUNDUP(G639*1000/V_ZENER,0)*PRICE_Z+(4+IF(CORE_MODE=1,1,0)+IF(OR(CORE_MODE=3,CORE_MODE=4),1+2*N_CW+2*N_CW_A,0))*ROUNDUP(G639*DIODE_SAFETY/V_STICK,0)*PRICE_STICK</f>
        <v>78.9</v>
      </c>
      <c r="AG639" s="24" t="n">
        <f aca="false">SUM(X639:AF639)</f>
        <v>3174.03198111</v>
      </c>
      <c r="AH639" s="20" t="n">
        <f aca="false">FIXED_BOM</f>
        <v>3666</v>
      </c>
      <c r="AI639" s="24" t="n">
        <f aca="false">(AG639+AH639)*(1+CONT)</f>
        <v>7866.0367782765</v>
      </c>
      <c r="AJ639" s="24" t="n">
        <f aca="false">IF(AR639&gt;0,AI639/AR639,1000000000000)</f>
        <v>1376.68333198451</v>
      </c>
      <c r="AK639" s="8" t="n">
        <f aca="false">IF(AND(AP639&gt;=V_NEED,AR639&gt;=P_MIN,AQ639&gt;=Z_MIN,F639&lt;=N_CAP,D639&lt;=R_MAX,OR(CORONA_REQ=0,O639&gt;=G639),OR(CORE_MODE&lt;&gt;3,E_CORE&lt;=E_NULL_MAX)),1,0)</f>
        <v>0</v>
      </c>
      <c r="AL639" s="31" t="n">
        <f aca="false">IF(AK639=1,IF(OBJECTIVE=1,AI639,AJ639),1000000000000)+ROW()*0.000000001</f>
        <v>1000000000000</v>
      </c>
      <c r="AM639" s="31" t="n">
        <v>5.221193</v>
      </c>
      <c r="AN639" s="41" t="n">
        <v>1.534094</v>
      </c>
      <c r="AO639" s="31" t="n">
        <v>5.507254</v>
      </c>
      <c r="AP639" s="31" t="n">
        <f aca="false">IF(CORE_MODE=1,G639,IF(OR(CORE_MODE=3,CORE_MODE=4),G639+(CHOOSE(N_CW+1,0,1,CW_N2,CW_N3,CW_N4,CW_N5,CW_N6)+CHOOSE(N_CW_A+1,0,CW_A1,CW_A2))*CW_PER_SWING*AM639,AM639))</f>
        <v>20.340700719759</v>
      </c>
      <c r="AQ639" s="41" t="n">
        <f aca="false">IF(CORE_MODE=2,AN639,K639)</f>
        <v>1.575787</v>
      </c>
      <c r="AR639" s="31" t="n">
        <f aca="false">IF(CORE_MODE=2,AO639,L639)</f>
        <v>5.713759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31" t="n">
        <v>9.259956</v>
      </c>
      <c r="H640" s="8" t="n">
        <v>84.630288</v>
      </c>
      <c r="I640" s="8" t="n">
        <v>1930.289075</v>
      </c>
      <c r="J640" s="31" t="n">
        <v>22.80849</v>
      </c>
      <c r="K640" s="41" t="n">
        <v>1.588361</v>
      </c>
      <c r="L640" s="31" t="n">
        <v>7.814209</v>
      </c>
      <c r="M640" s="8" t="n">
        <v>238</v>
      </c>
      <c r="N640" s="8" t="n">
        <v>1072</v>
      </c>
      <c r="O640" s="31" t="n">
        <v>9.488787</v>
      </c>
      <c r="P640" s="31" t="n">
        <v>9.486096</v>
      </c>
      <c r="Q640" s="31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31" t="n">
        <v>5.061694</v>
      </c>
      <c r="W640" s="41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2*ROUNDUP(G640*1000/V_ZENER,0)*PRICE_Z+(4+IF(CORE_MODE=1,1,0)+IF(OR(CORE_MODE=3,CORE_MODE=4),1+2*N_CW+2*N_CW_A,0))*ROUNDUP(G640*DIODE_SAFETY/V_STICK,0)*PRICE_STICK</f>
        <v>78.9</v>
      </c>
      <c r="AG640" s="24" t="n">
        <f aca="false">SUM(X640:AF640)</f>
        <v>4035.79318975</v>
      </c>
      <c r="AH640" s="20" t="n">
        <f aca="false">FIXED_BOM</f>
        <v>3666</v>
      </c>
      <c r="AI640" s="24" t="n">
        <f aca="false">(AG640+AH640)*(1+CONT)</f>
        <v>8857.0621682125</v>
      </c>
      <c r="AJ640" s="24" t="n">
        <f aca="false">IF(AR640&gt;0,AI640/AR640,1000000000000)</f>
        <v>1133.45601176172</v>
      </c>
      <c r="AK640" s="8" t="n">
        <f aca="false">IF(AND(AP640&gt;=V_NEED,AR640&gt;=P_MIN,AQ640&gt;=Z_MIN,F640&lt;=N_CAP,D640&lt;=R_MAX,OR(CORONA_REQ=0,O640&gt;=G640),OR(CORE_MODE&lt;&gt;3,E_CORE&lt;=E_NULL_MAX)),1,0)</f>
        <v>0</v>
      </c>
      <c r="AL640" s="31" t="n">
        <f aca="false">IF(AK640=1,IF(OBJECTIVE=1,AI640,AJ640),1000000000000)+ROW()*0.000000001</f>
        <v>1000000000000</v>
      </c>
      <c r="AM640" s="31" t="n">
        <v>5.268942</v>
      </c>
      <c r="AN640" s="41" t="n">
        <v>1.555419</v>
      </c>
      <c r="AO640" s="31" t="n">
        <v>7.599844</v>
      </c>
      <c r="AP640" s="31" t="n">
        <f aca="false">IF(CORE_MODE=1,G640,IF(OR(CORE_MODE=3,CORE_MODE=4),G640+(CHOOSE(N_CW+1,0,1,CW_N2,CW_N3,CW_N4,CW_N5,CW_N6)+CHOOSE(N_CW_A+1,0,CW_A1,CW_A2))*CW_PER_SWING*AM640,AM640))</f>
        <v>20.442036655746</v>
      </c>
      <c r="AQ640" s="41" t="n">
        <f aca="false">IF(CORE_MODE=2,AN640,K640)</f>
        <v>1.588361</v>
      </c>
      <c r="AR640" s="31" t="n">
        <f aca="false">IF(CORE_MODE=2,AO640,L640)</f>
        <v>7.814209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31" t="n">
        <v>9.259956</v>
      </c>
      <c r="H641" s="8" t="n">
        <v>27.772072</v>
      </c>
      <c r="I641" s="8" t="n">
        <v>527.30602</v>
      </c>
      <c r="J641" s="31" t="n">
        <v>18.986917</v>
      </c>
      <c r="K641" s="41" t="n">
        <v>1.483543</v>
      </c>
      <c r="L641" s="31" t="n">
        <v>1.865962</v>
      </c>
      <c r="M641" s="8" t="n">
        <v>62</v>
      </c>
      <c r="N641" s="8" t="n">
        <v>720</v>
      </c>
      <c r="O641" s="31" t="n">
        <v>9.488787</v>
      </c>
      <c r="P641" s="31" t="n">
        <v>2.753227</v>
      </c>
      <c r="Q641" s="31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31" t="n">
        <v>1.968437</v>
      </c>
      <c r="W641" s="41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2*ROUNDUP(G641*1000/V_ZENER,0)*PRICE_Z+(4+IF(CORE_MODE=1,1,0)+IF(OR(CORE_MODE=3,CORE_MODE=4),1+2*N_CW+2*N_CW_A,0))*ROUNDUP(G641*DIODE_SAFETY/V_STICK,0)*PRICE_STICK</f>
        <v>78.9</v>
      </c>
      <c r="AG641" s="24" t="n">
        <f aca="false">SUM(X641:AF641)</f>
        <v>1303.92314341</v>
      </c>
      <c r="AH641" s="20" t="n">
        <f aca="false">FIXED_BOM</f>
        <v>3666</v>
      </c>
      <c r="AI641" s="24" t="n">
        <f aca="false">(AG641+AH641)*(1+CONT)</f>
        <v>5715.4116149215</v>
      </c>
      <c r="AJ641" s="24" t="n">
        <f aca="false">IF(AR641&gt;0,AI641/AR641,1000000000000)</f>
        <v>3062.98392728335</v>
      </c>
      <c r="AK641" s="8" t="n">
        <f aca="false">IF(AND(AP641&gt;=V_NEED,AR641&gt;=P_MIN,AQ641&gt;=Z_MIN,F641&lt;=N_CAP,D641&lt;=R_MAX,OR(CORONA_REQ=0,O641&gt;=G641),OR(CORE_MODE&lt;&gt;3,E_CORE&lt;=E_NULL_MAX)),1,0)</f>
        <v>0</v>
      </c>
      <c r="AL641" s="31" t="n">
        <f aca="false">IF(AK641=1,IF(OBJECTIVE=1,AI641,AJ641),1000000000000)+ROW()*0.000000001</f>
        <v>1000000000000</v>
      </c>
      <c r="AM641" s="31" t="n">
        <v>5.117985</v>
      </c>
      <c r="AN641" s="41" t="n">
        <v>1.393172</v>
      </c>
      <c r="AO641" s="31" t="n">
        <v>1.661381</v>
      </c>
      <c r="AP641" s="31" t="n">
        <f aca="false">IF(CORE_MODE=1,G641,IF(OR(CORE_MODE=3,CORE_MODE=4),G641+(CHOOSE(N_CW+1,0,1,CW_N2,CW_N3,CW_N4,CW_N5,CW_N6)+CHOOSE(N_CW_A+1,0,CW_A1,CW_A2))*CW_PER_SWING*AM641,AM641))</f>
        <v>20.121666200055</v>
      </c>
      <c r="AQ641" s="41" t="n">
        <f aca="false">IF(CORE_MODE=2,AN641,K641)</f>
        <v>1.483543</v>
      </c>
      <c r="AR641" s="31" t="n">
        <f aca="false">IF(CORE_MODE=2,AO641,L641)</f>
        <v>1.865962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31" t="n">
        <v>9.259956</v>
      </c>
      <c r="H642" s="8" t="n">
        <v>42.498971</v>
      </c>
      <c r="I642" s="8" t="n">
        <v>828.623746</v>
      </c>
      <c r="J642" s="31" t="n">
        <v>19.497501</v>
      </c>
      <c r="K642" s="41" t="n">
        <v>1.526434</v>
      </c>
      <c r="L642" s="31" t="n">
        <v>3.111836</v>
      </c>
      <c r="M642" s="8" t="n">
        <v>95</v>
      </c>
      <c r="N642" s="8" t="n">
        <v>786</v>
      </c>
      <c r="O642" s="31" t="n">
        <v>9.488787</v>
      </c>
      <c r="P642" s="31" t="n">
        <v>4.129841</v>
      </c>
      <c r="Q642" s="31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31" t="n">
        <v>2.548422</v>
      </c>
      <c r="W642" s="41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2*ROUNDUP(G642*1000/V_ZENER,0)*PRICE_Z+(4+IF(CORE_MODE=1,1,0)+IF(OR(CORE_MODE=3,CORE_MODE=4),1+2*N_CW+2*N_CW_A,0))*ROUNDUP(G642*DIODE_SAFETY/V_STICK,0)*PRICE_STICK</f>
        <v>78.9</v>
      </c>
      <c r="AG642" s="24" t="n">
        <f aca="false">SUM(X642:AF642)</f>
        <v>1812.66594285</v>
      </c>
      <c r="AH642" s="20" t="n">
        <f aca="false">FIXED_BOM</f>
        <v>3666</v>
      </c>
      <c r="AI642" s="24" t="n">
        <f aca="false">(AG642+AH642)*(1+CONT)</f>
        <v>6300.4658342775</v>
      </c>
      <c r="AJ642" s="24" t="n">
        <f aca="false">IF(AR642&gt;0,AI642/AR642,1000000000000)</f>
        <v>2024.67798247642</v>
      </c>
      <c r="AK642" s="8" t="n">
        <f aca="false">IF(AND(AP642&gt;=V_NEED,AR642&gt;=P_MIN,AQ642&gt;=Z_MIN,F642&lt;=N_CAP,D642&lt;=R_MAX,OR(CORONA_REQ=0,O642&gt;=G642),OR(CORE_MODE&lt;&gt;3,E_CORE&lt;=E_NULL_MAX)),1,0)</f>
        <v>0</v>
      </c>
      <c r="AL642" s="31" t="n">
        <f aca="false">IF(AK642=1,IF(OBJECTIVE=1,AI642,AJ642),1000000000000)+ROW()*0.000000001</f>
        <v>1000000000000</v>
      </c>
      <c r="AM642" s="31" t="n">
        <v>5.16067</v>
      </c>
      <c r="AN642" s="41" t="n">
        <v>1.462625</v>
      </c>
      <c r="AO642" s="31" t="n">
        <v>2.909436</v>
      </c>
      <c r="AP642" s="31" t="n">
        <f aca="false">IF(CORE_MODE=1,G642,IF(OR(CORE_MODE=3,CORE_MODE=4),G642+(CHOOSE(N_CW+1,0,1,CW_N2,CW_N3,CW_N4,CW_N5,CW_N6)+CHOOSE(N_CW_A+1,0,CW_A1,CW_A2))*CW_PER_SWING*AM642,AM642))</f>
        <v>20.21225499621</v>
      </c>
      <c r="AQ642" s="41" t="n">
        <f aca="false">IF(CORE_MODE=2,AN642,K642)</f>
        <v>1.526434</v>
      </c>
      <c r="AR642" s="31" t="n">
        <f aca="false">IF(CORE_MODE=2,AO642,L642)</f>
        <v>3.111836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31" t="n">
        <v>9.259956</v>
      </c>
      <c r="H643" s="8" t="n">
        <v>57.225869</v>
      </c>
      <c r="I643" s="8" t="n">
        <v>1129.941472</v>
      </c>
      <c r="J643" s="31" t="n">
        <v>19.745291</v>
      </c>
      <c r="K643" s="41" t="n">
        <v>1.547427</v>
      </c>
      <c r="L643" s="31" t="n">
        <v>4.359139</v>
      </c>
      <c r="M643" s="8" t="n">
        <v>128</v>
      </c>
      <c r="N643" s="8" t="n">
        <v>852</v>
      </c>
      <c r="O643" s="31" t="n">
        <v>9.488787</v>
      </c>
      <c r="P643" s="31" t="n">
        <v>5.506455</v>
      </c>
      <c r="Q643" s="31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31" t="n">
        <v>3.128408</v>
      </c>
      <c r="W643" s="41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2*ROUNDUP(G643*1000/V_ZENER,0)*PRICE_Z+(4+IF(CORE_MODE=1,1,0)+IF(OR(CORE_MODE=3,CORE_MODE=4),1+2*N_CW+2*N_CW_A,0))*ROUNDUP(G643*DIODE_SAFETY/V_STICK,0)*PRICE_STICK</f>
        <v>78.9</v>
      </c>
      <c r="AG643" s="24" t="n">
        <f aca="false">SUM(X643:AF643)</f>
        <v>2321.40874926</v>
      </c>
      <c r="AH643" s="20" t="n">
        <f aca="false">FIXED_BOM</f>
        <v>3666</v>
      </c>
      <c r="AI643" s="24" t="n">
        <f aca="false">(AG643+AH643)*(1+CONT)</f>
        <v>6885.520061649</v>
      </c>
      <c r="AJ643" s="24" t="n">
        <f aca="false">IF(AR643&gt;0,AI643/AR643,1000000000000)</f>
        <v>1579.55964736362</v>
      </c>
      <c r="AK643" s="8" t="n">
        <f aca="false">IF(AND(AP643&gt;=V_NEED,AR643&gt;=P_MIN,AQ643&gt;=Z_MIN,F643&lt;=N_CAP,D643&lt;=R_MAX,OR(CORONA_REQ=0,O643&gt;=G643),OR(CORE_MODE&lt;&gt;3,E_CORE&lt;=E_NULL_MAX)),1,0)</f>
        <v>0</v>
      </c>
      <c r="AL643" s="31" t="n">
        <f aca="false">IF(AK643=1,IF(OBJECTIVE=1,AI643,AJ643),1000000000000)+ROW()*0.000000001</f>
        <v>1000000000000</v>
      </c>
      <c r="AM643" s="31" t="n">
        <v>5.189075</v>
      </c>
      <c r="AN643" s="41" t="n">
        <v>1.496604</v>
      </c>
      <c r="AO643" s="31" t="n">
        <v>4.145806</v>
      </c>
      <c r="AP643" s="31" t="n">
        <f aca="false">IF(CORE_MODE=1,G643,IF(OR(CORE_MODE=3,CORE_MODE=4),G643+(CHOOSE(N_CW+1,0,1,CW_N2,CW_N3,CW_N4,CW_N5,CW_N6)+CHOOSE(N_CW_A+1,0,CW_A1,CW_A2))*CW_PER_SWING*AM643,AM643))</f>
        <v>20.272537876725</v>
      </c>
      <c r="AQ643" s="41" t="n">
        <f aca="false">IF(CORE_MODE=2,AN643,K643)</f>
        <v>1.547427</v>
      </c>
      <c r="AR643" s="31" t="n">
        <f aca="false">IF(CORE_MODE=2,AO643,L643)</f>
        <v>4.359139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31" t="n">
        <v>9.259956</v>
      </c>
      <c r="H644" s="8" t="n">
        <v>71.952768</v>
      </c>
      <c r="I644" s="8" t="n">
        <v>1431.259198</v>
      </c>
      <c r="J644" s="31" t="n">
        <v>19.891649</v>
      </c>
      <c r="K644" s="41" t="n">
        <v>1.559873</v>
      </c>
      <c r="L644" s="31" t="n">
        <v>5.606948</v>
      </c>
      <c r="M644" s="8" t="n">
        <v>161</v>
      </c>
      <c r="N644" s="8" t="n">
        <v>918</v>
      </c>
      <c r="O644" s="31" t="n">
        <v>9.488787</v>
      </c>
      <c r="P644" s="31" t="n">
        <v>6.883068</v>
      </c>
      <c r="Q644" s="31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31" t="n">
        <v>3.708394</v>
      </c>
      <c r="W644" s="41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2*ROUNDUP(G644*1000/V_ZENER,0)*PRICE_Z+(4+IF(CORE_MODE=1,1,0)+IF(OR(CORE_MODE=3,CORE_MODE=4),1+2*N_CW+2*N_CW_A,0))*ROUNDUP(G644*DIODE_SAFETY/V_STICK,0)*PRICE_STICK</f>
        <v>78.9</v>
      </c>
      <c r="AG644" s="24" t="n">
        <f aca="false">SUM(X644:AF644)</f>
        <v>2830.15153823</v>
      </c>
      <c r="AH644" s="20" t="n">
        <f aca="false">FIXED_BOM</f>
        <v>3666</v>
      </c>
      <c r="AI644" s="24" t="n">
        <f aca="false">(AG644+AH644)*(1+CONT)</f>
        <v>7470.5742689645</v>
      </c>
      <c r="AJ644" s="24" t="n">
        <f aca="false">IF(AR644&gt;0,AI644/AR644,1000000000000)</f>
        <v>1332.37801901578</v>
      </c>
      <c r="AK644" s="8" t="n">
        <f aca="false">IF(AND(AP644&gt;=V_NEED,AR644&gt;=P_MIN,AQ644&gt;=Z_MIN,F644&lt;=N_CAP,D644&lt;=R_MAX,OR(CORONA_REQ=0,O644&gt;=G644),OR(CORE_MODE&lt;&gt;3,E_CORE&lt;=E_NULL_MAX)),1,0)</f>
        <v>0</v>
      </c>
      <c r="AL644" s="31" t="n">
        <f aca="false">IF(AK644=1,IF(OBJECTIVE=1,AI644,AJ644),1000000000000)+ROW()*0.000000001</f>
        <v>1000000000000</v>
      </c>
      <c r="AM644" s="31" t="n">
        <v>5.210483</v>
      </c>
      <c r="AN644" s="41" t="n">
        <v>1.519344</v>
      </c>
      <c r="AO644" s="31" t="n">
        <v>5.401099</v>
      </c>
      <c r="AP644" s="31" t="n">
        <f aca="false">IF(CORE_MODE=1,G644,IF(OR(CORE_MODE=3,CORE_MODE=4),G644+(CHOOSE(N_CW+1,0,1,CW_N2,CW_N3,CW_N4,CW_N5,CW_N6)+CHOOSE(N_CW_A+1,0,CW_A1,CW_A2))*CW_PER_SWING*AM644,AM644))</f>
        <v>20.317971283029</v>
      </c>
      <c r="AQ644" s="41" t="n">
        <f aca="false">IF(CORE_MODE=2,AN644,K644)</f>
        <v>1.559873</v>
      </c>
      <c r="AR644" s="31" t="n">
        <f aca="false">IF(CORE_MODE=2,AO644,L644)</f>
        <v>5.606948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31" t="n">
        <v>9.259956</v>
      </c>
      <c r="H645" s="8" t="n">
        <v>86.679667</v>
      </c>
      <c r="I645" s="8" t="n">
        <v>1732.576924</v>
      </c>
      <c r="J645" s="31" t="n">
        <v>19.988274</v>
      </c>
      <c r="K645" s="41" t="n">
        <v>1.568886</v>
      </c>
      <c r="L645" s="31" t="n">
        <v>6.858461</v>
      </c>
      <c r="M645" s="8" t="n">
        <v>188.5</v>
      </c>
      <c r="N645" s="8" t="n">
        <v>973</v>
      </c>
      <c r="O645" s="31" t="n">
        <v>9.488787</v>
      </c>
      <c r="P645" s="31" t="n">
        <v>8.259682</v>
      </c>
      <c r="Q645" s="31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31" t="n">
        <v>4.191715</v>
      </c>
      <c r="W645" s="41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2*ROUNDUP(G645*1000/V_ZENER,0)*PRICE_Z+(4+IF(CORE_MODE=1,1,0)+IF(OR(CORE_MODE=3,CORE_MODE=4),1+2*N_CW+2*N_CW_A,0))*ROUNDUP(G645*DIODE_SAFETY/V_STICK,0)*PRICE_STICK</f>
        <v>78.9</v>
      </c>
      <c r="AG645" s="24" t="n">
        <f aca="false">SUM(X645:AF645)</f>
        <v>3263.31664099</v>
      </c>
      <c r="AH645" s="20" t="n">
        <f aca="false">FIXED_BOM</f>
        <v>3666</v>
      </c>
      <c r="AI645" s="24" t="n">
        <f aca="false">(AG645+AH645)*(1+CONT)</f>
        <v>7968.7141371385</v>
      </c>
      <c r="AJ645" s="24" t="n">
        <f aca="false">IF(AR645&gt;0,AI645/AR645,1000000000000)</f>
        <v>1161.88079762187</v>
      </c>
      <c r="AK645" s="8" t="n">
        <f aca="false">IF(AND(AP645&gt;=V_NEED,AR645&gt;=P_MIN,AQ645&gt;=Z_MIN,F645&lt;=N_CAP,D645&lt;=R_MAX,OR(CORONA_REQ=0,O645&gt;=G645),OR(CORE_MODE&lt;&gt;3,E_CORE&lt;=E_NULL_MAX)),1,0)</f>
        <v>0</v>
      </c>
      <c r="AL645" s="31" t="n">
        <f aca="false">IF(AK645=1,IF(OBJECTIVE=1,AI645,AJ645),1000000000000)+ROW()*0.000000001</f>
        <v>1000000000000</v>
      </c>
      <c r="AM645" s="31" t="n">
        <v>5.239602</v>
      </c>
      <c r="AN645" s="41" t="n">
        <v>1.534083</v>
      </c>
      <c r="AO645" s="31" t="n">
        <v>6.648623</v>
      </c>
      <c r="AP645" s="31" t="n">
        <f aca="false">IF(CORE_MODE=1,G645,IF(OR(CORE_MODE=3,CORE_MODE=4),G645+(CHOOSE(N_CW+1,0,1,CW_N2,CW_N3,CW_N4,CW_N5,CW_N6)+CHOOSE(N_CW_A+1,0,CW_A1,CW_A2))*CW_PER_SWING*AM645,AM645))</f>
        <v>20.379769459326</v>
      </c>
      <c r="AQ645" s="41" t="n">
        <f aca="false">IF(CORE_MODE=2,AN645,K645)</f>
        <v>1.568886</v>
      </c>
      <c r="AR645" s="31" t="n">
        <f aca="false">IF(CORE_MODE=2,AO645,L645)</f>
        <v>6.858461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31" t="n">
        <v>9.259956</v>
      </c>
      <c r="H646" s="8" t="n">
        <v>116.133464</v>
      </c>
      <c r="I646" s="8" t="n">
        <v>2335.212376</v>
      </c>
      <c r="J646" s="31" t="n">
        <v>20.108006</v>
      </c>
      <c r="K646" s="41" t="n">
        <v>1.579126</v>
      </c>
      <c r="L646" s="31" t="n">
        <v>9.360482</v>
      </c>
      <c r="M646" s="8" t="n">
        <v>254.5</v>
      </c>
      <c r="N646" s="8" t="n">
        <v>1105</v>
      </c>
      <c r="O646" s="31" t="n">
        <v>9.488787</v>
      </c>
      <c r="P646" s="31" t="n">
        <v>11.01291</v>
      </c>
      <c r="Q646" s="31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31" t="n">
        <v>5.351687</v>
      </c>
      <c r="W646" s="41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2*ROUNDUP(G646*1000/V_ZENER,0)*PRICE_Z+(4+IF(CORE_MODE=1,1,0)+IF(OR(CORE_MODE=3,CORE_MODE=4),1+2*N_CW+2*N_CW_A,0))*ROUNDUP(G646*DIODE_SAFETY/V_STICK,0)*PRICE_STICK</f>
        <v>78.9</v>
      </c>
      <c r="AG646" s="24" t="n">
        <f aca="false">SUM(X646:AF646)</f>
        <v>4280.80223487</v>
      </c>
      <c r="AH646" s="20" t="n">
        <f aca="false">FIXED_BOM</f>
        <v>3666</v>
      </c>
      <c r="AI646" s="24" t="n">
        <f aca="false">(AG646+AH646)*(1+CONT)</f>
        <v>9138.8225701005</v>
      </c>
      <c r="AJ646" s="24" t="n">
        <f aca="false">IF(AR646&gt;0,AI646/AR646,1000000000000)</f>
        <v>976.319656413046</v>
      </c>
      <c r="AK646" s="8" t="n">
        <f aca="false">IF(AND(AP646&gt;=V_NEED,AR646&gt;=P_MIN,AQ646&gt;=Z_MIN,F646&lt;=N_CAP,D646&lt;=R_MAX,OR(CORONA_REQ=0,O646&gt;=G646),OR(CORE_MODE&lt;&gt;3,E_CORE&lt;=E_NULL_MAX)),1,0)</f>
        <v>0</v>
      </c>
      <c r="AL646" s="31" t="n">
        <f aca="false">IF(AK646=1,IF(OBJECTIVE=1,AI646,AJ646),1000000000000)+ROW()*0.000000001</f>
        <v>1000000000000</v>
      </c>
      <c r="AM646" s="31" t="n">
        <v>5.291046</v>
      </c>
      <c r="AN646" s="41" t="n">
        <v>1.552078</v>
      </c>
      <c r="AO646" s="31" t="n">
        <v>9.145579</v>
      </c>
      <c r="AP646" s="31" t="n">
        <f aca="false">IF(CORE_MODE=1,G646,IF(OR(CORE_MODE=3,CORE_MODE=4),G646+(CHOOSE(N_CW+1,0,1,CW_N2,CW_N3,CW_N4,CW_N5,CW_N6)+CHOOSE(N_CW_A+1,0,CW_A1,CW_A2))*CW_PER_SWING*AM646,AM646))</f>
        <v>20.488947157098</v>
      </c>
      <c r="AQ646" s="41" t="n">
        <f aca="false">IF(CORE_MODE=2,AN646,K646)</f>
        <v>1.579126</v>
      </c>
      <c r="AR646" s="31" t="n">
        <f aca="false">IF(CORE_MODE=2,AO646,L646)</f>
        <v>9.360482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31" t="n">
        <v>9.259956</v>
      </c>
      <c r="H647" s="8" t="n">
        <v>44.202632</v>
      </c>
      <c r="I647" s="8" t="n">
        <v>618.916475</v>
      </c>
      <c r="J647" s="31" t="n">
        <v>14.001801</v>
      </c>
      <c r="K647" s="41" t="n">
        <v>1.45841</v>
      </c>
      <c r="L647" s="31" t="n">
        <v>2.115334</v>
      </c>
      <c r="M647" s="8" t="n">
        <v>67.5</v>
      </c>
      <c r="N647" s="8" t="n">
        <v>731</v>
      </c>
      <c r="O647" s="31" t="n">
        <v>9.488787</v>
      </c>
      <c r="P647" s="31" t="n">
        <v>3.134931</v>
      </c>
      <c r="Q647" s="31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31" t="n">
        <v>2.065101</v>
      </c>
      <c r="W647" s="41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2*ROUNDUP(G647*1000/V_ZENER,0)*PRICE_Z+(4+IF(CORE_MODE=1,1,0)+IF(OR(CORE_MODE=3,CORE_MODE=4),1+2*N_CW+2*N_CW_A,0))*ROUNDUP(G647*DIODE_SAFETY/V_STICK,0)*PRICE_STICK</f>
        <v>78.9</v>
      </c>
      <c r="AG647" s="24" t="n">
        <f aca="false">SUM(X647:AF647)</f>
        <v>1384.06983197</v>
      </c>
      <c r="AH647" s="20" t="n">
        <f aca="false">FIXED_BOM</f>
        <v>3666</v>
      </c>
      <c r="AI647" s="24" t="n">
        <f aca="false">(AG647+AH647)*(1+CONT)</f>
        <v>5807.5803067655</v>
      </c>
      <c r="AJ647" s="24" t="n">
        <f aca="false">IF(AR647&gt;0,AI647/AR647,1000000000000)</f>
        <v>2745.46729110651</v>
      </c>
      <c r="AK647" s="8" t="n">
        <f aca="false">IF(AND(AP647&gt;=V_NEED,AR647&gt;=P_MIN,AQ647&gt;=Z_MIN,F647&lt;=N_CAP,D647&lt;=R_MAX,OR(CORONA_REQ=0,O647&gt;=G647),OR(CORE_MODE&lt;&gt;3,E_CORE&lt;=E_NULL_MAX)),1,0)</f>
        <v>0</v>
      </c>
      <c r="AL647" s="31" t="n">
        <f aca="false">IF(AK647=1,IF(OBJECTIVE=1,AI647,AJ647),1000000000000)+ROW()*0.000000001</f>
        <v>1000000000000</v>
      </c>
      <c r="AM647" s="31" t="n">
        <v>5.103072</v>
      </c>
      <c r="AN647" s="41" t="n">
        <v>1.383454</v>
      </c>
      <c r="AO647" s="31" t="n">
        <v>1.90988</v>
      </c>
      <c r="AP647" s="31" t="n">
        <f aca="false">IF(CORE_MODE=1,G647,IF(OR(CORE_MODE=3,CORE_MODE=4),G647+(CHOOSE(N_CW+1,0,1,CW_N2,CW_N3,CW_N4,CW_N5,CW_N6)+CHOOSE(N_CW_A+1,0,CW_A1,CW_A2))*CW_PER_SWING*AM647,AM647))</f>
        <v>20.090016891936</v>
      </c>
      <c r="AQ647" s="41" t="n">
        <f aca="false">IF(CORE_MODE=2,AN647,K647)</f>
        <v>1.45841</v>
      </c>
      <c r="AR647" s="31" t="n">
        <f aca="false">IF(CORE_MODE=2,AO647,L647)</f>
        <v>2.115334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31" t="n">
        <v>9.259956</v>
      </c>
      <c r="H648" s="8" t="n">
        <v>68.318422</v>
      </c>
      <c r="I648" s="8" t="n">
        <v>972.583032</v>
      </c>
      <c r="J648" s="31" t="n">
        <v>14.236029</v>
      </c>
      <c r="K648" s="41" t="n">
        <v>1.49318</v>
      </c>
      <c r="L648" s="31" t="n">
        <v>3.498433</v>
      </c>
      <c r="M648" s="8" t="n">
        <v>100.5</v>
      </c>
      <c r="N648" s="8" t="n">
        <v>797</v>
      </c>
      <c r="O648" s="31" t="n">
        <v>9.488787</v>
      </c>
      <c r="P648" s="31" t="n">
        <v>4.702396</v>
      </c>
      <c r="Q648" s="31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31" t="n">
        <v>2.645087</v>
      </c>
      <c r="W648" s="41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2*ROUNDUP(G648*1000/V_ZENER,0)*PRICE_Z+(4+IF(CORE_MODE=1,1,0)+IF(OR(CORE_MODE=3,CORE_MODE=4),1+2*N_CW+2*N_CW_A,0))*ROUNDUP(G648*DIODE_SAFETY/V_STICK,0)*PRICE_STICK</f>
        <v>78.9</v>
      </c>
      <c r="AG648" s="24" t="n">
        <f aca="false">SUM(X648:AF648)</f>
        <v>1895.09718985</v>
      </c>
      <c r="AH648" s="20" t="n">
        <f aca="false">FIXED_BOM</f>
        <v>3666</v>
      </c>
      <c r="AI648" s="24" t="n">
        <f aca="false">(AG648+AH648)*(1+CONT)</f>
        <v>6395.2617683275</v>
      </c>
      <c r="AJ648" s="24" t="n">
        <f aca="false">IF(AR648&gt;0,AI648/AR648,1000000000000)</f>
        <v>1828.03608596406</v>
      </c>
      <c r="AK648" s="8" t="n">
        <f aca="false">IF(AND(AP648&gt;=V_NEED,AR648&gt;=P_MIN,AQ648&gt;=Z_MIN,F648&lt;=N_CAP,D648&lt;=R_MAX,OR(CORONA_REQ=0,O648&gt;=G648),OR(CORE_MODE&lt;&gt;3,E_CORE&lt;=E_NULL_MAX)),1,0)</f>
        <v>0</v>
      </c>
      <c r="AL648" s="31" t="n">
        <f aca="false">IF(AK648=1,IF(OBJECTIVE=1,AI648,AJ648),1000000000000)+ROW()*0.000000001</f>
        <v>1000000000000</v>
      </c>
      <c r="AM648" s="31" t="n">
        <v>5.145064</v>
      </c>
      <c r="AN648" s="41" t="n">
        <v>1.440469</v>
      </c>
      <c r="AO648" s="31" t="n">
        <v>3.291729</v>
      </c>
      <c r="AP648" s="31" t="n">
        <f aca="false">IF(CORE_MODE=1,G648,IF(OR(CORE_MODE=3,CORE_MODE=4),G648+(CHOOSE(N_CW+1,0,1,CW_N2,CW_N3,CW_N4,CW_N5,CW_N6)+CHOOSE(N_CW_A+1,0,CW_A1,CW_A2))*CW_PER_SWING*AM648,AM648))</f>
        <v>20.179134959832</v>
      </c>
      <c r="AQ648" s="41" t="n">
        <f aca="false">IF(CORE_MODE=2,AN648,K648)</f>
        <v>1.49318</v>
      </c>
      <c r="AR648" s="31" t="n">
        <f aca="false">IF(CORE_MODE=2,AO648,L648)</f>
        <v>3.498433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31" t="n">
        <v>9.259956</v>
      </c>
      <c r="H649" s="8" t="n">
        <v>92.434212</v>
      </c>
      <c r="I649" s="8" t="n">
        <v>1326.249589</v>
      </c>
      <c r="J649" s="31" t="n">
        <v>14.348038</v>
      </c>
      <c r="K649" s="41" t="n">
        <v>1.509645</v>
      </c>
      <c r="L649" s="31" t="n">
        <v>4.883542</v>
      </c>
      <c r="M649" s="8" t="n">
        <v>133.5</v>
      </c>
      <c r="N649" s="8" t="n">
        <v>863</v>
      </c>
      <c r="O649" s="31" t="n">
        <v>9.488787</v>
      </c>
      <c r="P649" s="31" t="n">
        <v>6.269862</v>
      </c>
      <c r="Q649" s="31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31" t="n">
        <v>3.225072</v>
      </c>
      <c r="W649" s="41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2*ROUNDUP(G649*1000/V_ZENER,0)*PRICE_Z+(4+IF(CORE_MODE=1,1,0)+IF(OR(CORE_MODE=3,CORE_MODE=4),1+2*N_CW+2*N_CW_A,0))*ROUNDUP(G649*DIODE_SAFETY/V_STICK,0)*PRICE_STICK</f>
        <v>78.9</v>
      </c>
      <c r="AG649" s="24" t="n">
        <f aca="false">SUM(X649:AF649)</f>
        <v>2406.12442923</v>
      </c>
      <c r="AH649" s="20" t="n">
        <f aca="false">FIXED_BOM</f>
        <v>3666</v>
      </c>
      <c r="AI649" s="24" t="n">
        <f aca="false">(AG649+AH649)*(1+CONT)</f>
        <v>6982.9430936145</v>
      </c>
      <c r="AJ649" s="24" t="n">
        <f aca="false">IF(AR649&gt;0,AI649/AR649,1000000000000)</f>
        <v>1429.8931172527</v>
      </c>
      <c r="AK649" s="8" t="n">
        <f aca="false">IF(AND(AP649&gt;=V_NEED,AR649&gt;=P_MIN,AQ649&gt;=Z_MIN,F649&lt;=N_CAP,D649&lt;=R_MAX,OR(CORONA_REQ=0,O649&gt;=G649),OR(CORE_MODE&lt;&gt;3,E_CORE&lt;=E_NULL_MAX)),1,0)</f>
        <v>0</v>
      </c>
      <c r="AL649" s="31" t="n">
        <f aca="false">IF(AK649=1,IF(OBJECTIVE=1,AI649,AJ649),1000000000000)+ROW()*0.000000001</f>
        <v>1000000000000</v>
      </c>
      <c r="AM649" s="31" t="n">
        <v>5.173685</v>
      </c>
      <c r="AN649" s="41" t="n">
        <v>1.469289</v>
      </c>
      <c r="AO649" s="31" t="n">
        <v>4.676741</v>
      </c>
      <c r="AP649" s="31" t="n">
        <f aca="false">IF(CORE_MODE=1,G649,IF(OR(CORE_MODE=3,CORE_MODE=4),G649+(CHOOSE(N_CW+1,0,1,CW_N2,CW_N3,CW_N4,CW_N5,CW_N6)+CHOOSE(N_CW_A+1,0,CW_A1,CW_A2))*CW_PER_SWING*AM649,AM649))</f>
        <v>20.239876249155</v>
      </c>
      <c r="AQ649" s="41" t="n">
        <f aca="false">IF(CORE_MODE=2,AN649,K649)</f>
        <v>1.509645</v>
      </c>
      <c r="AR649" s="31" t="n">
        <f aca="false">IF(CORE_MODE=2,AO649,L649)</f>
        <v>4.883542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31" t="n">
        <v>9.259956</v>
      </c>
      <c r="H650" s="8" t="n">
        <v>116.550001</v>
      </c>
      <c r="I650" s="8" t="n">
        <v>1679.916146</v>
      </c>
      <c r="J650" s="31" t="n">
        <v>14.413695</v>
      </c>
      <c r="K650" s="41" t="n">
        <v>1.52033</v>
      </c>
      <c r="L650" s="31" t="n">
        <v>6.275528</v>
      </c>
      <c r="M650" s="8" t="n">
        <v>166.5</v>
      </c>
      <c r="N650" s="8" t="n">
        <v>929</v>
      </c>
      <c r="O650" s="31" t="n">
        <v>9.488787</v>
      </c>
      <c r="P650" s="31" t="n">
        <v>7.837327</v>
      </c>
      <c r="Q650" s="31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31" t="n">
        <v>3.805058</v>
      </c>
      <c r="W650" s="41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2*ROUNDUP(G650*1000/V_ZENER,0)*PRICE_Z+(4+IF(CORE_MODE=1,1,0)+IF(OR(CORE_MODE=3,CORE_MODE=4),1+2*N_CW+2*N_CW_A,0))*ROUNDUP(G650*DIODE_SAFETY/V_STICK,0)*PRICE_STICK</f>
        <v>78.9</v>
      </c>
      <c r="AG650" s="24" t="n">
        <f aca="false">SUM(X650:AF650)</f>
        <v>2917.15171014</v>
      </c>
      <c r="AH650" s="20" t="n">
        <f aca="false">FIXED_BOM</f>
        <v>3666</v>
      </c>
      <c r="AI650" s="24" t="n">
        <f aca="false">(AG650+AH650)*(1+CONT)</f>
        <v>7570.624466661</v>
      </c>
      <c r="AJ650" s="24" t="n">
        <f aca="false">IF(AR650&gt;0,AI650/AR650,1000000000000)</f>
        <v>1206.37251027499</v>
      </c>
      <c r="AK650" s="8" t="n">
        <f aca="false">IF(AND(AP650&gt;=V_NEED,AR650&gt;=P_MIN,AQ650&gt;=Z_MIN,F650&lt;=N_CAP,D650&lt;=R_MAX,OR(CORONA_REQ=0,O650&gt;=G650),OR(CORE_MODE&lt;&gt;3,E_CORE&lt;=E_NULL_MAX)),1,0)</f>
        <v>0</v>
      </c>
      <c r="AL650" s="31" t="n">
        <f aca="false">IF(AK650=1,IF(OBJECTIVE=1,AI650,AJ650),1000000000000)+ROW()*0.000000001</f>
        <v>1000000000000</v>
      </c>
      <c r="AM650" s="31" t="n">
        <v>5.204049</v>
      </c>
      <c r="AN650" s="41" t="n">
        <v>1.487635</v>
      </c>
      <c r="AO650" s="31" t="n">
        <v>6.07037</v>
      </c>
      <c r="AP650" s="31" t="n">
        <f aca="false">IF(CORE_MODE=1,G650,IF(OR(CORE_MODE=3,CORE_MODE=4),G650+(CHOOSE(N_CW+1,0,1,CW_N2,CW_N3,CW_N4,CW_N5,CW_N6)+CHOOSE(N_CW_A+1,0,CW_A1,CW_A2))*CW_PER_SWING*AM650,AM650))</f>
        <v>20.304316642887</v>
      </c>
      <c r="AQ650" s="41" t="n">
        <f aca="false">IF(CORE_MODE=2,AN650,K650)</f>
        <v>1.52033</v>
      </c>
      <c r="AR650" s="31" t="n">
        <f aca="false">IF(CORE_MODE=2,AO650,L650)</f>
        <v>6.275528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31" t="n">
        <v>9.259956</v>
      </c>
      <c r="H651" s="8" t="n">
        <v>140.665791</v>
      </c>
      <c r="I651" s="8" t="n">
        <v>2033.582702</v>
      </c>
      <c r="J651" s="31" t="n">
        <v>14.456839</v>
      </c>
      <c r="K651" s="41" t="n">
        <v>1.526426</v>
      </c>
      <c r="L651" s="31" t="n">
        <v>7.657678</v>
      </c>
      <c r="M651" s="8" t="n">
        <v>199.5</v>
      </c>
      <c r="N651" s="8" t="n">
        <v>995</v>
      </c>
      <c r="O651" s="31" t="n">
        <v>9.488787</v>
      </c>
      <c r="P651" s="31" t="n">
        <v>9.404793</v>
      </c>
      <c r="Q651" s="31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31" t="n">
        <v>4.385044</v>
      </c>
      <c r="W651" s="41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2*ROUNDUP(G651*1000/V_ZENER,0)*PRICE_Z+(4+IF(CORE_MODE=1,1,0)+IF(OR(CORE_MODE=3,CORE_MODE=4),1+2*N_CW+2*N_CW_A,0))*ROUNDUP(G651*DIODE_SAFETY/V_STICK,0)*PRICE_STICK</f>
        <v>78.9</v>
      </c>
      <c r="AG651" s="24" t="n">
        <f aca="false">SUM(X651:AF651)</f>
        <v>3428.17906952</v>
      </c>
      <c r="AH651" s="20" t="n">
        <f aca="false">FIXED_BOM</f>
        <v>3666</v>
      </c>
      <c r="AI651" s="24" t="n">
        <f aca="false">(AG651+AH651)*(1+CONT)</f>
        <v>8158.305929948</v>
      </c>
      <c r="AJ651" s="24" t="n">
        <f aca="false">IF(AR651&gt;0,AI651/AR651,1000000000000)</f>
        <v>1065.37594424158</v>
      </c>
      <c r="AK651" s="8" t="n">
        <f aca="false">IF(AND(AP651&gt;=V_NEED,AR651&gt;=P_MIN,AQ651&gt;=Z_MIN,F651&lt;=N_CAP,D651&lt;=R_MAX,OR(CORONA_REQ=0,O651&gt;=G651),OR(CORE_MODE&lt;&gt;3,E_CORE&lt;=E_NULL_MAX)),1,0)</f>
        <v>0</v>
      </c>
      <c r="AL651" s="31" t="n">
        <f aca="false">IF(AK651=1,IF(OBJECTIVE=1,AI651,AJ651),1000000000000)+ROW()*0.000000001</f>
        <v>1000000000000</v>
      </c>
      <c r="AM651" s="31" t="n">
        <v>5.236173</v>
      </c>
      <c r="AN651" s="41" t="n">
        <v>1.498286</v>
      </c>
      <c r="AO651" s="31" t="n">
        <v>7.446338</v>
      </c>
      <c r="AP651" s="31" t="n">
        <f aca="false">IF(CORE_MODE=1,G651,IF(OR(CORE_MODE=3,CORE_MODE=4),G651+(CHOOSE(N_CW+1,0,1,CW_N2,CW_N3,CW_N4,CW_N5,CW_N6)+CHOOSE(N_CW_A+1,0,CW_A1,CW_A2))*CW_PER_SWING*AM651,AM651))</f>
        <v>20.372492219499</v>
      </c>
      <c r="AQ651" s="41" t="n">
        <f aca="false">IF(CORE_MODE=2,AN651,K651)</f>
        <v>1.526426</v>
      </c>
      <c r="AR651" s="31" t="n">
        <f aca="false">IF(CORE_MODE=2,AO651,L651)</f>
        <v>7.657678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31" t="n">
        <v>9.259956</v>
      </c>
      <c r="H652" s="8" t="n">
        <v>188.89737</v>
      </c>
      <c r="I652" s="8" t="n">
        <v>2740.915816</v>
      </c>
      <c r="J652" s="31" t="n">
        <v>14.510079</v>
      </c>
      <c r="K652" s="41" t="n">
        <v>1.535423</v>
      </c>
      <c r="L652" s="31" t="n">
        <v>10.44788</v>
      </c>
      <c r="M652" s="8" t="n">
        <v>265.5</v>
      </c>
      <c r="N652" s="8" t="n">
        <v>1127</v>
      </c>
      <c r="O652" s="31" t="n">
        <v>9.488787</v>
      </c>
      <c r="P652" s="31" t="n">
        <v>12.539724</v>
      </c>
      <c r="Q652" s="31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31" t="n">
        <v>5.545015</v>
      </c>
      <c r="W652" s="41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2*ROUNDUP(G652*1000/V_ZENER,0)*PRICE_Z+(4+IF(CORE_MODE=1,1,0)+IF(OR(CORE_MODE=3,CORE_MODE=4),1+2*N_CW+2*N_CW_A,0))*ROUNDUP(G652*DIODE_SAFETY/V_STICK,0)*PRICE_STICK</f>
        <v>78.9</v>
      </c>
      <c r="AG652" s="24" t="n">
        <f aca="false">SUM(X652:AF652)</f>
        <v>4450.23358831</v>
      </c>
      <c r="AH652" s="20" t="n">
        <f aca="false">FIXED_BOM</f>
        <v>3666</v>
      </c>
      <c r="AI652" s="24" t="n">
        <f aca="false">(AG652+AH652)*(1+CONT)</f>
        <v>9333.6686265565</v>
      </c>
      <c r="AJ652" s="24" t="n">
        <f aca="false">IF(AR652&gt;0,AI652/AR652,1000000000000)</f>
        <v>893.355266959086</v>
      </c>
      <c r="AK652" s="8" t="n">
        <f aca="false">IF(AND(AP652&gt;=V_NEED,AR652&gt;=P_MIN,AQ652&gt;=Z_MIN,F652&lt;=N_CAP,D652&lt;=R_MAX,OR(CORONA_REQ=0,O652&gt;=G652),OR(CORE_MODE&lt;&gt;3,E_CORE&lt;=E_NULL_MAX)),1,0)</f>
        <v>0</v>
      </c>
      <c r="AL652" s="31" t="n">
        <f aca="false">IF(AK652=1,IF(OBJECTIVE=1,AI652,AJ652),1000000000000)+ROW()*0.000000001</f>
        <v>1000000000000</v>
      </c>
      <c r="AM652" s="31" t="n">
        <v>5.286291</v>
      </c>
      <c r="AN652" s="41" t="n">
        <v>1.514493</v>
      </c>
      <c r="AO652" s="31" t="n">
        <v>10.24257</v>
      </c>
      <c r="AP652" s="31" t="n">
        <f aca="false">IF(CORE_MODE=1,G652,IF(OR(CORE_MODE=3,CORE_MODE=4),G652+(CHOOSE(N_CW+1,0,1,CW_N2,CW_N3,CW_N4,CW_N5,CW_N6)+CHOOSE(N_CW_A+1,0,CW_A1,CW_A2))*CW_PER_SWING*AM652,AM652))</f>
        <v>20.478855796533</v>
      </c>
      <c r="AQ652" s="41" t="n">
        <f aca="false">IF(CORE_MODE=2,AN652,K652)</f>
        <v>1.535423</v>
      </c>
      <c r="AR652" s="31" t="n">
        <f aca="false">IF(CORE_MODE=2,AO652,L652)</f>
        <v>10.44788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31" t="n">
        <v>9.259956</v>
      </c>
      <c r="H653" s="8" t="n">
        <v>22.362158</v>
      </c>
      <c r="I653" s="8" t="n">
        <v>437.355014</v>
      </c>
      <c r="J653" s="31" t="n">
        <v>19.557818</v>
      </c>
      <c r="K653" s="41" t="n">
        <v>1.466102</v>
      </c>
      <c r="L653" s="31" t="n">
        <v>1.507292</v>
      </c>
      <c r="M653" s="8" t="n">
        <v>68</v>
      </c>
      <c r="N653" s="8" t="n">
        <v>732</v>
      </c>
      <c r="O653" s="31" t="n">
        <v>10.214631</v>
      </c>
      <c r="P653" s="31" t="n">
        <v>3.162032</v>
      </c>
      <c r="Q653" s="31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31" t="n">
        <v>2.073888</v>
      </c>
      <c r="W653" s="41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2*ROUNDUP(G653*1000/V_ZENER,0)*PRICE_Z+(4+IF(CORE_MODE=1,1,0)+IF(OR(CORE_MODE=3,CORE_MODE=4),1+2*N_CW+2*N_CW_A,0))*ROUNDUP(G653*DIODE_SAFETY/V_STICK,0)*PRICE_STICK</f>
        <v>78.9</v>
      </c>
      <c r="AG653" s="24" t="n">
        <f aca="false">SUM(X653:AF653)</f>
        <v>1329.11085949</v>
      </c>
      <c r="AH653" s="20" t="n">
        <f aca="false">FIXED_BOM</f>
        <v>3666</v>
      </c>
      <c r="AI653" s="24" t="n">
        <f aca="false">(AG653+AH653)*(1+CONT)</f>
        <v>5744.3774884135</v>
      </c>
      <c r="AJ653" s="24" t="n">
        <f aca="false">IF(AR653&gt;0,AI653/AR653,1000000000000)</f>
        <v>3811.05816816748</v>
      </c>
      <c r="AK653" s="8" t="n">
        <f aca="false">IF(AND(AP653&gt;=V_NEED,AR653&gt;=P_MIN,AQ653&gt;=Z_MIN,F653&lt;=N_CAP,D653&lt;=R_MAX,OR(CORONA_REQ=0,O653&gt;=G653),OR(CORE_MODE&lt;&gt;3,E_CORE&lt;=E_NULL_MAX)),1,0)</f>
        <v>0</v>
      </c>
      <c r="AL653" s="31" t="n">
        <f aca="false">IF(AK653=1,IF(OBJECTIVE=1,AI653,AJ653),1000000000000)+ROW()*0.000000001</f>
        <v>1000000000000</v>
      </c>
      <c r="AM653" s="31" t="n">
        <v>5.103163</v>
      </c>
      <c r="AN653" s="41" t="n">
        <v>1.36375</v>
      </c>
      <c r="AO653" s="31" t="n">
        <v>1.309306</v>
      </c>
      <c r="AP653" s="31" t="n">
        <f aca="false">IF(CORE_MODE=1,G653,IF(OR(CORE_MODE=3,CORE_MODE=4),G653+(CHOOSE(N_CW+1,0,1,CW_N2,CW_N3,CW_N4,CW_N5,CW_N6)+CHOOSE(N_CW_A+1,0,CW_A1,CW_A2))*CW_PER_SWING*AM653,AM653))</f>
        <v>20.090210017869</v>
      </c>
      <c r="AQ653" s="41" t="n">
        <f aca="false">IF(CORE_MODE=2,AN653,K653)</f>
        <v>1.466102</v>
      </c>
      <c r="AR653" s="31" t="n">
        <f aca="false">IF(CORE_MODE=2,AO653,L653)</f>
        <v>1.507292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31" t="n">
        <v>9.259956</v>
      </c>
      <c r="H654" s="8" t="n">
        <v>33.997677</v>
      </c>
      <c r="I654" s="8" t="n">
        <v>687.272165</v>
      </c>
      <c r="J654" s="31" t="n">
        <v>20.215268</v>
      </c>
      <c r="K654" s="41" t="n">
        <v>1.516239</v>
      </c>
      <c r="L654" s="31" t="n">
        <v>2.545384</v>
      </c>
      <c r="M654" s="8" t="n">
        <v>98</v>
      </c>
      <c r="N654" s="8" t="n">
        <v>792</v>
      </c>
      <c r="O654" s="31" t="n">
        <v>10.214631</v>
      </c>
      <c r="P654" s="31" t="n">
        <v>4.743048</v>
      </c>
      <c r="Q654" s="31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31" t="n">
        <v>2.601148</v>
      </c>
      <c r="W654" s="41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2*ROUNDUP(G654*1000/V_ZENER,0)*PRICE_Z+(4+IF(CORE_MODE=1,1,0)+IF(OR(CORE_MODE=3,CORE_MODE=4),1+2*N_CW+2*N_CW_A,0))*ROUNDUP(G654*DIODE_SAFETY/V_STICK,0)*PRICE_STICK</f>
        <v>78.9</v>
      </c>
      <c r="AG654" s="24" t="n">
        <f aca="false">SUM(X654:AF654)</f>
        <v>1771.27487724</v>
      </c>
      <c r="AH654" s="20" t="n">
        <f aca="false">FIXED_BOM</f>
        <v>3666</v>
      </c>
      <c r="AI654" s="24" t="n">
        <f aca="false">(AG654+AH654)*(1+CONT)</f>
        <v>6252.866108826</v>
      </c>
      <c r="AJ654" s="24" t="n">
        <f aca="false">IF(AR654&gt;0,AI654/AR654,1000000000000)</f>
        <v>2456.55119574335</v>
      </c>
      <c r="AK654" s="8" t="n">
        <f aca="false">IF(AND(AP654&gt;=V_NEED,AR654&gt;=P_MIN,AQ654&gt;=Z_MIN,F654&lt;=N_CAP,D654&lt;=R_MAX,OR(CORONA_REQ=0,O654&gt;=G654),OR(CORE_MODE&lt;&gt;3,E_CORE&lt;=E_NULL_MAX)),1,0)</f>
        <v>0</v>
      </c>
      <c r="AL654" s="31" t="n">
        <f aca="false">IF(AK654=1,IF(OBJECTIVE=1,AI654,AJ654),1000000000000)+ROW()*0.000000001</f>
        <v>1000000000000</v>
      </c>
      <c r="AM654" s="31" t="n">
        <v>5.147541</v>
      </c>
      <c r="AN654" s="41" t="n">
        <v>1.440761</v>
      </c>
      <c r="AO654" s="31" t="n">
        <v>2.336911</v>
      </c>
      <c r="AP654" s="31" t="n">
        <f aca="false">IF(CORE_MODE=1,G654,IF(OR(CORE_MODE=3,CORE_MODE=4),G654+(CHOOSE(N_CW+1,0,1,CW_N2,CW_N3,CW_N4,CW_N5,CW_N6)+CHOOSE(N_CW_A+1,0,CW_A1,CW_A2))*CW_PER_SWING*AM654,AM654))</f>
        <v>20.184391805283</v>
      </c>
      <c r="AQ654" s="41" t="n">
        <f aca="false">IF(CORE_MODE=2,AN654,K654)</f>
        <v>1.516239</v>
      </c>
      <c r="AR654" s="31" t="n">
        <f aca="false">IF(CORE_MODE=2,AO654,L654)</f>
        <v>2.545384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31" t="n">
        <v>9.259956</v>
      </c>
      <c r="H655" s="8" t="n">
        <v>45.633196</v>
      </c>
      <c r="I655" s="8" t="n">
        <v>937.189316</v>
      </c>
      <c r="J655" s="31" t="n">
        <v>20.537446</v>
      </c>
      <c r="K655" s="41" t="n">
        <v>1.541089</v>
      </c>
      <c r="L655" s="31" t="n">
        <v>3.585611</v>
      </c>
      <c r="M655" s="8" t="n">
        <v>134</v>
      </c>
      <c r="N655" s="8" t="n">
        <v>864</v>
      </c>
      <c r="O655" s="31" t="n">
        <v>10.214631</v>
      </c>
      <c r="P655" s="31" t="n">
        <v>6.324064</v>
      </c>
      <c r="Q655" s="31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31" t="n">
        <v>3.23386</v>
      </c>
      <c r="W655" s="41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2*ROUNDUP(G655*1000/V_ZENER,0)*PRICE_Z+(4+IF(CORE_MODE=1,1,0)+IF(OR(CORE_MODE=3,CORE_MODE=4),1+2*N_CW+2*N_CW_A,0))*ROUNDUP(G655*DIODE_SAFETY/V_STICK,0)*PRICE_STICK</f>
        <v>78.9</v>
      </c>
      <c r="AG655" s="24" t="n">
        <f aca="false">SUM(X655:AF655)</f>
        <v>2292.61152275</v>
      </c>
      <c r="AH655" s="20" t="n">
        <f aca="false">FIXED_BOM</f>
        <v>3666</v>
      </c>
      <c r="AI655" s="24" t="n">
        <f aca="false">(AG655+AH655)*(1+CONT)</f>
        <v>6852.4032511625</v>
      </c>
      <c r="AJ655" s="24" t="n">
        <f aca="false">IF(AR655&gt;0,AI655/AR655,1000000000000)</f>
        <v>1911.08384349627</v>
      </c>
      <c r="AK655" s="8" t="n">
        <f aca="false">IF(AND(AP655&gt;=V_NEED,AR655&gt;=P_MIN,AQ655&gt;=Z_MIN,F655&lt;=N_CAP,D655&lt;=R_MAX,OR(CORONA_REQ=0,O655&gt;=G655),OR(CORE_MODE&lt;&gt;3,E_CORE&lt;=E_NULL_MAX)),1,0)</f>
        <v>0</v>
      </c>
      <c r="AL655" s="31" t="n">
        <f aca="false">IF(AK655=1,IF(OBJECTIVE=1,AI655,AJ655),1000000000000)+ROW()*0.000000001</f>
        <v>1000000000000</v>
      </c>
      <c r="AM655" s="31" t="n">
        <v>5.176393</v>
      </c>
      <c r="AN655" s="41" t="n">
        <v>1.481707</v>
      </c>
      <c r="AO655" s="31" t="n">
        <v>3.376622</v>
      </c>
      <c r="AP655" s="31" t="n">
        <f aca="false">IF(CORE_MODE=1,G655,IF(OR(CORE_MODE=3,CORE_MODE=4),G655+(CHOOSE(N_CW+1,0,1,CW_N2,CW_N3,CW_N4,CW_N5,CW_N6)+CHOOSE(N_CW_A+1,0,CW_A1,CW_A2))*CW_PER_SWING*AM655,AM655))</f>
        <v>20.245623337359</v>
      </c>
      <c r="AQ655" s="41" t="n">
        <f aca="false">IF(CORE_MODE=2,AN655,K655)</f>
        <v>1.541089</v>
      </c>
      <c r="AR655" s="31" t="n">
        <f aca="false">IF(CORE_MODE=2,AO655,L655)</f>
        <v>3.585611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31" t="n">
        <v>9.259956</v>
      </c>
      <c r="H656" s="8" t="n">
        <v>57.268715</v>
      </c>
      <c r="I656" s="8" t="n">
        <v>1187.106467</v>
      </c>
      <c r="J656" s="31" t="n">
        <v>20.728708</v>
      </c>
      <c r="K656" s="41" t="n">
        <v>1.556832</v>
      </c>
      <c r="L656" s="31" t="n">
        <v>4.632232</v>
      </c>
      <c r="M656" s="8" t="n">
        <v>164</v>
      </c>
      <c r="N656" s="8" t="n">
        <v>924</v>
      </c>
      <c r="O656" s="31" t="n">
        <v>10.214631</v>
      </c>
      <c r="P656" s="31" t="n">
        <v>7.90508</v>
      </c>
      <c r="Q656" s="31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31" t="n">
        <v>3.76112</v>
      </c>
      <c r="W656" s="41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2*ROUNDUP(G656*1000/V_ZENER,0)*PRICE_Z+(4+IF(CORE_MODE=1,1,0)+IF(OR(CORE_MODE=3,CORE_MODE=4),1+2*N_CW+2*N_CW_A,0))*ROUNDUP(G656*DIODE_SAFETY/V_STICK,0)*PRICE_STICK</f>
        <v>78.9</v>
      </c>
      <c r="AG656" s="24" t="n">
        <f aca="false">SUM(X656:AF656)</f>
        <v>2734.7755405</v>
      </c>
      <c r="AH656" s="20" t="n">
        <f aca="false">FIXED_BOM</f>
        <v>3666</v>
      </c>
      <c r="AI656" s="24" t="n">
        <f aca="false">(AG656+AH656)*(1+CONT)</f>
        <v>7360.891871575</v>
      </c>
      <c r="AJ656" s="24" t="n">
        <f aca="false">IF(AR656&gt;0,AI656/AR656,1000000000000)</f>
        <v>1589.05941489437</v>
      </c>
      <c r="AK656" s="8" t="n">
        <f aca="false">IF(AND(AP656&gt;=V_NEED,AR656&gt;=P_MIN,AQ656&gt;=Z_MIN,F656&lt;=N_CAP,D656&lt;=R_MAX,OR(CORONA_REQ=0,O656&gt;=G656),OR(CORE_MODE&lt;&gt;3,E_CORE&lt;=E_NULL_MAX)),1,0)</f>
        <v>0</v>
      </c>
      <c r="AL656" s="31" t="n">
        <f aca="false">IF(AK656=1,IF(OBJECTIVE=1,AI656,AJ656),1000000000000)+ROW()*0.000000001</f>
        <v>1000000000000</v>
      </c>
      <c r="AM656" s="31" t="n">
        <v>5.197922</v>
      </c>
      <c r="AN656" s="41" t="n">
        <v>1.507563</v>
      </c>
      <c r="AO656" s="31" t="n">
        <v>4.418674</v>
      </c>
      <c r="AP656" s="31" t="n">
        <f aca="false">IF(CORE_MODE=1,G656,IF(OR(CORE_MODE=3,CORE_MODE=4),G656+(CHOOSE(N_CW+1,0,1,CW_N2,CW_N3,CW_N4,CW_N5,CW_N6)+CHOOSE(N_CW_A+1,0,CW_A1,CW_A2))*CW_PER_SWING*AM656,AM656))</f>
        <v>20.291313537486</v>
      </c>
      <c r="AQ656" s="41" t="n">
        <f aca="false">IF(CORE_MODE=2,AN656,K656)</f>
        <v>1.556832</v>
      </c>
      <c r="AR656" s="31" t="n">
        <f aca="false">IF(CORE_MODE=2,AO656,L656)</f>
        <v>4.632232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31" t="n">
        <v>9.259956</v>
      </c>
      <c r="H657" s="8" t="n">
        <v>68.904234</v>
      </c>
      <c r="I657" s="8" t="n">
        <v>1437.023618</v>
      </c>
      <c r="J657" s="31" t="n">
        <v>20.855375</v>
      </c>
      <c r="K657" s="41" t="n">
        <v>1.565782</v>
      </c>
      <c r="L657" s="31" t="n">
        <v>5.667808</v>
      </c>
      <c r="M657" s="8" t="n">
        <v>200</v>
      </c>
      <c r="N657" s="8" t="n">
        <v>996</v>
      </c>
      <c r="O657" s="31" t="n">
        <v>10.214631</v>
      </c>
      <c r="P657" s="31" t="n">
        <v>9.486096</v>
      </c>
      <c r="Q657" s="31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31" t="n">
        <v>4.393831</v>
      </c>
      <c r="W657" s="41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2*ROUNDUP(G657*1000/V_ZENER,0)*PRICE_Z+(4+IF(CORE_MODE=1,1,0)+IF(OR(CORE_MODE=3,CORE_MODE=4),1+2*N_CW+2*N_CW_A,0))*ROUNDUP(G657*DIODE_SAFETY/V_STICK,0)*PRICE_STICK</f>
        <v>78.9</v>
      </c>
      <c r="AG657" s="24" t="n">
        <f aca="false">SUM(X657:AF657)</f>
        <v>3256.11219798</v>
      </c>
      <c r="AH657" s="20" t="n">
        <f aca="false">FIXED_BOM</f>
        <v>3666</v>
      </c>
      <c r="AI657" s="24" t="n">
        <f aca="false">(AG657+AH657)*(1+CONT)</f>
        <v>7960.429027677</v>
      </c>
      <c r="AJ657" s="24" t="n">
        <f aca="false">IF(AR657&gt;0,AI657/AR657,1000000000000)</f>
        <v>1404.49871055565</v>
      </c>
      <c r="AK657" s="8" t="n">
        <f aca="false">IF(AND(AP657&gt;=V_NEED,AR657&gt;=P_MIN,AQ657&gt;=Z_MIN,F657&lt;=N_CAP,D657&lt;=R_MAX,OR(CORONA_REQ=0,O657&gt;=G657),OR(CORE_MODE&lt;&gt;3,E_CORE&lt;=E_NULL_MAX)),1,0)</f>
        <v>0</v>
      </c>
      <c r="AL657" s="31" t="n">
        <f aca="false">IF(AK657=1,IF(OBJECTIVE=1,AI657,AJ657),1000000000000)+ROW()*0.000000001</f>
        <v>1000000000000</v>
      </c>
      <c r="AM657" s="31" t="n">
        <v>5.215171</v>
      </c>
      <c r="AN657" s="41" t="n">
        <v>1.524975</v>
      </c>
      <c r="AO657" s="31" t="n">
        <v>5.462152</v>
      </c>
      <c r="AP657" s="31" t="n">
        <f aca="false">IF(CORE_MODE=1,G657,IF(OR(CORE_MODE=3,CORE_MODE=4),G657+(CHOOSE(N_CW+1,0,1,CW_N2,CW_N3,CW_N4,CW_N5,CW_N6)+CHOOSE(N_CW_A+1,0,CW_A1,CW_A2))*CW_PER_SWING*AM657,AM657))</f>
        <v>20.327920451973</v>
      </c>
      <c r="AQ657" s="41" t="n">
        <f aca="false">IF(CORE_MODE=2,AN657,K657)</f>
        <v>1.565782</v>
      </c>
      <c r="AR657" s="31" t="n">
        <f aca="false">IF(CORE_MODE=2,AO657,L657)</f>
        <v>5.667808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31" t="n">
        <v>9.259956</v>
      </c>
      <c r="H658" s="8" t="n">
        <v>92.175272</v>
      </c>
      <c r="I658" s="8" t="n">
        <v>1936.85792</v>
      </c>
      <c r="J658" s="31" t="n">
        <v>21.012771</v>
      </c>
      <c r="K658" s="41" t="n">
        <v>1.578862</v>
      </c>
      <c r="L658" s="31" t="n">
        <v>7.755007</v>
      </c>
      <c r="M658" s="8" t="n">
        <v>260</v>
      </c>
      <c r="N658" s="8" t="n">
        <v>1116</v>
      </c>
      <c r="O658" s="31" t="n">
        <v>10.214631</v>
      </c>
      <c r="P658" s="31" t="n">
        <v>12.648127</v>
      </c>
      <c r="Q658" s="31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31" t="n">
        <v>5.448351</v>
      </c>
      <c r="W658" s="41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2*ROUNDUP(G658*1000/V_ZENER,0)*PRICE_Z+(4+IF(CORE_MODE=1,1,0)+IF(OR(CORE_MODE=3,CORE_MODE=4),1+2*N_CW+2*N_CW_A,0))*ROUNDUP(G658*DIODE_SAFETY/V_STICK,0)*PRICE_STICK</f>
        <v>78.9</v>
      </c>
      <c r="AG658" s="24" t="n">
        <f aca="false">SUM(X658:AF658)</f>
        <v>4140.44020954</v>
      </c>
      <c r="AH658" s="20" t="n">
        <f aca="false">FIXED_BOM</f>
        <v>3666</v>
      </c>
      <c r="AI658" s="24" t="n">
        <f aca="false">(AG658+AH658)*(1+CONT)</f>
        <v>8977.406240971</v>
      </c>
      <c r="AJ658" s="24" t="n">
        <f aca="false">IF(AR658&gt;0,AI658/AR658,1000000000000)</f>
        <v>1157.62709704466</v>
      </c>
      <c r="AK658" s="8" t="n">
        <f aca="false">IF(AND(AP658&gt;=V_NEED,AR658&gt;=P_MIN,AQ658&gt;=Z_MIN,F658&lt;=N_CAP,D658&lt;=R_MAX,OR(CORONA_REQ=0,O658&gt;=G658),OR(CORE_MODE&lt;&gt;3,E_CORE&lt;=E_NULL_MAX)),1,0)</f>
        <v>0</v>
      </c>
      <c r="AL658" s="31" t="n">
        <f aca="false">IF(AK658=1,IF(OBJECTIVE=1,AI658,AJ658),1000000000000)+ROW()*0.000000001</f>
        <v>1000000000000</v>
      </c>
      <c r="AM658" s="31" t="n">
        <v>5.263309</v>
      </c>
      <c r="AN658" s="41" t="n">
        <v>1.546567</v>
      </c>
      <c r="AO658" s="31" t="n">
        <v>7.541172</v>
      </c>
      <c r="AP658" s="31" t="n">
        <f aca="false">IF(CORE_MODE=1,G658,IF(OR(CORE_MODE=3,CORE_MODE=4),G658+(CHOOSE(N_CW+1,0,1,CW_N2,CW_N3,CW_N4,CW_N5,CW_N6)+CHOOSE(N_CW_A+1,0,CW_A1,CW_A2))*CW_PER_SWING*AM658,AM658))</f>
        <v>20.430081948267</v>
      </c>
      <c r="AQ658" s="41" t="n">
        <f aca="false">IF(CORE_MODE=2,AN658,K658)</f>
        <v>1.578862</v>
      </c>
      <c r="AR658" s="31" t="n">
        <f aca="false">IF(CORE_MODE=2,AO658,L658)</f>
        <v>7.755007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31" t="n">
        <v>9.259956</v>
      </c>
      <c r="H659" s="8" t="n">
        <v>30.228495</v>
      </c>
      <c r="I659" s="8" t="n">
        <v>529.616579</v>
      </c>
      <c r="J659" s="31" t="n">
        <v>17.520442</v>
      </c>
      <c r="K659" s="41" t="n">
        <v>1.475044</v>
      </c>
      <c r="L659" s="31" t="n">
        <v>1.852221</v>
      </c>
      <c r="M659" s="8" t="n">
        <v>68</v>
      </c>
      <c r="N659" s="8" t="n">
        <v>732</v>
      </c>
      <c r="O659" s="31" t="n">
        <v>10.214631</v>
      </c>
      <c r="P659" s="31" t="n">
        <v>3.67097</v>
      </c>
      <c r="Q659" s="31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31" t="n">
        <v>2.073888</v>
      </c>
      <c r="W659" s="41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2*ROUNDUP(G659*1000/V_ZENER,0)*PRICE_Z+(4+IF(CORE_MODE=1,1,0)+IF(OR(CORE_MODE=3,CORE_MODE=4),1+2*N_CW+2*N_CW_A,0))*ROUNDUP(G659*DIODE_SAFETY/V_STICK,0)*PRICE_STICK</f>
        <v>78.9</v>
      </c>
      <c r="AG659" s="24" t="n">
        <f aca="false">SUM(X659:AF659)</f>
        <v>1335.20284735</v>
      </c>
      <c r="AH659" s="20" t="n">
        <f aca="false">FIXED_BOM</f>
        <v>3666</v>
      </c>
      <c r="AI659" s="24" t="n">
        <f aca="false">(AG659+AH659)*(1+CONT)</f>
        <v>5751.3832744525</v>
      </c>
      <c r="AJ659" s="24" t="n">
        <f aca="false">IF(AR659&gt;0,AI659/AR659,1000000000000)</f>
        <v>3105.12799199043</v>
      </c>
      <c r="AK659" s="8" t="n">
        <f aca="false">IF(AND(AP659&gt;=V_NEED,AR659&gt;=P_MIN,AQ659&gt;=Z_MIN,F659&lt;=N_CAP,D659&lt;=R_MAX,OR(CORONA_REQ=0,O659&gt;=G659),OR(CORE_MODE&lt;&gt;3,E_CORE&lt;=E_NULL_MAX)),1,0)</f>
        <v>0</v>
      </c>
      <c r="AL659" s="31" t="n">
        <f aca="false">IF(AK659=1,IF(OBJECTIVE=1,AI659,AJ659),1000000000000)+ROW()*0.000000001</f>
        <v>1000000000000</v>
      </c>
      <c r="AM659" s="31" t="n">
        <v>5.110677</v>
      </c>
      <c r="AN659" s="41" t="n">
        <v>1.386556</v>
      </c>
      <c r="AO659" s="31" t="n">
        <v>1.647745</v>
      </c>
      <c r="AP659" s="31" t="n">
        <f aca="false">IF(CORE_MODE=1,G659,IF(OR(CORE_MODE=3,CORE_MODE=4),G659+(CHOOSE(N_CW+1,0,1,CW_N2,CW_N3,CW_N4,CW_N5,CW_N6)+CHOOSE(N_CW_A+1,0,CW_A1,CW_A2))*CW_PER_SWING*AM659,AM659))</f>
        <v>20.106156702051</v>
      </c>
      <c r="AQ659" s="41" t="n">
        <f aca="false">IF(CORE_MODE=2,AN659,K659)</f>
        <v>1.475044</v>
      </c>
      <c r="AR659" s="31" t="n">
        <f aca="false">IF(CORE_MODE=2,AO659,L659)</f>
        <v>1.852221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31" t="n">
        <v>9.259956</v>
      </c>
      <c r="H660" s="8" t="n">
        <v>46.359063</v>
      </c>
      <c r="I660" s="8" t="n">
        <v>832.254625</v>
      </c>
      <c r="J660" s="31" t="n">
        <v>17.952361</v>
      </c>
      <c r="K660" s="41" t="n">
        <v>1.516294</v>
      </c>
      <c r="L660" s="31" t="n">
        <v>3.083962</v>
      </c>
      <c r="M660" s="8" t="n">
        <v>104</v>
      </c>
      <c r="N660" s="8" t="n">
        <v>804</v>
      </c>
      <c r="O660" s="31" t="n">
        <v>10.214631</v>
      </c>
      <c r="P660" s="31" t="n">
        <v>5.506455</v>
      </c>
      <c r="Q660" s="31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31" t="n">
        <v>2.7066</v>
      </c>
      <c r="W660" s="41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2*ROUNDUP(G660*1000/V_ZENER,0)*PRICE_Z+(4+IF(CORE_MODE=1,1,0)+IF(OR(CORE_MODE=3,CORE_MODE=4),1+2*N_CW+2*N_CW_A,0))*ROUNDUP(G660*DIODE_SAFETY/V_STICK,0)*PRICE_STICK</f>
        <v>78.9</v>
      </c>
      <c r="AG660" s="24" t="n">
        <f aca="false">SUM(X660:AF660)</f>
        <v>1859.58549876</v>
      </c>
      <c r="AH660" s="20" t="n">
        <f aca="false">FIXED_BOM</f>
        <v>3666</v>
      </c>
      <c r="AI660" s="24" t="n">
        <f aca="false">(AG660+AH660)*(1+CONT)</f>
        <v>6354.423323574</v>
      </c>
      <c r="AJ660" s="24" t="n">
        <f aca="false">IF(AR660&gt;0,AI660/AR660,1000000000000)</f>
        <v>2060.47393695966</v>
      </c>
      <c r="AK660" s="8" t="n">
        <f aca="false">IF(AND(AP660&gt;=V_NEED,AR660&gt;=P_MIN,AQ660&gt;=Z_MIN,F660&lt;=N_CAP,D660&lt;=R_MAX,OR(CORONA_REQ=0,O660&gt;=G660),OR(CORE_MODE&lt;&gt;3,E_CORE&lt;=E_NULL_MAX)),1,0)</f>
        <v>0</v>
      </c>
      <c r="AL660" s="31" t="n">
        <f aca="false">IF(AK660=1,IF(OBJECTIVE=1,AI660,AJ660),1000000000000)+ROW()*0.000000001</f>
        <v>1000000000000</v>
      </c>
      <c r="AM660" s="31" t="n">
        <v>5.153177</v>
      </c>
      <c r="AN660" s="41" t="n">
        <v>1.453919</v>
      </c>
      <c r="AO660" s="31" t="n">
        <v>2.881921</v>
      </c>
      <c r="AP660" s="31" t="n">
        <f aca="false">IF(CORE_MODE=1,G660,IF(OR(CORE_MODE=3,CORE_MODE=4),G660+(CHOOSE(N_CW+1,0,1,CW_N2,CW_N3,CW_N4,CW_N5,CW_N6)+CHOOSE(N_CW_A+1,0,CW_A1,CW_A2))*CW_PER_SWING*AM660,AM660))</f>
        <v>20.196352879551</v>
      </c>
      <c r="AQ660" s="41" t="n">
        <f aca="false">IF(CORE_MODE=2,AN660,K660)</f>
        <v>1.516294</v>
      </c>
      <c r="AR660" s="31" t="n">
        <f aca="false">IF(CORE_MODE=2,AO660,L660)</f>
        <v>3.083962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31" t="n">
        <v>9.259956</v>
      </c>
      <c r="H661" s="8" t="n">
        <v>62.489632</v>
      </c>
      <c r="I661" s="8" t="n">
        <v>1134.89267</v>
      </c>
      <c r="J661" s="31" t="n">
        <v>18.161296</v>
      </c>
      <c r="K661" s="41" t="n">
        <v>1.537499</v>
      </c>
      <c r="L661" s="31" t="n">
        <v>4.326549</v>
      </c>
      <c r="M661" s="8" t="n">
        <v>140</v>
      </c>
      <c r="N661" s="8" t="n">
        <v>876</v>
      </c>
      <c r="O661" s="31" t="n">
        <v>10.214631</v>
      </c>
      <c r="P661" s="31" t="n">
        <v>7.34194</v>
      </c>
      <c r="Q661" s="31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31" t="n">
        <v>3.339312</v>
      </c>
      <c r="W661" s="41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2*ROUNDUP(G661*1000/V_ZENER,0)*PRICE_Z+(4+IF(CORE_MODE=1,1,0)+IF(OR(CORE_MODE=3,CORE_MODE=4),1+2*N_CW+2*N_CW_A,0))*ROUNDUP(G661*DIODE_SAFETY/V_STICK,0)*PRICE_STICK</f>
        <v>78.9</v>
      </c>
      <c r="AG661" s="24" t="n">
        <f aca="false">SUM(X661:AF661)</f>
        <v>2383.9681332</v>
      </c>
      <c r="AH661" s="20" t="n">
        <f aca="false">FIXED_BOM</f>
        <v>3666</v>
      </c>
      <c r="AI661" s="24" t="n">
        <f aca="false">(AG661+AH661)*(1+CONT)</f>
        <v>6957.46335318</v>
      </c>
      <c r="AJ661" s="24" t="n">
        <f aca="false">IF(AR661&gt;0,AI661/AR661,1000000000000)</f>
        <v>1608.0861104728</v>
      </c>
      <c r="AK661" s="8" t="n">
        <f aca="false">IF(AND(AP661&gt;=V_NEED,AR661&gt;=P_MIN,AQ661&gt;=Z_MIN,F661&lt;=N_CAP,D661&lt;=R_MAX,OR(CORONA_REQ=0,O661&gt;=G661),OR(CORE_MODE&lt;&gt;3,E_CORE&lt;=E_NULL_MAX)),1,0)</f>
        <v>0</v>
      </c>
      <c r="AL661" s="31" t="n">
        <f aca="false">IF(AK661=1,IF(OBJECTIVE=1,AI661,AJ661),1000000000000)+ROW()*0.000000001</f>
        <v>1000000000000</v>
      </c>
      <c r="AM661" s="31" t="n">
        <v>5.181659</v>
      </c>
      <c r="AN661" s="41" t="n">
        <v>1.487866</v>
      </c>
      <c r="AO661" s="31" t="n">
        <v>4.113506</v>
      </c>
      <c r="AP661" s="31" t="n">
        <f aca="false">IF(CORE_MODE=1,G661,IF(OR(CORE_MODE=3,CORE_MODE=4),G661+(CHOOSE(N_CW+1,0,1,CW_N2,CW_N3,CW_N4,CW_N5,CW_N6)+CHOOSE(N_CW_A+1,0,CW_A1,CW_A2))*CW_PER_SWING*AM661,AM661))</f>
        <v>20.256799174317</v>
      </c>
      <c r="AQ661" s="41" t="n">
        <f aca="false">IF(CORE_MODE=2,AN661,K661)</f>
        <v>1.537499</v>
      </c>
      <c r="AR661" s="31" t="n">
        <f aca="false">IF(CORE_MODE=2,AO661,L661)</f>
        <v>4.326549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31" t="n">
        <v>9.259956</v>
      </c>
      <c r="H662" s="8" t="n">
        <v>78.6202</v>
      </c>
      <c r="I662" s="8" t="n">
        <v>1437.530716</v>
      </c>
      <c r="J662" s="31" t="n">
        <v>18.284496</v>
      </c>
      <c r="K662" s="41" t="n">
        <v>1.549649</v>
      </c>
      <c r="L662" s="31" t="n">
        <v>5.564689</v>
      </c>
      <c r="M662" s="8" t="n">
        <v>176</v>
      </c>
      <c r="N662" s="8" t="n">
        <v>948</v>
      </c>
      <c r="O662" s="31" t="n">
        <v>10.214631</v>
      </c>
      <c r="P662" s="31" t="n">
        <v>9.177425</v>
      </c>
      <c r="Q662" s="31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31" t="n">
        <v>3.972024</v>
      </c>
      <c r="W662" s="41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2*ROUNDUP(G662*1000/V_ZENER,0)*PRICE_Z+(4+IF(CORE_MODE=1,1,0)+IF(OR(CORE_MODE=3,CORE_MODE=4),1+2*N_CW+2*N_CW_A,0))*ROUNDUP(G662*DIODE_SAFETY/V_STICK,0)*PRICE_STICK</f>
        <v>78.9</v>
      </c>
      <c r="AG662" s="24" t="n">
        <f aca="false">SUM(X662:AF662)</f>
        <v>2908.35084611</v>
      </c>
      <c r="AH662" s="20" t="n">
        <f aca="false">FIXED_BOM</f>
        <v>3666</v>
      </c>
      <c r="AI662" s="24" t="n">
        <f aca="false">(AG662+AH662)*(1+CONT)</f>
        <v>7560.5034730265</v>
      </c>
      <c r="AJ662" s="24" t="n">
        <f aca="false">IF(AR662&gt;0,AI662/AR662,1000000000000)</f>
        <v>1358.65696591966</v>
      </c>
      <c r="AK662" s="8" t="n">
        <f aca="false">IF(AND(AP662&gt;=V_NEED,AR662&gt;=P_MIN,AQ662&gt;=Z_MIN,F662&lt;=N_CAP,D662&lt;=R_MAX,OR(CORONA_REQ=0,O662&gt;=G662),OR(CORE_MODE&lt;&gt;3,E_CORE&lt;=E_NULL_MAX)),1,0)</f>
        <v>0</v>
      </c>
      <c r="AL662" s="31" t="n">
        <f aca="false">IF(AK662=1,IF(OBJECTIVE=1,AI662,AJ662),1000000000000)+ROW()*0.000000001</f>
        <v>1000000000000</v>
      </c>
      <c r="AM662" s="31" t="n">
        <v>5.203146</v>
      </c>
      <c r="AN662" s="41" t="n">
        <v>1.510127</v>
      </c>
      <c r="AO662" s="31" t="n">
        <v>5.359456</v>
      </c>
      <c r="AP662" s="31" t="n">
        <f aca="false">IF(CORE_MODE=1,G662,IF(OR(CORE_MODE=3,CORE_MODE=4),G662+(CHOOSE(N_CW+1,0,1,CW_N2,CW_N3,CW_N4,CW_N5,CW_N6)+CHOOSE(N_CW_A+1,0,CW_A1,CW_A2))*CW_PER_SWING*AM662,AM662))</f>
        <v>20.302400239398</v>
      </c>
      <c r="AQ662" s="41" t="n">
        <f aca="false">IF(CORE_MODE=2,AN662,K662)</f>
        <v>1.549649</v>
      </c>
      <c r="AR662" s="31" t="n">
        <f aca="false">IF(CORE_MODE=2,AO662,L662)</f>
        <v>5.564689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31" t="n">
        <v>9.259956</v>
      </c>
      <c r="H663" s="8" t="n">
        <v>94.750768</v>
      </c>
      <c r="I663" s="8" t="n">
        <v>1740.168761</v>
      </c>
      <c r="J663" s="31" t="n">
        <v>18.365748</v>
      </c>
      <c r="K663" s="41" t="n">
        <v>1.557683</v>
      </c>
      <c r="L663" s="31" t="n">
        <v>6.803129</v>
      </c>
      <c r="M663" s="8" t="n">
        <v>206</v>
      </c>
      <c r="N663" s="8" t="n">
        <v>1008</v>
      </c>
      <c r="O663" s="31" t="n">
        <v>10.214631</v>
      </c>
      <c r="P663" s="31" t="n">
        <v>11.01291</v>
      </c>
      <c r="Q663" s="31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31" t="n">
        <v>4.499283</v>
      </c>
      <c r="W663" s="41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2*ROUNDUP(G663*1000/V_ZENER,0)*PRICE_Z+(4+IF(CORE_MODE=1,1,0)+IF(OR(CORE_MODE=3,CORE_MODE=4),1+2*N_CW+2*N_CW_A,0))*ROUNDUP(G663*DIODE_SAFETY/V_STICK,0)*PRICE_STICK</f>
        <v>78.9</v>
      </c>
      <c r="AG663" s="24" t="n">
        <f aca="false">SUM(X663:AF663)</f>
        <v>3353.56078582</v>
      </c>
      <c r="AH663" s="20" t="n">
        <f aca="false">FIXED_BOM</f>
        <v>3666</v>
      </c>
      <c r="AI663" s="24" t="n">
        <f aca="false">(AG663+AH663)*(1+CONT)</f>
        <v>8072.494903693</v>
      </c>
      <c r="AJ663" s="24" t="n">
        <f aca="false">IF(AR663&gt;0,AI663/AR663,1000000000000)</f>
        <v>1186.58559961056</v>
      </c>
      <c r="AK663" s="8" t="n">
        <f aca="false">IF(AND(AP663&gt;=V_NEED,AR663&gt;=P_MIN,AQ663&gt;=Z_MIN,F663&lt;=N_CAP,D663&lt;=R_MAX,OR(CORONA_REQ=0,O663&gt;=G663),OR(CORE_MODE&lt;&gt;3,E_CORE&lt;=E_NULL_MAX)),1,0)</f>
        <v>0</v>
      </c>
      <c r="AL663" s="31" t="n">
        <f aca="false">IF(AK663=1,IF(OBJECTIVE=1,AI663,AJ663),1000000000000)+ROW()*0.000000001</f>
        <v>1000000000000</v>
      </c>
      <c r="AM663" s="31" t="n">
        <v>5.232469</v>
      </c>
      <c r="AN663" s="41" t="n">
        <v>1.523717</v>
      </c>
      <c r="AO663" s="31" t="n">
        <v>6.593506</v>
      </c>
      <c r="AP663" s="31" t="n">
        <f aca="false">IF(CORE_MODE=1,G663,IF(OR(CORE_MODE=3,CORE_MODE=4),G663+(CHOOSE(N_CW+1,0,1,CW_N2,CW_N3,CW_N4,CW_N5,CW_N6)+CHOOSE(N_CW_A+1,0,CW_A1,CW_A2))*CW_PER_SWING*AM663,AM663))</f>
        <v>20.364631357347</v>
      </c>
      <c r="AQ663" s="41" t="n">
        <f aca="false">IF(CORE_MODE=2,AN663,K663)</f>
        <v>1.557683</v>
      </c>
      <c r="AR663" s="31" t="n">
        <f aca="false">IF(CORE_MODE=2,AO663,L663)</f>
        <v>6.803129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31" t="n">
        <v>9.259956</v>
      </c>
      <c r="H664" s="8" t="n">
        <v>127.011905</v>
      </c>
      <c r="I664" s="8" t="n">
        <v>2345.444852</v>
      </c>
      <c r="J664" s="31" t="n">
        <v>18.466339</v>
      </c>
      <c r="K664" s="41" t="n">
        <v>1.568434</v>
      </c>
      <c r="L664" s="31" t="n">
        <v>9.289332</v>
      </c>
      <c r="M664" s="8" t="n">
        <v>278</v>
      </c>
      <c r="N664" s="8" t="n">
        <v>1152</v>
      </c>
      <c r="O664" s="31" t="n">
        <v>10.214631</v>
      </c>
      <c r="P664" s="31" t="n">
        <v>14.683879</v>
      </c>
      <c r="Q664" s="31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31" t="n">
        <v>5.764707</v>
      </c>
      <c r="W664" s="41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2*ROUNDUP(G664*1000/V_ZENER,0)*PRICE_Z+(4+IF(CORE_MODE=1,1,0)+IF(OR(CORE_MODE=3,CORE_MODE=4),1+2*N_CW+2*N_CW_A,0))*ROUNDUP(G664*DIODE_SAFETY/V_STICK,0)*PRICE_STICK</f>
        <v>78.9</v>
      </c>
      <c r="AG664" s="24" t="n">
        <f aca="false">SUM(X664:AF664)</f>
        <v>4402.32613167</v>
      </c>
      <c r="AH664" s="20" t="n">
        <f aca="false">FIXED_BOM</f>
        <v>3666</v>
      </c>
      <c r="AI664" s="24" t="n">
        <f aca="false">(AG664+AH664)*(1+CONT)</f>
        <v>9278.5750514205</v>
      </c>
      <c r="AJ664" s="24" t="n">
        <f aca="false">IF(AR664&gt;0,AI664/AR664,1000000000000)</f>
        <v>998.842010536441</v>
      </c>
      <c r="AK664" s="8" t="n">
        <f aca="false">IF(AND(AP664&gt;=V_NEED,AR664&gt;=P_MIN,AQ664&gt;=Z_MIN,F664&lt;=N_CAP,D664&lt;=R_MAX,OR(CORONA_REQ=0,O664&gt;=G664),OR(CORE_MODE&lt;&gt;3,E_CORE&lt;=E_NULL_MAX)),1,0)</f>
        <v>0</v>
      </c>
      <c r="AL664" s="31" t="n">
        <f aca="false">IF(AK664=1,IF(OBJECTIVE=1,AI664,AJ664),1000000000000)+ROW()*0.000000001</f>
        <v>1000000000000</v>
      </c>
      <c r="AM664" s="31" t="n">
        <v>5.283574</v>
      </c>
      <c r="AN664" s="41" t="n">
        <v>1.542058</v>
      </c>
      <c r="AO664" s="31" t="n">
        <v>9.074804</v>
      </c>
      <c r="AP664" s="31" t="n">
        <f aca="false">IF(CORE_MODE=1,G664,IF(OR(CORE_MODE=3,CORE_MODE=4),G664+(CHOOSE(N_CW+1,0,1,CW_N2,CW_N3,CW_N4,CW_N5,CW_N6)+CHOOSE(N_CW_A+1,0,CW_A1,CW_A2))*CW_PER_SWING*AM664,AM664))</f>
        <v>20.473089607962</v>
      </c>
      <c r="AQ664" s="41" t="n">
        <f aca="false">IF(CORE_MODE=2,AN664,K664)</f>
        <v>1.568434</v>
      </c>
      <c r="AR664" s="31" t="n">
        <f aca="false">IF(CORE_MODE=2,AO664,L664)</f>
        <v>9.289332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31" t="n">
        <v>9.259956</v>
      </c>
      <c r="H665" s="8" t="n">
        <v>48.037791</v>
      </c>
      <c r="I665" s="8" t="n">
        <v>621.110623</v>
      </c>
      <c r="J665" s="31" t="n">
        <v>12.929625</v>
      </c>
      <c r="K665" s="41" t="n">
        <v>1.446293</v>
      </c>
      <c r="L665" s="31" t="n">
        <v>2.084568</v>
      </c>
      <c r="M665" s="8" t="n">
        <v>74</v>
      </c>
      <c r="N665" s="8" t="n">
        <v>744</v>
      </c>
      <c r="O665" s="31" t="n">
        <v>10.214631</v>
      </c>
      <c r="P665" s="31" t="n">
        <v>4.179908</v>
      </c>
      <c r="Q665" s="31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31" t="n">
        <v>2.17934</v>
      </c>
      <c r="W665" s="41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2*ROUNDUP(G665*1000/V_ZENER,0)*PRICE_Z+(4+IF(CORE_MODE=1,1,0)+IF(OR(CORE_MODE=3,CORE_MODE=4),1+2*N_CW+2*N_CW_A,0))*ROUNDUP(G665*DIODE_SAFETY/V_STICK,0)*PRICE_STICK</f>
        <v>78.9</v>
      </c>
      <c r="AG665" s="24" t="n">
        <f aca="false">SUM(X665:AF665)</f>
        <v>1420.46746994</v>
      </c>
      <c r="AH665" s="20" t="n">
        <f aca="false">FIXED_BOM</f>
        <v>3666</v>
      </c>
      <c r="AI665" s="24" t="n">
        <f aca="false">(AG665+AH665)*(1+CONT)</f>
        <v>5849.437590431</v>
      </c>
      <c r="AJ665" s="24" t="n">
        <f aca="false">IF(AR665&gt;0,AI665/AR665,1000000000000)</f>
        <v>2806.06705582692</v>
      </c>
      <c r="AK665" s="8" t="n">
        <f aca="false">IF(AND(AP665&gt;=V_NEED,AR665&gt;=P_MIN,AQ665&gt;=Z_MIN,F665&lt;=N_CAP,D665&lt;=R_MAX,OR(CORONA_REQ=0,O665&gt;=G665),OR(CORE_MODE&lt;&gt;3,E_CORE&lt;=E_NULL_MAX)),1,0)</f>
        <v>0</v>
      </c>
      <c r="AL665" s="31" t="n">
        <f aca="false">IF(AK665=1,IF(OBJECTIVE=1,AI665,AJ665),1000000000000)+ROW()*0.000000001</f>
        <v>1000000000000</v>
      </c>
      <c r="AM665" s="31" t="n">
        <v>5.095413</v>
      </c>
      <c r="AN665" s="41" t="n">
        <v>1.373148</v>
      </c>
      <c r="AO665" s="31" t="n">
        <v>1.880656</v>
      </c>
      <c r="AP665" s="31" t="n">
        <f aca="false">IF(CORE_MODE=1,G665,IF(OR(CORE_MODE=3,CORE_MODE=4),G665+(CHOOSE(N_CW+1,0,1,CW_N2,CW_N3,CW_N4,CW_N5,CW_N6)+CHOOSE(N_CW_A+1,0,CW_A1,CW_A2))*CW_PER_SWING*AM665,AM665))</f>
        <v>20.073762479619</v>
      </c>
      <c r="AQ665" s="41" t="n">
        <f aca="false">IF(CORE_MODE=2,AN665,K665)</f>
        <v>1.446293</v>
      </c>
      <c r="AR665" s="31" t="n">
        <f aca="false">IF(CORE_MODE=2,AO665,L665)</f>
        <v>2.084568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31" t="n">
        <v>9.259956</v>
      </c>
      <c r="H666" s="8" t="n">
        <v>74.3451</v>
      </c>
      <c r="I666" s="8" t="n">
        <v>976.030979</v>
      </c>
      <c r="J666" s="31" t="n">
        <v>13.128383</v>
      </c>
      <c r="K666" s="41" t="n">
        <v>1.480072</v>
      </c>
      <c r="L666" s="31" t="n">
        <v>3.451867</v>
      </c>
      <c r="M666" s="8" t="n">
        <v>110</v>
      </c>
      <c r="N666" s="8" t="n">
        <v>816</v>
      </c>
      <c r="O666" s="31" t="n">
        <v>10.214631</v>
      </c>
      <c r="P666" s="31" t="n">
        <v>6.269862</v>
      </c>
      <c r="Q666" s="31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31" t="n">
        <v>2.812052</v>
      </c>
      <c r="W666" s="41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2*ROUNDUP(G666*1000/V_ZENER,0)*PRICE_Z+(4+IF(CORE_MODE=1,1,0)+IF(OR(CORE_MODE=3,CORE_MODE=4),1+2*N_CW+2*N_CW_A,0))*ROUNDUP(G666*DIODE_SAFETY/V_STICK,0)*PRICE_STICK</f>
        <v>78.9</v>
      </c>
      <c r="AG666" s="24" t="n">
        <f aca="false">SUM(X666:AF666)</f>
        <v>1947.89610331</v>
      </c>
      <c r="AH666" s="20" t="n">
        <f aca="false">FIXED_BOM</f>
        <v>3666</v>
      </c>
      <c r="AI666" s="24" t="n">
        <f aca="false">(AG666+AH666)*(1+CONT)</f>
        <v>6455.9805188065</v>
      </c>
      <c r="AJ666" s="24" t="n">
        <f aca="false">IF(AR666&gt;0,AI666/AR666,1000000000000)</f>
        <v>1870.28657790306</v>
      </c>
      <c r="AK666" s="8" t="n">
        <f aca="false">IF(AND(AP666&gt;=V_NEED,AR666&gt;=P_MIN,AQ666&gt;=Z_MIN,F666&lt;=N_CAP,D666&lt;=R_MAX,OR(CORONA_REQ=0,O666&gt;=G666),OR(CORE_MODE&lt;&gt;3,E_CORE&lt;=E_NULL_MAX)),1,0)</f>
        <v>0</v>
      </c>
      <c r="AL666" s="31" t="n">
        <f aca="false">IF(AK666=1,IF(OBJECTIVE=1,AI666,AJ666),1000000000000)+ROW()*0.000000001</f>
        <v>1000000000000</v>
      </c>
      <c r="AM666" s="31" t="n">
        <v>5.137743</v>
      </c>
      <c r="AN666" s="41" t="n">
        <v>1.428669</v>
      </c>
      <c r="AO666" s="31" t="n">
        <v>3.246518</v>
      </c>
      <c r="AP666" s="31" t="n">
        <f aca="false">IF(CORE_MODE=1,G666,IF(OR(CORE_MODE=3,CORE_MODE=4),G666+(CHOOSE(N_CW+1,0,1,CW_N2,CW_N3,CW_N4,CW_N5,CW_N6)+CHOOSE(N_CW_A+1,0,CW_A1,CW_A2))*CW_PER_SWING*AM666,AM666))</f>
        <v>20.163597872409</v>
      </c>
      <c r="AQ666" s="41" t="n">
        <f aca="false">IF(CORE_MODE=2,AN666,K666)</f>
        <v>1.480072</v>
      </c>
      <c r="AR666" s="31" t="n">
        <f aca="false">IF(CORE_MODE=2,AO666,L666)</f>
        <v>3.451867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31" t="n">
        <v>9.259956</v>
      </c>
      <c r="H667" s="8" t="n">
        <v>100.652409</v>
      </c>
      <c r="I667" s="8" t="n">
        <v>1330.951335</v>
      </c>
      <c r="J667" s="31" t="n">
        <v>13.223244</v>
      </c>
      <c r="K667" s="41" t="n">
        <v>1.496728</v>
      </c>
      <c r="L667" s="31" t="n">
        <v>4.815774</v>
      </c>
      <c r="M667" s="8" t="n">
        <v>146</v>
      </c>
      <c r="N667" s="8" t="n">
        <v>888</v>
      </c>
      <c r="O667" s="31" t="n">
        <v>10.214631</v>
      </c>
      <c r="P667" s="31" t="n">
        <v>8.359816</v>
      </c>
      <c r="Q667" s="31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31" t="n">
        <v>3.444764</v>
      </c>
      <c r="W667" s="41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2*ROUNDUP(G667*1000/V_ZENER,0)*PRICE_Z+(4+IF(CORE_MODE=1,1,0)+IF(OR(CORE_MODE=3,CORE_MODE=4),1+2*N_CW+2*N_CW_A,0))*ROUNDUP(G667*DIODE_SAFETY/V_STICK,0)*PRICE_STICK</f>
        <v>78.9</v>
      </c>
      <c r="AG667" s="24" t="n">
        <f aca="false">SUM(X667:AF667)</f>
        <v>2475.32481015</v>
      </c>
      <c r="AH667" s="20" t="n">
        <f aca="false">FIXED_BOM</f>
        <v>3666</v>
      </c>
      <c r="AI667" s="24" t="n">
        <f aca="false">(AG667+AH667)*(1+CONT)</f>
        <v>7062.5235316725</v>
      </c>
      <c r="AJ667" s="24" t="n">
        <f aca="false">IF(AR667&gt;0,AI667/AR667,1000000000000)</f>
        <v>1466.53965316323</v>
      </c>
      <c r="AK667" s="8" t="n">
        <f aca="false">IF(AND(AP667&gt;=V_NEED,AR667&gt;=P_MIN,AQ667&gt;=Z_MIN,F667&lt;=N_CAP,D667&lt;=R_MAX,OR(CORONA_REQ=0,O667&gt;=G667),OR(CORE_MODE&lt;&gt;3,E_CORE&lt;=E_NULL_MAX)),1,0)</f>
        <v>0</v>
      </c>
      <c r="AL667" s="31" t="n">
        <f aca="false">IF(AK667=1,IF(OBJECTIVE=1,AI667,AJ667),1000000000000)+ROW()*0.000000001</f>
        <v>1000000000000</v>
      </c>
      <c r="AM667" s="31" t="n">
        <v>5.166479</v>
      </c>
      <c r="AN667" s="41" t="n">
        <v>1.457414</v>
      </c>
      <c r="AO667" s="31" t="n">
        <v>4.610713</v>
      </c>
      <c r="AP667" s="31" t="n">
        <f aca="false">IF(CORE_MODE=1,G667,IF(OR(CORE_MODE=3,CORE_MODE=4),G667+(CHOOSE(N_CW+1,0,1,CW_N2,CW_N3,CW_N4,CW_N5,CW_N6)+CHOOSE(N_CW_A+1,0,CW_A1,CW_A2))*CW_PER_SWING*AM667,AM667))</f>
        <v>20.224583221977</v>
      </c>
      <c r="AQ667" s="41" t="n">
        <f aca="false">IF(CORE_MODE=2,AN667,K667)</f>
        <v>1.496728</v>
      </c>
      <c r="AR667" s="31" t="n">
        <f aca="false">IF(CORE_MODE=2,AO667,L667)</f>
        <v>4.815774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31" t="n">
        <v>9.259956</v>
      </c>
      <c r="H668" s="8" t="n">
        <v>126.959719</v>
      </c>
      <c r="I668" s="8" t="n">
        <v>1685.871691</v>
      </c>
      <c r="J668" s="31" t="n">
        <v>13.278792</v>
      </c>
      <c r="K668" s="41" t="n">
        <v>1.50641</v>
      </c>
      <c r="L668" s="31" t="n">
        <v>6.185728</v>
      </c>
      <c r="M668" s="8" t="n">
        <v>182</v>
      </c>
      <c r="N668" s="8" t="n">
        <v>960</v>
      </c>
      <c r="O668" s="31" t="n">
        <v>10.214631</v>
      </c>
      <c r="P668" s="31" t="n">
        <v>10.44977</v>
      </c>
      <c r="Q668" s="31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31" t="n">
        <v>4.077476</v>
      </c>
      <c r="W668" s="41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2*ROUNDUP(G668*1000/V_ZENER,0)*PRICE_Z+(4+IF(CORE_MODE=1,1,0)+IF(OR(CORE_MODE=3,CORE_MODE=4),1+2*N_CW+2*N_CW_A,0))*ROUNDUP(G668*DIODE_SAFETY/V_STICK,0)*PRICE_STICK</f>
        <v>78.9</v>
      </c>
      <c r="AG668" s="24" t="n">
        <f aca="false">SUM(X668:AF668)</f>
        <v>3002.75343852</v>
      </c>
      <c r="AH668" s="20" t="n">
        <f aca="false">FIXED_BOM</f>
        <v>3666</v>
      </c>
      <c r="AI668" s="24" t="n">
        <f aca="false">(AG668+AH668)*(1+CONT)</f>
        <v>7669.066454298</v>
      </c>
      <c r="AJ668" s="24" t="n">
        <f aca="false">IF(AR668&gt;0,AI668/AR668,1000000000000)</f>
        <v>1239.80014224647</v>
      </c>
      <c r="AK668" s="8" t="n">
        <f aca="false">IF(AND(AP668&gt;=V_NEED,AR668&gt;=P_MIN,AQ668&gt;=Z_MIN,F668&lt;=N_CAP,D668&lt;=R_MAX,OR(CORONA_REQ=0,O668&gt;=G668),OR(CORE_MODE&lt;&gt;3,E_CORE&lt;=E_NULL_MAX)),1,0)</f>
        <v>0</v>
      </c>
      <c r="AL668" s="31" t="n">
        <f aca="false">IF(AK668=1,IF(OBJECTIVE=1,AI668,AJ668),1000000000000)+ROW()*0.000000001</f>
        <v>1000000000000</v>
      </c>
      <c r="AM668" s="31" t="n">
        <v>5.197037</v>
      </c>
      <c r="AN668" s="41" t="n">
        <v>1.474553</v>
      </c>
      <c r="AO668" s="31" t="n">
        <v>5.982063</v>
      </c>
      <c r="AP668" s="31" t="n">
        <f aca="false">IF(CORE_MODE=1,G668,IF(OR(CORE_MODE=3,CORE_MODE=4),G668+(CHOOSE(N_CW+1,0,1,CW_N2,CW_N3,CW_N4,CW_N5,CW_N6)+CHOOSE(N_CW_A+1,0,CW_A1,CW_A2))*CW_PER_SWING*AM668,AM668))</f>
        <v>20.289435334731</v>
      </c>
      <c r="AQ668" s="41" t="n">
        <f aca="false">IF(CORE_MODE=2,AN668,K668)</f>
        <v>1.50641</v>
      </c>
      <c r="AR668" s="31" t="n">
        <f aca="false">IF(CORE_MODE=2,AO668,L668)</f>
        <v>6.185728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31" t="n">
        <v>9.259956</v>
      </c>
      <c r="H669" s="8" t="n">
        <v>153.267028</v>
      </c>
      <c r="I669" s="8" t="n">
        <v>2040.792047</v>
      </c>
      <c r="J669" s="31" t="n">
        <v>13.315271</v>
      </c>
      <c r="K669" s="41" t="n">
        <v>1.513024</v>
      </c>
      <c r="L669" s="31" t="n">
        <v>7.559685</v>
      </c>
      <c r="M669" s="8" t="n">
        <v>218</v>
      </c>
      <c r="N669" s="8" t="n">
        <v>1032</v>
      </c>
      <c r="O669" s="31" t="n">
        <v>10.214631</v>
      </c>
      <c r="P669" s="31" t="n">
        <v>12.539724</v>
      </c>
      <c r="Q669" s="31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31" t="n">
        <v>4.710187</v>
      </c>
      <c r="W669" s="41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2*ROUNDUP(G669*1000/V_ZENER,0)*PRICE_Z+(4+IF(CORE_MODE=1,1,0)+IF(OR(CORE_MODE=3,CORE_MODE=4),1+2*N_CW+2*N_CW_A,0))*ROUNDUP(G669*DIODE_SAFETY/V_STICK,0)*PRICE_STICK</f>
        <v>78.9</v>
      </c>
      <c r="AG669" s="24" t="n">
        <f aca="false">SUM(X669:AF669)</f>
        <v>3530.18208536</v>
      </c>
      <c r="AH669" s="20" t="n">
        <f aca="false">FIXED_BOM</f>
        <v>3666</v>
      </c>
      <c r="AI669" s="24" t="n">
        <f aca="false">(AG669+AH669)*(1+CONT)</f>
        <v>8275.609398164</v>
      </c>
      <c r="AJ669" s="24" t="n">
        <f aca="false">IF(AR669&gt;0,AI669/AR669,1000000000000)</f>
        <v>1094.70294042199</v>
      </c>
      <c r="AK669" s="8" t="n">
        <f aca="false">IF(AND(AP669&gt;=V_NEED,AR669&gt;=P_MIN,AQ669&gt;=Z_MIN,F669&lt;=N_CAP,D669&lt;=R_MAX,OR(CORONA_REQ=0,O669&gt;=G669),OR(CORE_MODE&lt;&gt;3,E_CORE&lt;=E_NULL_MAX)),1,0)</f>
        <v>0</v>
      </c>
      <c r="AL669" s="31" t="n">
        <f aca="false">IF(AK669=1,IF(OBJECTIVE=1,AI669,AJ669),1000000000000)+ROW()*0.000000001</f>
        <v>1000000000000</v>
      </c>
      <c r="AM669" s="31" t="n">
        <v>5.228958</v>
      </c>
      <c r="AN669" s="41" t="n">
        <v>1.48561</v>
      </c>
      <c r="AO669" s="31" t="n">
        <v>7.349672</v>
      </c>
      <c r="AP669" s="31" t="n">
        <f aca="false">IF(CORE_MODE=1,G669,IF(OR(CORE_MODE=3,CORE_MODE=4),G669+(CHOOSE(N_CW+1,0,1,CW_N2,CW_N3,CW_N4,CW_N5,CW_N6)+CHOOSE(N_CW_A+1,0,CW_A1,CW_A2))*CW_PER_SWING*AM669,AM669))</f>
        <v>20.357180091954</v>
      </c>
      <c r="AQ669" s="41" t="n">
        <f aca="false">IF(CORE_MODE=2,AN669,K669)</f>
        <v>1.513024</v>
      </c>
      <c r="AR669" s="31" t="n">
        <f aca="false">IF(CORE_MODE=2,AO669,L669)</f>
        <v>7.559685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31" t="n">
        <v>9.259956</v>
      </c>
      <c r="H670" s="8" t="n">
        <v>205.881646</v>
      </c>
      <c r="I670" s="8" t="n">
        <v>2750.632758</v>
      </c>
      <c r="J670" s="31" t="n">
        <v>13.360262</v>
      </c>
      <c r="K670" s="41" t="n">
        <v>1.521037</v>
      </c>
      <c r="L670" s="31" t="n">
        <v>10.298846</v>
      </c>
      <c r="M670" s="8" t="n">
        <v>290</v>
      </c>
      <c r="N670" s="8" t="n">
        <v>1176</v>
      </c>
      <c r="O670" s="31" t="n">
        <v>10.214631</v>
      </c>
      <c r="P670" s="31" t="n">
        <v>16.719632</v>
      </c>
      <c r="Q670" s="31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31" t="n">
        <v>5.975611</v>
      </c>
      <c r="W670" s="41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2*ROUNDUP(G670*1000/V_ZENER,0)*PRICE_Z+(4+IF(CORE_MODE=1,1,0)+IF(OR(CORE_MODE=3,CORE_MODE=4),1+2*N_CW+2*N_CW_A,0))*ROUNDUP(G670*DIODE_SAFETY/V_STICK,0)*PRICE_STICK</f>
        <v>78.9</v>
      </c>
      <c r="AG670" s="24" t="n">
        <f aca="false">SUM(X670:AF670)</f>
        <v>4585.03941907</v>
      </c>
      <c r="AH670" s="20" t="n">
        <f aca="false">FIXED_BOM</f>
        <v>3666</v>
      </c>
      <c r="AI670" s="24" t="n">
        <f aca="false">(AG670+AH670)*(1+CONT)</f>
        <v>9488.6953319305</v>
      </c>
      <c r="AJ670" s="24" t="n">
        <f aca="false">IF(AR670&gt;0,AI670/AR670,1000000000000)</f>
        <v>921.335781885708</v>
      </c>
      <c r="AK670" s="8" t="n">
        <f aca="false">IF(AND(AP670&gt;=V_NEED,AR670&gt;=P_MIN,AQ670&gt;=Z_MIN,F670&lt;=N_CAP,D670&lt;=R_MAX,OR(CORONA_REQ=0,O670&gt;=G670),OR(CORE_MODE&lt;&gt;3,E_CORE&lt;=E_NULL_MAX)),1,0)</f>
        <v>0</v>
      </c>
      <c r="AL670" s="31" t="n">
        <f aca="false">IF(AK670=1,IF(OBJECTIVE=1,AI670,AJ670),1000000000000)+ROW()*0.000000001</f>
        <v>1000000000000</v>
      </c>
      <c r="AM670" s="31" t="n">
        <v>5.278764</v>
      </c>
      <c r="AN670" s="41" t="n">
        <v>1.500686</v>
      </c>
      <c r="AO670" s="31" t="n">
        <v>10.095416</v>
      </c>
      <c r="AP670" s="31" t="n">
        <f aca="false">IF(CORE_MODE=1,G670,IF(OR(CORE_MODE=3,CORE_MODE=4),G670+(CHOOSE(N_CW+1,0,1,CW_N2,CW_N3,CW_N4,CW_N5,CW_N6)+CHOOSE(N_CW_A+1,0,CW_A1,CW_A2))*CW_PER_SWING*AM670,AM670))</f>
        <v>20.462881522932</v>
      </c>
      <c r="AQ670" s="41" t="n">
        <f aca="false">IF(CORE_MODE=2,AN670,K670)</f>
        <v>1.521037</v>
      </c>
      <c r="AR670" s="31" t="n">
        <f aca="false">IF(CORE_MODE=2,AO670,L670)</f>
        <v>10.298846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31" t="n">
        <v>9.259956</v>
      </c>
      <c r="H671" s="8" t="n">
        <v>24.86172</v>
      </c>
      <c r="I671" s="8" t="n">
        <v>439.29301</v>
      </c>
      <c r="J671" s="31" t="n">
        <v>17.669453</v>
      </c>
      <c r="K671" s="41" t="n">
        <v>1.45533</v>
      </c>
      <c r="L671" s="31" t="n">
        <v>1.490307</v>
      </c>
      <c r="M671" s="8" t="n">
        <v>74</v>
      </c>
      <c r="N671" s="8" t="n">
        <v>744</v>
      </c>
      <c r="O671" s="31" t="n">
        <v>10.797318</v>
      </c>
      <c r="P671" s="31" t="n">
        <v>3.95254</v>
      </c>
      <c r="Q671" s="31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31" t="n">
        <v>2.17934</v>
      </c>
      <c r="W671" s="41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2*ROUNDUP(G671*1000/V_ZENER,0)*PRICE_Z+(4+IF(CORE_MODE=1,1,0)+IF(OR(CORE_MODE=3,CORE_MODE=4),1+2*N_CW+2*N_CW_A,0))*ROUNDUP(G671*DIODE_SAFETY/V_STICK,0)*PRICE_STICK</f>
        <v>78.9</v>
      </c>
      <c r="AG671" s="24" t="n">
        <f aca="false">SUM(X671:AF671)</f>
        <v>1358.86756048</v>
      </c>
      <c r="AH671" s="20" t="n">
        <f aca="false">FIXED_BOM</f>
        <v>3666</v>
      </c>
      <c r="AI671" s="24" t="n">
        <f aca="false">(AG671+AH671)*(1+CONT)</f>
        <v>5778.597694552</v>
      </c>
      <c r="AJ671" s="24" t="n">
        <f aca="false">IF(AR671&gt;0,AI671/AR671,1000000000000)</f>
        <v>3877.45457449505</v>
      </c>
      <c r="AK671" s="8" t="n">
        <f aca="false">IF(AND(AP671&gt;=V_NEED,AR671&gt;=P_MIN,AQ671&gt;=Z_MIN,F671&lt;=N_CAP,D671&lt;=R_MAX,OR(CORONA_REQ=0,O671&gt;=G671),OR(CORE_MODE&lt;&gt;3,E_CORE&lt;=E_NULL_MAX)),1,0)</f>
        <v>0</v>
      </c>
      <c r="AL671" s="31" t="n">
        <f aca="false">IF(AK671=1,IF(OBJECTIVE=1,AI671,AJ671),1000000000000)+ROW()*0.000000001</f>
        <v>1000000000000</v>
      </c>
      <c r="AM671" s="31" t="n">
        <v>5.094004</v>
      </c>
      <c r="AN671" s="41" t="n">
        <v>1.355617</v>
      </c>
      <c r="AO671" s="31" t="n">
        <v>1.293173</v>
      </c>
      <c r="AP671" s="31" t="n">
        <f aca="false">IF(CORE_MODE=1,G671,IF(OR(CORE_MODE=3,CORE_MODE=4),G671+(CHOOSE(N_CW+1,0,1,CW_N2,CW_N3,CW_N4,CW_N5,CW_N6)+CHOOSE(N_CW_A+1,0,CW_A1,CW_A2))*CW_PER_SWING*AM671,AM671))</f>
        <v>20.070772211052</v>
      </c>
      <c r="AQ671" s="41" t="n">
        <f aca="false">IF(CORE_MODE=2,AN671,K671)</f>
        <v>1.45533</v>
      </c>
      <c r="AR671" s="31" t="n">
        <f aca="false">IF(CORE_MODE=2,AO671,L671)</f>
        <v>1.490307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31" t="n">
        <v>9.259956</v>
      </c>
      <c r="H672" s="8" t="n">
        <v>37.925561</v>
      </c>
      <c r="I672" s="8" t="n">
        <v>690.317586</v>
      </c>
      <c r="J672" s="31" t="n">
        <v>18.201909</v>
      </c>
      <c r="K672" s="41" t="n">
        <v>1.504121</v>
      </c>
      <c r="L672" s="31" t="n">
        <v>2.516792</v>
      </c>
      <c r="M672" s="8" t="n">
        <v>106.5</v>
      </c>
      <c r="N672" s="8" t="n">
        <v>809</v>
      </c>
      <c r="O672" s="31" t="n">
        <v>10.797318</v>
      </c>
      <c r="P672" s="31" t="n">
        <v>5.92881</v>
      </c>
      <c r="Q672" s="31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31" t="n">
        <v>2.750539</v>
      </c>
      <c r="W672" s="41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2*ROUNDUP(G672*1000/V_ZENER,0)*PRICE_Z+(4+IF(CORE_MODE=1,1,0)+IF(OR(CORE_MODE=3,CORE_MODE=4),1+2*N_CW+2*N_CW_A,0))*ROUNDUP(G672*DIODE_SAFETY/V_STICK,0)*PRICE_STICK</f>
        <v>78.9</v>
      </c>
      <c r="AG672" s="24" t="n">
        <f aca="false">SUM(X672:AF672)</f>
        <v>1812.31503969</v>
      </c>
      <c r="AH672" s="20" t="n">
        <f aca="false">FIXED_BOM</f>
        <v>3666</v>
      </c>
      <c r="AI672" s="24" t="n">
        <f aca="false">(AG672+AH672)*(1+CONT)</f>
        <v>6300.0622956435</v>
      </c>
      <c r="AJ672" s="24" t="n">
        <f aca="false">IF(AR672&gt;0,AI672/AR672,1000000000000)</f>
        <v>2503.21134827332</v>
      </c>
      <c r="AK672" s="8" t="n">
        <f aca="false">IF(AND(AP672&gt;=V_NEED,AR672&gt;=P_MIN,AQ672&gt;=Z_MIN,F672&lt;=N_CAP,D672&lt;=R_MAX,OR(CORONA_REQ=0,O672&gt;=G672),OR(CORE_MODE&lt;&gt;3,E_CORE&lt;=E_NULL_MAX)),1,0)</f>
        <v>0</v>
      </c>
      <c r="AL672" s="31" t="n">
        <f aca="false">IF(AK672=1,IF(OBJECTIVE=1,AI672,AJ672),1000000000000)+ROW()*0.000000001</f>
        <v>1000000000000</v>
      </c>
      <c r="AM672" s="31" t="n">
        <v>5.137894</v>
      </c>
      <c r="AN672" s="41" t="n">
        <v>1.430733</v>
      </c>
      <c r="AO672" s="31" t="n">
        <v>2.308894</v>
      </c>
      <c r="AP672" s="31" t="n">
        <f aca="false">IF(CORE_MODE=1,G672,IF(OR(CORE_MODE=3,CORE_MODE=4),G672+(CHOOSE(N_CW+1,0,1,CW_N2,CW_N3,CW_N4,CW_N5,CW_N6)+CHOOSE(N_CW_A+1,0,CW_A1,CW_A2))*CW_PER_SWING*AM672,AM672))</f>
        <v>20.163918334122</v>
      </c>
      <c r="AQ672" s="41" t="n">
        <f aca="false">IF(CORE_MODE=2,AN672,K672)</f>
        <v>1.504121</v>
      </c>
      <c r="AR672" s="31" t="n">
        <f aca="false">IF(CORE_MODE=2,AO672,L672)</f>
        <v>2.516792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31" t="n">
        <v>9.259956</v>
      </c>
      <c r="H673" s="8" t="n">
        <v>50.989401</v>
      </c>
      <c r="I673" s="8" t="n">
        <v>941.342163</v>
      </c>
      <c r="J673" s="31" t="n">
        <v>18.461526</v>
      </c>
      <c r="K673" s="41" t="n">
        <v>1.528262</v>
      </c>
      <c r="L673" s="31" t="n">
        <v>3.545258</v>
      </c>
      <c r="M673" s="8" t="n">
        <v>145.5</v>
      </c>
      <c r="N673" s="8" t="n">
        <v>887</v>
      </c>
      <c r="O673" s="31" t="n">
        <v>10.797318</v>
      </c>
      <c r="P673" s="31" t="n">
        <v>7.90508</v>
      </c>
      <c r="Q673" s="31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31" t="n">
        <v>3.435976</v>
      </c>
      <c r="W673" s="41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2*ROUNDUP(G673*1000/V_ZENER,0)*PRICE_Z+(4+IF(CORE_MODE=1,1,0)+IF(OR(CORE_MODE=3,CORE_MODE=4),1+2*N_CW+2*N_CW_A,0))*ROUNDUP(G673*DIODE_SAFETY/V_STICK,0)*PRICE_STICK</f>
        <v>78.9</v>
      </c>
      <c r="AG673" s="24" t="n">
        <f aca="false">SUM(X673:AF673)</f>
        <v>2348.52998168</v>
      </c>
      <c r="AH673" s="20" t="n">
        <f aca="false">FIXED_BOM</f>
        <v>3666</v>
      </c>
      <c r="AI673" s="24" t="n">
        <f aca="false">(AG673+AH673)*(1+CONT)</f>
        <v>6916.709478932</v>
      </c>
      <c r="AJ673" s="24" t="n">
        <f aca="false">IF(AR673&gt;0,AI673/AR673,1000000000000)</f>
        <v>1950.97493015515</v>
      </c>
      <c r="AK673" s="8" t="n">
        <f aca="false">IF(AND(AP673&gt;=V_NEED,AR673&gt;=P_MIN,AQ673&gt;=Z_MIN,F673&lt;=N_CAP,D673&lt;=R_MAX,OR(CORONA_REQ=0,O673&gt;=G673),OR(CORE_MODE&lt;&gt;3,E_CORE&lt;=E_NULL_MAX)),1,0)</f>
        <v>0</v>
      </c>
      <c r="AL673" s="31" t="n">
        <f aca="false">IF(AK673=1,IF(OBJECTIVE=1,AI673,AJ673),1000000000000)+ROW()*0.000000001</f>
        <v>1000000000000</v>
      </c>
      <c r="AM673" s="31" t="n">
        <v>5.166704</v>
      </c>
      <c r="AN673" s="41" t="n">
        <v>1.470548</v>
      </c>
      <c r="AO673" s="31" t="n">
        <v>3.336556</v>
      </c>
      <c r="AP673" s="31" t="n">
        <f aca="false">IF(CORE_MODE=1,G673,IF(OR(CORE_MODE=3,CORE_MODE=4),G673+(CHOOSE(N_CW+1,0,1,CW_N2,CW_N3,CW_N4,CW_N5,CW_N6)+CHOOSE(N_CW_A+1,0,CW_A1,CW_A2))*CW_PER_SWING*AM673,AM673))</f>
        <v>20.225060731152</v>
      </c>
      <c r="AQ673" s="41" t="n">
        <f aca="false">IF(CORE_MODE=2,AN673,K673)</f>
        <v>1.528262</v>
      </c>
      <c r="AR673" s="31" t="n">
        <f aca="false">IF(CORE_MODE=2,AO673,L673)</f>
        <v>3.545258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31" t="n">
        <v>9.259956</v>
      </c>
      <c r="H674" s="8" t="n">
        <v>64.053241</v>
      </c>
      <c r="I674" s="8" t="n">
        <v>1192.36674</v>
      </c>
      <c r="J674" s="31" t="n">
        <v>18.615244</v>
      </c>
      <c r="K674" s="41" t="n">
        <v>1.542807</v>
      </c>
      <c r="L674" s="31" t="n">
        <v>4.577621</v>
      </c>
      <c r="M674" s="8" t="n">
        <v>178</v>
      </c>
      <c r="N674" s="8" t="n">
        <v>952</v>
      </c>
      <c r="O674" s="31" t="n">
        <v>10.797318</v>
      </c>
      <c r="P674" s="31" t="n">
        <v>9.88135</v>
      </c>
      <c r="Q674" s="31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31" t="n">
        <v>4.007174</v>
      </c>
      <c r="W674" s="41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2*ROUNDUP(G674*1000/V_ZENER,0)*PRICE_Z+(4+IF(CORE_MODE=1,1,0)+IF(OR(CORE_MODE=3,CORE_MODE=4),1+2*N_CW+2*N_CW_A,0))*ROUNDUP(G674*DIODE_SAFETY/V_STICK,0)*PRICE_STICK</f>
        <v>78.9</v>
      </c>
      <c r="AG674" s="24" t="n">
        <f aca="false">SUM(X674:AF674)</f>
        <v>2801.97741286</v>
      </c>
      <c r="AH674" s="20" t="n">
        <f aca="false">FIXED_BOM</f>
        <v>3666</v>
      </c>
      <c r="AI674" s="24" t="n">
        <f aca="false">(AG674+AH674)*(1+CONT)</f>
        <v>7438.174024789</v>
      </c>
      <c r="AJ674" s="24" t="n">
        <f aca="false">IF(AR674&gt;0,AI674/AR674,1000000000000)</f>
        <v>1624.8994892301</v>
      </c>
      <c r="AK674" s="8" t="n">
        <f aca="false">IF(AND(AP674&gt;=V_NEED,AR674&gt;=P_MIN,AQ674&gt;=Z_MIN,F674&lt;=N_CAP,D674&lt;=R_MAX,OR(CORONA_REQ=0,O674&gt;=G674),OR(CORE_MODE&lt;&gt;3,E_CORE&lt;=E_NULL_MAX)),1,0)</f>
        <v>0</v>
      </c>
      <c r="AL674" s="31" t="n">
        <f aca="false">IF(AK674=1,IF(OBJECTIVE=1,AI674,AJ674),1000000000000)+ROW()*0.000000001</f>
        <v>1000000000000</v>
      </c>
      <c r="AM674" s="31" t="n">
        <v>5.188315</v>
      </c>
      <c r="AN674" s="41" t="n">
        <v>1.495007</v>
      </c>
      <c r="AO674" s="31" t="n">
        <v>4.364683</v>
      </c>
      <c r="AP674" s="31" t="n">
        <f aca="false">IF(CORE_MODE=1,G674,IF(OR(CORE_MODE=3,CORE_MODE=4),G674+(CHOOSE(N_CW+1,0,1,CW_N2,CW_N3,CW_N4,CW_N5,CW_N6)+CHOOSE(N_CW_A+1,0,CW_A1,CW_A2))*CW_PER_SWING*AM674,AM674))</f>
        <v>20.270924956845</v>
      </c>
      <c r="AQ674" s="41" t="n">
        <f aca="false">IF(CORE_MODE=2,AN674,K674)</f>
        <v>1.542807</v>
      </c>
      <c r="AR674" s="31" t="n">
        <f aca="false">IF(CORE_MODE=2,AO674,L674)</f>
        <v>4.577621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31" t="n">
        <v>9.259956</v>
      </c>
      <c r="H675" s="8" t="n">
        <v>77.117081</v>
      </c>
      <c r="I675" s="8" t="n">
        <v>1443.391317</v>
      </c>
      <c r="J675" s="31" t="n">
        <v>18.716882</v>
      </c>
      <c r="K675" s="41" t="n">
        <v>1.552221</v>
      </c>
      <c r="L675" s="31" t="n">
        <v>5.60381</v>
      </c>
      <c r="M675" s="8" t="n">
        <v>217</v>
      </c>
      <c r="N675" s="8" t="n">
        <v>1030</v>
      </c>
      <c r="O675" s="31" t="n">
        <v>10.797318</v>
      </c>
      <c r="P675" s="31" t="n">
        <v>11.857619</v>
      </c>
      <c r="Q675" s="31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31" t="n">
        <v>4.692612</v>
      </c>
      <c r="W675" s="41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2*ROUNDUP(G675*1000/V_ZENER,0)*PRICE_Z+(4+IF(CORE_MODE=1,1,0)+IF(OR(CORE_MODE=3,CORE_MODE=4),1+2*N_CW+2*N_CW_A,0))*ROUNDUP(G675*DIODE_SAFETY/V_STICK,0)*PRICE_STICK</f>
        <v>78.9</v>
      </c>
      <c r="AG675" s="24" t="n">
        <f aca="false">SUM(X675:AF675)</f>
        <v>3338.19246288</v>
      </c>
      <c r="AH675" s="20" t="n">
        <f aca="false">FIXED_BOM</f>
        <v>3666</v>
      </c>
      <c r="AI675" s="24" t="n">
        <f aca="false">(AG675+AH675)*(1+CONT)</f>
        <v>8054.821332312</v>
      </c>
      <c r="AJ675" s="24" t="n">
        <f aca="false">IF(AR675&gt;0,AI675/AR675,1000000000000)</f>
        <v>1437.38301839498</v>
      </c>
      <c r="AK675" s="8" t="n">
        <f aca="false">IF(AND(AP675&gt;=V_NEED,AR675&gt;=P_MIN,AQ675&gt;=Z_MIN,F675&lt;=N_CAP,D675&lt;=R_MAX,OR(CORONA_REQ=0,O675&gt;=G675),OR(CORE_MODE&lt;&gt;3,E_CORE&lt;=E_NULL_MAX)),1,0)</f>
        <v>0</v>
      </c>
      <c r="AL675" s="31" t="n">
        <f aca="false">IF(AK675=1,IF(OBJECTIVE=1,AI675,AJ675),1000000000000)+ROW()*0.000000001</f>
        <v>1000000000000</v>
      </c>
      <c r="AM675" s="31" t="n">
        <v>5.205646</v>
      </c>
      <c r="AN675" s="41" t="n">
        <v>1.512665</v>
      </c>
      <c r="AO675" s="31" t="n">
        <v>5.398931</v>
      </c>
      <c r="AP675" s="31" t="n">
        <f aca="false">IF(CORE_MODE=1,G675,IF(OR(CORE_MODE=3,CORE_MODE=4),G675+(CHOOSE(N_CW+1,0,1,CW_N2,CW_N3,CW_N4,CW_N5,CW_N6)+CHOOSE(N_CW_A+1,0,CW_A1,CW_A2))*CW_PER_SWING*AM675,AM675))</f>
        <v>20.307705896898</v>
      </c>
      <c r="AQ675" s="41" t="n">
        <f aca="false">IF(CORE_MODE=2,AN675,K675)</f>
        <v>1.552221</v>
      </c>
      <c r="AR675" s="31" t="n">
        <f aca="false">IF(CORE_MODE=2,AO675,L675)</f>
        <v>5.60381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31" t="n">
        <v>9.259956</v>
      </c>
      <c r="H676" s="8" t="n">
        <v>103.244761</v>
      </c>
      <c r="I676" s="8" t="n">
        <v>1945.440471</v>
      </c>
      <c r="J676" s="31" t="n">
        <v>18.842994</v>
      </c>
      <c r="K676" s="41" t="n">
        <v>1.564907</v>
      </c>
      <c r="L676" s="31" t="n">
        <v>7.674719</v>
      </c>
      <c r="M676" s="8" t="n">
        <v>282</v>
      </c>
      <c r="N676" s="8" t="n">
        <v>1160</v>
      </c>
      <c r="O676" s="31" t="n">
        <v>10.797318</v>
      </c>
      <c r="P676" s="31" t="n">
        <v>15.810159</v>
      </c>
      <c r="Q676" s="31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31" t="n">
        <v>5.835008</v>
      </c>
      <c r="W676" s="41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2*ROUNDUP(G676*1000/V_ZENER,0)*PRICE_Z+(4+IF(CORE_MODE=1,1,0)+IF(OR(CORE_MODE=3,CORE_MODE=4),1+2*N_CW+2*N_CW_A,0))*ROUNDUP(G676*DIODE_SAFETY/V_STICK,0)*PRICE_STICK</f>
        <v>78.9</v>
      </c>
      <c r="AG676" s="24" t="n">
        <f aca="false">SUM(X676:AF676)</f>
        <v>4245.08731327</v>
      </c>
      <c r="AH676" s="20" t="n">
        <f aca="false">FIXED_BOM</f>
        <v>3666</v>
      </c>
      <c r="AI676" s="24" t="n">
        <f aca="false">(AG676+AH676)*(1+CONT)</f>
        <v>9097.7504102605</v>
      </c>
      <c r="AJ676" s="24" t="n">
        <f aca="false">IF(AR676&gt;0,AI676/AR676,1000000000000)</f>
        <v>1185.41804726147</v>
      </c>
      <c r="AK676" s="8" t="n">
        <f aca="false">IF(AND(AP676&gt;=V_NEED,AR676&gt;=P_MIN,AQ676&gt;=Z_MIN,F676&lt;=N_CAP,D676&lt;=R_MAX,OR(CORONA_REQ=0,O676&gt;=G676),OR(CORE_MODE&lt;&gt;3,E_CORE&lt;=E_NULL_MAX)),1,0)</f>
        <v>0</v>
      </c>
      <c r="AL676" s="31" t="n">
        <f aca="false">IF(AK676=1,IF(OBJECTIVE=1,AI676,AJ676),1000000000000)+ROW()*0.000000001</f>
        <v>1000000000000</v>
      </c>
      <c r="AM676" s="31" t="n">
        <v>5.253784</v>
      </c>
      <c r="AN676" s="41" t="n">
        <v>1.533576</v>
      </c>
      <c r="AO676" s="31" t="n">
        <v>7.461016</v>
      </c>
      <c r="AP676" s="31" t="n">
        <f aca="false">IF(CORE_MODE=1,G676,IF(OR(CORE_MODE=3,CORE_MODE=4),G676+(CHOOSE(N_CW+1,0,1,CW_N2,CW_N3,CW_N4,CW_N5,CW_N6)+CHOOSE(N_CW_A+1,0,CW_A1,CW_A2))*CW_PER_SWING*AM676,AM676))</f>
        <v>20.409867393192</v>
      </c>
      <c r="AQ676" s="41" t="n">
        <f aca="false">IF(CORE_MODE=2,AN676,K676)</f>
        <v>1.564907</v>
      </c>
      <c r="AR676" s="31" t="n">
        <f aca="false">IF(CORE_MODE=2,AO676,L676)</f>
        <v>7.674719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31" t="n">
        <v>9.259956</v>
      </c>
      <c r="H677" s="8" t="n">
        <v>33.587434</v>
      </c>
      <c r="I677" s="8" t="n">
        <v>530.873115</v>
      </c>
      <c r="J677" s="31" t="n">
        <v>15.805706</v>
      </c>
      <c r="K677" s="41" t="n">
        <v>1.461811</v>
      </c>
      <c r="L677" s="31" t="n">
        <v>1.821494</v>
      </c>
      <c r="M677" s="8" t="n">
        <v>74</v>
      </c>
      <c r="N677" s="8" t="n">
        <v>744</v>
      </c>
      <c r="O677" s="31" t="n">
        <v>10.797318</v>
      </c>
      <c r="P677" s="31" t="n">
        <v>4.588712</v>
      </c>
      <c r="Q677" s="31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31" t="n">
        <v>2.17934</v>
      </c>
      <c r="W677" s="41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2*ROUNDUP(G677*1000/V_ZENER,0)*PRICE_Z+(4+IF(CORE_MODE=1,1,0)+IF(OR(CORE_MODE=3,CORE_MODE=4),1+2*N_CW+2*N_CW_A,0))*ROUNDUP(G677*DIODE_SAFETY/V_STICK,0)*PRICE_STICK</f>
        <v>78.9</v>
      </c>
      <c r="AG677" s="24" t="n">
        <f aca="false">SUM(X677:AF677)</f>
        <v>1366.48253932</v>
      </c>
      <c r="AH677" s="20" t="n">
        <f aca="false">FIXED_BOM</f>
        <v>3666</v>
      </c>
      <c r="AI677" s="24" t="n">
        <f aca="false">(AG677+AH677)*(1+CONT)</f>
        <v>5787.354920218</v>
      </c>
      <c r="AJ677" s="24" t="n">
        <f aca="false">IF(AR677&gt;0,AI677/AR677,1000000000000)</f>
        <v>3177.2571966847</v>
      </c>
      <c r="AK677" s="8" t="n">
        <f aca="false">IF(AND(AP677&gt;=V_NEED,AR677&gt;=P_MIN,AQ677&gt;=Z_MIN,F677&lt;=N_CAP,D677&lt;=R_MAX,OR(CORONA_REQ=0,O677&gt;=G677),OR(CORE_MODE&lt;&gt;3,E_CORE&lt;=E_NULL_MAX)),1,0)</f>
        <v>0</v>
      </c>
      <c r="AL677" s="31" t="n">
        <f aca="false">IF(AK677=1,IF(OBJECTIVE=1,AI677,AJ677),1000000000000)+ROW()*0.000000001</f>
        <v>1000000000000</v>
      </c>
      <c r="AM677" s="31" t="n">
        <v>5.101025</v>
      </c>
      <c r="AN677" s="41" t="n">
        <v>1.375639</v>
      </c>
      <c r="AO677" s="31" t="n">
        <v>1.618055</v>
      </c>
      <c r="AP677" s="31" t="n">
        <f aca="false">IF(CORE_MODE=1,G677,IF(OR(CORE_MODE=3,CORE_MODE=4),G677+(CHOOSE(N_CW+1,0,1,CW_N2,CW_N3,CW_N4,CW_N5,CW_N6)+CHOOSE(N_CW_A+1,0,CW_A1,CW_A2))*CW_PER_SWING*AM677,AM677))</f>
        <v>20.085672619575</v>
      </c>
      <c r="AQ677" s="41" t="n">
        <f aca="false">IF(CORE_MODE=2,AN677,K677)</f>
        <v>1.461811</v>
      </c>
      <c r="AR677" s="31" t="n">
        <f aca="false">IF(CORE_MODE=2,AO677,L677)</f>
        <v>1.821494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31" t="n">
        <v>9.259956</v>
      </c>
      <c r="H678" s="8" t="n">
        <v>51.637396</v>
      </c>
      <c r="I678" s="8" t="n">
        <v>834.229181</v>
      </c>
      <c r="J678" s="31" t="n">
        <v>16.155524</v>
      </c>
      <c r="K678" s="41" t="n">
        <v>1.502547</v>
      </c>
      <c r="L678" s="31" t="n">
        <v>3.03825</v>
      </c>
      <c r="M678" s="8" t="n">
        <v>113</v>
      </c>
      <c r="N678" s="8" t="n">
        <v>822</v>
      </c>
      <c r="O678" s="31" t="n">
        <v>10.797318</v>
      </c>
      <c r="P678" s="31" t="n">
        <v>6.883068</v>
      </c>
      <c r="Q678" s="31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31" t="n">
        <v>2.864778</v>
      </c>
      <c r="W678" s="41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2*ROUNDUP(G678*1000/V_ZENER,0)*PRICE_Z+(4+IF(CORE_MODE=1,1,0)+IF(OR(CORE_MODE=3,CORE_MODE=4),1+2*N_CW+2*N_CW_A,0))*ROUNDUP(G678*DIODE_SAFETY/V_STICK,0)*PRICE_STICK</f>
        <v>78.9</v>
      </c>
      <c r="AG678" s="24" t="n">
        <f aca="false">SUM(X678:AF678)</f>
        <v>1906.50503073</v>
      </c>
      <c r="AH678" s="20" t="n">
        <f aca="false">FIXED_BOM</f>
        <v>3666</v>
      </c>
      <c r="AI678" s="24" t="n">
        <f aca="false">(AG678+AH678)*(1+CONT)</f>
        <v>6408.3807853395</v>
      </c>
      <c r="AJ678" s="24" t="n">
        <f aca="false">IF(AR678&gt;0,AI678/AR678,1000000000000)</f>
        <v>2109.23419249222</v>
      </c>
      <c r="AK678" s="8" t="n">
        <f aca="false">IF(AND(AP678&gt;=V_NEED,AR678&gt;=P_MIN,AQ678&gt;=Z_MIN,F678&lt;=N_CAP,D678&lt;=R_MAX,OR(CORONA_REQ=0,O678&gt;=G678),OR(CORE_MODE&lt;&gt;3,E_CORE&lt;=E_NULL_MAX)),1,0)</f>
        <v>0</v>
      </c>
      <c r="AL678" s="31" t="n">
        <f aca="false">IF(AK678=1,IF(OBJECTIVE=1,AI678,AJ678),1000000000000)+ROW()*0.000000001</f>
        <v>1000000000000</v>
      </c>
      <c r="AM678" s="31" t="n">
        <v>5.143326</v>
      </c>
      <c r="AN678" s="41" t="n">
        <v>1.441871</v>
      </c>
      <c r="AO678" s="31" t="n">
        <v>2.836877</v>
      </c>
      <c r="AP678" s="31" t="n">
        <f aca="false">IF(CORE_MODE=1,G678,IF(OR(CORE_MODE=3,CORE_MODE=4),G678+(CHOOSE(N_CW+1,0,1,CW_N2,CW_N3,CW_N4,CW_N5,CW_N6)+CHOOSE(N_CW_A+1,0,CW_A1,CW_A2))*CW_PER_SWING*AM678,AM678))</f>
        <v>20.175446466738</v>
      </c>
      <c r="AQ678" s="41" t="n">
        <f aca="false">IF(CORE_MODE=2,AN678,K678)</f>
        <v>1.502547</v>
      </c>
      <c r="AR678" s="31" t="n">
        <f aca="false">IF(CORE_MODE=2,AO678,L678)</f>
        <v>3.03825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31" t="n">
        <v>9.259956</v>
      </c>
      <c r="H679" s="8" t="n">
        <v>69.687358</v>
      </c>
      <c r="I679" s="8" t="n">
        <v>1137.585247</v>
      </c>
      <c r="J679" s="31" t="n">
        <v>16.324127</v>
      </c>
      <c r="K679" s="41" t="n">
        <v>1.52243</v>
      </c>
      <c r="L679" s="31" t="n">
        <v>4.256176</v>
      </c>
      <c r="M679" s="8" t="n">
        <v>152</v>
      </c>
      <c r="N679" s="8" t="n">
        <v>900</v>
      </c>
      <c r="O679" s="31" t="n">
        <v>10.797318</v>
      </c>
      <c r="P679" s="31" t="n">
        <v>9.177425</v>
      </c>
      <c r="Q679" s="31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31" t="n">
        <v>3.550216</v>
      </c>
      <c r="W679" s="41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2*ROUNDUP(G679*1000/V_ZENER,0)*PRICE_Z+(4+IF(CORE_MODE=1,1,0)+IF(OR(CORE_MODE=3,CORE_MODE=4),1+2*N_CW+2*N_CW_A,0))*ROUNDUP(G679*DIODE_SAFETY/V_STICK,0)*PRICE_STICK</f>
        <v>78.9</v>
      </c>
      <c r="AG679" s="24" t="n">
        <f aca="false">SUM(X679:AF679)</f>
        <v>2446.52758911</v>
      </c>
      <c r="AH679" s="20" t="n">
        <f aca="false">FIXED_BOM</f>
        <v>3666</v>
      </c>
      <c r="AI679" s="24" t="n">
        <f aca="false">(AG679+AH679)*(1+CONT)</f>
        <v>7029.4067274765</v>
      </c>
      <c r="AJ679" s="24" t="n">
        <f aca="false">IF(AR679&gt;0,AI679/AR679,1000000000000)</f>
        <v>1651.57801920703</v>
      </c>
      <c r="AK679" s="8" t="n">
        <f aca="false">IF(AND(AP679&gt;=V_NEED,AR679&gt;=P_MIN,AQ679&gt;=Z_MIN,F679&lt;=N_CAP,D679&lt;=R_MAX,OR(CORONA_REQ=0,O679&gt;=G679),OR(CORE_MODE&lt;&gt;3,E_CORE&lt;=E_NULL_MAX)),1,0)</f>
        <v>0</v>
      </c>
      <c r="AL679" s="31" t="n">
        <f aca="false">IF(AK679=1,IF(OBJECTIVE=1,AI679,AJ679),1000000000000)+ROW()*0.000000001</f>
        <v>1000000000000</v>
      </c>
      <c r="AM679" s="31" t="n">
        <v>5.171923</v>
      </c>
      <c r="AN679" s="41" t="n">
        <v>1.474227</v>
      </c>
      <c r="AO679" s="31" t="n">
        <v>4.04427</v>
      </c>
      <c r="AP679" s="31" t="n">
        <f aca="false">IF(CORE_MODE=1,G679,IF(OR(CORE_MODE=3,CORE_MODE=4),G679+(CHOOSE(N_CW+1,0,1,CW_N2,CW_N3,CW_N4,CW_N5,CW_N6)+CHOOSE(N_CW_A+1,0,CW_A1,CW_A2))*CW_PER_SWING*AM679,AM679))</f>
        <v>20.236136821749</v>
      </c>
      <c r="AQ679" s="41" t="n">
        <f aca="false">IF(CORE_MODE=2,AN679,K679)</f>
        <v>1.52243</v>
      </c>
      <c r="AR679" s="31" t="n">
        <f aca="false">IF(CORE_MODE=2,AO679,L679)</f>
        <v>4.256176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31" t="n">
        <v>9.259956</v>
      </c>
      <c r="H680" s="8" t="n">
        <v>87.73732</v>
      </c>
      <c r="I680" s="8" t="n">
        <v>1440.941313</v>
      </c>
      <c r="J680" s="31" t="n">
        <v>16.423357</v>
      </c>
      <c r="K680" s="41" t="n">
        <v>1.534201</v>
      </c>
      <c r="L680" s="31" t="n">
        <v>5.474503</v>
      </c>
      <c r="M680" s="8" t="n">
        <v>191</v>
      </c>
      <c r="N680" s="8" t="n">
        <v>978</v>
      </c>
      <c r="O680" s="31" t="n">
        <v>10.797318</v>
      </c>
      <c r="P680" s="31" t="n">
        <v>11.471781</v>
      </c>
      <c r="Q680" s="31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31" t="n">
        <v>4.235654</v>
      </c>
      <c r="W680" s="41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2*ROUNDUP(G680*1000/V_ZENER,0)*PRICE_Z+(4+IF(CORE_MODE=1,1,0)+IF(OR(CORE_MODE=3,CORE_MODE=4),1+2*N_CW+2*N_CW_A,0))*ROUNDUP(G680*DIODE_SAFETY/V_STICK,0)*PRICE_STICK</f>
        <v>78.9</v>
      </c>
      <c r="AG680" s="24" t="n">
        <f aca="false">SUM(X680:AF680)</f>
        <v>2986.55014202</v>
      </c>
      <c r="AH680" s="20" t="n">
        <f aca="false">FIXED_BOM</f>
        <v>3666</v>
      </c>
      <c r="AI680" s="24" t="n">
        <f aca="false">(AG680+AH680)*(1+CONT)</f>
        <v>7650.432663323</v>
      </c>
      <c r="AJ680" s="24" t="n">
        <f aca="false">IF(AR680&gt;0,AI680/AR680,1000000000000)</f>
        <v>1397.4661559822</v>
      </c>
      <c r="AK680" s="8" t="n">
        <f aca="false">IF(AND(AP680&gt;=V_NEED,AR680&gt;=P_MIN,AQ680&gt;=Z_MIN,F680&lt;=N_CAP,D680&lt;=R_MAX,OR(CORONA_REQ=0,O680&gt;=G680),OR(CORE_MODE&lt;&gt;3,E_CORE&lt;=E_NULL_MAX)),1,0)</f>
        <v>0</v>
      </c>
      <c r="AL680" s="31" t="n">
        <f aca="false">IF(AK680=1,IF(OBJECTIVE=1,AI680,AJ680),1000000000000)+ROW()*0.000000001</f>
        <v>1000000000000</v>
      </c>
      <c r="AM680" s="31" t="n">
        <v>5.193519</v>
      </c>
      <c r="AN680" s="41" t="n">
        <v>1.495862</v>
      </c>
      <c r="AO680" s="31" t="n">
        <v>5.270537</v>
      </c>
      <c r="AP680" s="31" t="n">
        <f aca="false">IF(CORE_MODE=1,G680,IF(OR(CORE_MODE=3,CORE_MODE=4),G680+(CHOOSE(N_CW+1,0,1,CW_N2,CW_N3,CW_N4,CW_N5,CW_N6)+CHOOSE(N_CW_A+1,0,CW_A1,CW_A2))*CW_PER_SWING*AM680,AM680))</f>
        <v>20.281969213497</v>
      </c>
      <c r="AQ680" s="41" t="n">
        <f aca="false">IF(CORE_MODE=2,AN680,K680)</f>
        <v>1.534201</v>
      </c>
      <c r="AR680" s="31" t="n">
        <f aca="false">IF(CORE_MODE=2,AO680,L680)</f>
        <v>5.474503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31" t="n">
        <v>9.259956</v>
      </c>
      <c r="H681" s="8" t="n">
        <v>105.787282</v>
      </c>
      <c r="I681" s="8" t="n">
        <v>1744.297379</v>
      </c>
      <c r="J681" s="31" t="n">
        <v>16.488725</v>
      </c>
      <c r="K681" s="41" t="n">
        <v>1.541982</v>
      </c>
      <c r="L681" s="31" t="n">
        <v>6.693012</v>
      </c>
      <c r="M681" s="8" t="n">
        <v>223.5</v>
      </c>
      <c r="N681" s="8" t="n">
        <v>1043</v>
      </c>
      <c r="O681" s="31" t="n">
        <v>10.797318</v>
      </c>
      <c r="P681" s="31" t="n">
        <v>13.766137</v>
      </c>
      <c r="Q681" s="31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31" t="n">
        <v>4.806852</v>
      </c>
      <c r="W681" s="41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2*ROUNDUP(G681*1000/V_ZENER,0)*PRICE_Z+(4+IF(CORE_MODE=1,1,0)+IF(OR(CORE_MODE=3,CORE_MODE=4),1+2*N_CW+2*N_CW_A,0))*ROUNDUP(G681*DIODE_SAFETY/V_STICK,0)*PRICE_STICK</f>
        <v>78.9</v>
      </c>
      <c r="AG681" s="24" t="n">
        <f aca="false">SUM(X681:AF681)</f>
        <v>3443.80505065</v>
      </c>
      <c r="AH681" s="20" t="n">
        <f aca="false">FIXED_BOM</f>
        <v>3666</v>
      </c>
      <c r="AI681" s="24" t="n">
        <f aca="false">(AG681+AH681)*(1+CONT)</f>
        <v>8176.2758082475</v>
      </c>
      <c r="AJ681" s="24" t="n">
        <f aca="false">IF(AR681&gt;0,AI681/AR681,1000000000000)</f>
        <v>1221.61379783086</v>
      </c>
      <c r="AK681" s="8" t="n">
        <f aca="false">IF(AND(AP681&gt;=V_NEED,AR681&gt;=P_MIN,AQ681&gt;=Z_MIN,F681&lt;=N_CAP,D681&lt;=R_MAX,OR(CORONA_REQ=0,O681&gt;=G681),OR(CORE_MODE&lt;&gt;3,E_CORE&lt;=E_NULL_MAX)),1,0)</f>
        <v>0</v>
      </c>
      <c r="AL681" s="31" t="n">
        <f aca="false">IF(AK681=1,IF(OBJECTIVE=1,AI681,AJ681),1000000000000)+ROW()*0.000000001</f>
        <v>1000000000000</v>
      </c>
      <c r="AM681" s="31" t="n">
        <v>5.222836</v>
      </c>
      <c r="AN681" s="41" t="n">
        <v>1.509014</v>
      </c>
      <c r="AO681" s="31" t="n">
        <v>6.484393</v>
      </c>
      <c r="AP681" s="31" t="n">
        <f aca="false">IF(CORE_MODE=1,G681,IF(OR(CORE_MODE=3,CORE_MODE=4),G681+(CHOOSE(N_CW+1,0,1,CW_N2,CW_N3,CW_N4,CW_N5,CW_N6)+CHOOSE(N_CW_A+1,0,CW_A1,CW_A2))*CW_PER_SWING*AM681,AM681))</f>
        <v>20.344187597868</v>
      </c>
      <c r="AQ681" s="41" t="n">
        <f aca="false">IF(CORE_MODE=2,AN681,K681)</f>
        <v>1.541982</v>
      </c>
      <c r="AR681" s="31" t="n">
        <f aca="false">IF(CORE_MODE=2,AO681,L681)</f>
        <v>6.693012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31" t="n">
        <v>9.259956</v>
      </c>
      <c r="H682" s="8" t="n">
        <v>141.887206</v>
      </c>
      <c r="I682" s="8" t="n">
        <v>2351.009511</v>
      </c>
      <c r="J682" s="31" t="n">
        <v>16.569567</v>
      </c>
      <c r="K682" s="41" t="n">
        <v>1.552393</v>
      </c>
      <c r="L682" s="31" t="n">
        <v>9.139227</v>
      </c>
      <c r="M682" s="8" t="n">
        <v>301.5</v>
      </c>
      <c r="N682" s="8" t="n">
        <v>1199</v>
      </c>
      <c r="O682" s="31" t="n">
        <v>10.797318</v>
      </c>
      <c r="P682" s="31" t="n">
        <v>18.354849</v>
      </c>
      <c r="Q682" s="31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31" t="n">
        <v>6.177727</v>
      </c>
      <c r="W682" s="41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2*ROUNDUP(G682*1000/V_ZENER,0)*PRICE_Z+(4+IF(CORE_MODE=1,1,0)+IF(OR(CORE_MODE=3,CORE_MODE=4),1+2*N_CW+2*N_CW_A,0))*ROUNDUP(G682*DIODE_SAFETY/V_STICK,0)*PRICE_STICK</f>
        <v>78.9</v>
      </c>
      <c r="AG682" s="24" t="n">
        <f aca="false">SUM(X682:AF682)</f>
        <v>4523.85002847</v>
      </c>
      <c r="AH682" s="20" t="n">
        <f aca="false">FIXED_BOM</f>
        <v>3666</v>
      </c>
      <c r="AI682" s="24" t="n">
        <f aca="false">(AG682+AH682)*(1+CONT)</f>
        <v>9418.3275327405</v>
      </c>
      <c r="AJ682" s="24" t="n">
        <f aca="false">IF(AR682&gt;0,AI682/AR682,1000000000000)</f>
        <v>1030.53874608219</v>
      </c>
      <c r="AK682" s="8" t="n">
        <f aca="false">IF(AND(AP682&gt;=V_NEED,AR682&gt;=P_MIN,AQ682&gt;=Z_MIN,F682&lt;=N_CAP,D682&lt;=R_MAX,OR(CORONA_REQ=0,O682&gt;=G682),OR(CORE_MODE&lt;&gt;3,E_CORE&lt;=E_NULL_MAX)),1,0)</f>
        <v>0</v>
      </c>
      <c r="AL682" s="31" t="n">
        <f aca="false">IF(AK682=1,IF(OBJECTIVE=1,AI682,AJ682),1000000000000)+ROW()*0.000000001</f>
        <v>1000000000000</v>
      </c>
      <c r="AM682" s="31" t="n">
        <v>5.273516</v>
      </c>
      <c r="AN682" s="41" t="n">
        <v>1.526816</v>
      </c>
      <c r="AO682" s="31" t="n">
        <v>8.92586</v>
      </c>
      <c r="AP682" s="31" t="n">
        <f aca="false">IF(CORE_MODE=1,G682,IF(OR(CORE_MODE=3,CORE_MODE=4),G682+(CHOOSE(N_CW+1,0,1,CW_N2,CW_N3,CW_N4,CW_N5,CW_N6)+CHOOSE(N_CW_A+1,0,CW_A1,CW_A2))*CW_PER_SWING*AM682,AM682))</f>
        <v>20.451743886708</v>
      </c>
      <c r="AQ682" s="41" t="n">
        <f aca="false">IF(CORE_MODE=2,AN682,K682)</f>
        <v>1.552393</v>
      </c>
      <c r="AR682" s="31" t="n">
        <f aca="false">IF(CORE_MODE=2,AO682,L682)</f>
        <v>9.139227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31" t="n">
        <v>9.259956</v>
      </c>
      <c r="H683" s="8" t="n">
        <v>52.953385</v>
      </c>
      <c r="I683" s="8" t="n">
        <v>621.961142</v>
      </c>
      <c r="J683" s="31" t="n">
        <v>11.745446</v>
      </c>
      <c r="K683" s="41" t="n">
        <v>1.430817</v>
      </c>
      <c r="L683" s="31" t="n">
        <v>2.037855</v>
      </c>
      <c r="M683" s="8" t="n">
        <v>80.5</v>
      </c>
      <c r="N683" s="8" t="n">
        <v>757</v>
      </c>
      <c r="O683" s="31" t="n">
        <v>10.797318</v>
      </c>
      <c r="P683" s="31" t="n">
        <v>5.224885</v>
      </c>
      <c r="Q683" s="31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31" t="n">
        <v>2.29358</v>
      </c>
      <c r="W683" s="41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2*ROUNDUP(G683*1000/V_ZENER,0)*PRICE_Z+(4+IF(CORE_MODE=1,1,0)+IF(OR(CORE_MODE=3,CORE_MODE=4),1+2*N_CW+2*N_CW_A,0))*ROUNDUP(G683*DIODE_SAFETY/V_STICK,0)*PRICE_STICK</f>
        <v>78.9</v>
      </c>
      <c r="AG683" s="24" t="n">
        <f aca="false">SUM(X683:AF683)</f>
        <v>1456.86509594</v>
      </c>
      <c r="AH683" s="20" t="n">
        <f aca="false">FIXED_BOM</f>
        <v>3666</v>
      </c>
      <c r="AI683" s="24" t="n">
        <f aca="false">(AG683+AH683)*(1+CONT)</f>
        <v>5891.294860331</v>
      </c>
      <c r="AJ683" s="24" t="n">
        <f aca="false">IF(AR683&gt;0,AI683/AR683,1000000000000)</f>
        <v>2890.92936461672</v>
      </c>
      <c r="AK683" s="8" t="n">
        <f aca="false">IF(AND(AP683&gt;=V_NEED,AR683&gt;=P_MIN,AQ683&gt;=Z_MIN,F683&lt;=N_CAP,D683&lt;=R_MAX,OR(CORONA_REQ=0,O683&gt;=G683),OR(CORE_MODE&lt;&gt;3,E_CORE&lt;=E_NULL_MAX)),1,0)</f>
        <v>0</v>
      </c>
      <c r="AL683" s="31" t="n">
        <f aca="false">IF(AK683=1,IF(OBJECTIVE=1,AI683,AJ683),1000000000000)+ROW()*0.000000001</f>
        <v>1000000000000</v>
      </c>
      <c r="AM683" s="31" t="n">
        <v>5.080178</v>
      </c>
      <c r="AN683" s="41" t="n">
        <v>1.360176</v>
      </c>
      <c r="AO683" s="31" t="n">
        <v>1.833794</v>
      </c>
      <c r="AP683" s="31" t="n">
        <f aca="false">IF(CORE_MODE=1,G683,IF(OR(CORE_MODE=3,CORE_MODE=4),G683+(CHOOSE(N_CW+1,0,1,CW_N2,CW_N3,CW_N4,CW_N5,CW_N6)+CHOOSE(N_CW_A+1,0,CW_A1,CW_A2))*CW_PER_SWING*AM683,AM683))</f>
        <v>20.041429802814</v>
      </c>
      <c r="AQ683" s="41" t="n">
        <f aca="false">IF(CORE_MODE=2,AN683,K683)</f>
        <v>1.430817</v>
      </c>
      <c r="AR683" s="31" t="n">
        <f aca="false">IF(CORE_MODE=2,AO683,L683)</f>
        <v>2.037855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31" t="n">
        <v>9.259956</v>
      </c>
      <c r="H684" s="8" t="n">
        <v>82.069605</v>
      </c>
      <c r="I684" s="8" t="n">
        <v>977.367509</v>
      </c>
      <c r="J684" s="31" t="n">
        <v>11.909007</v>
      </c>
      <c r="K684" s="41" t="n">
        <v>1.463503</v>
      </c>
      <c r="L684" s="31" t="n">
        <v>3.372206</v>
      </c>
      <c r="M684" s="8" t="n">
        <v>119.5</v>
      </c>
      <c r="N684" s="8" t="n">
        <v>835</v>
      </c>
      <c r="O684" s="31" t="n">
        <v>10.797318</v>
      </c>
      <c r="P684" s="31" t="n">
        <v>7.837327</v>
      </c>
      <c r="Q684" s="31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31" t="n">
        <v>2.979018</v>
      </c>
      <c r="W684" s="41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2*ROUNDUP(G684*1000/V_ZENER,0)*PRICE_Z+(4+IF(CORE_MODE=1,1,0)+IF(OR(CORE_MODE=3,CORE_MODE=4),1+2*N_CW+2*N_CW_A,0))*ROUNDUP(G684*DIODE_SAFETY/V_STICK,0)*PRICE_STICK</f>
        <v>78.9</v>
      </c>
      <c r="AG684" s="24" t="n">
        <f aca="false">SUM(X684:AF684)</f>
        <v>2000.69513677</v>
      </c>
      <c r="AH684" s="20" t="n">
        <f aca="false">FIXED_BOM</f>
        <v>3666</v>
      </c>
      <c r="AI684" s="24" t="n">
        <f aca="false">(AG684+AH684)*(1+CONT)</f>
        <v>6516.6994072855</v>
      </c>
      <c r="AJ684" s="24" t="n">
        <f aca="false">IF(AR684&gt;0,AI684/AR684,1000000000000)</f>
        <v>1932.47370038648</v>
      </c>
      <c r="AK684" s="8" t="n">
        <f aca="false">IF(AND(AP684&gt;=V_NEED,AR684&gt;=P_MIN,AQ684&gt;=Z_MIN,F684&lt;=N_CAP,D684&lt;=R_MAX,OR(CORONA_REQ=0,O684&gt;=G684),OR(CORE_MODE&lt;&gt;3,E_CORE&lt;=E_NULL_MAX)),1,0)</f>
        <v>0</v>
      </c>
      <c r="AL684" s="31" t="n">
        <f aca="false">IF(AK684=1,IF(OBJECTIVE=1,AI684,AJ684),1000000000000)+ROW()*0.000000001</f>
        <v>1000000000000</v>
      </c>
      <c r="AM684" s="31" t="n">
        <v>5.122894</v>
      </c>
      <c r="AN684" s="41" t="n">
        <v>1.413896</v>
      </c>
      <c r="AO684" s="31" t="n">
        <v>3.16724</v>
      </c>
      <c r="AP684" s="31" t="n">
        <f aca="false">IF(CORE_MODE=1,G684,IF(OR(CORE_MODE=3,CORE_MODE=4),G684+(CHOOSE(N_CW+1,0,1,CW_N2,CW_N3,CW_N4,CW_N5,CW_N6)+CHOOSE(N_CW_A+1,0,CW_A1,CW_A2))*CW_PER_SWING*AM684,AM684))</f>
        <v>20.132084389122</v>
      </c>
      <c r="AQ684" s="41" t="n">
        <f aca="false">IF(CORE_MODE=2,AN684,K684)</f>
        <v>1.463503</v>
      </c>
      <c r="AR684" s="31" t="n">
        <f aca="false">IF(CORE_MODE=2,AO684,L684)</f>
        <v>3.372206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31" t="n">
        <v>9.259956</v>
      </c>
      <c r="H685" s="8" t="n">
        <v>111.185825</v>
      </c>
      <c r="I685" s="8" t="n">
        <v>1332.773876</v>
      </c>
      <c r="J685" s="31" t="n">
        <v>11.986905</v>
      </c>
      <c r="K685" s="41" t="n">
        <v>1.4796</v>
      </c>
      <c r="L685" s="31" t="n">
        <v>4.710661</v>
      </c>
      <c r="M685" s="8" t="n">
        <v>158.5</v>
      </c>
      <c r="N685" s="8" t="n">
        <v>913</v>
      </c>
      <c r="O685" s="31" t="n">
        <v>10.797318</v>
      </c>
      <c r="P685" s="31" t="n">
        <v>10.44977</v>
      </c>
      <c r="Q685" s="31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31" t="n">
        <v>3.664455</v>
      </c>
      <c r="W685" s="41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2*ROUNDUP(G685*1000/V_ZENER,0)*PRICE_Z+(4+IF(CORE_MODE=1,1,0)+IF(OR(CORE_MODE=3,CORE_MODE=4),1+2*N_CW+2*N_CW_A,0))*ROUNDUP(G685*DIODE_SAFETY/V_STICK,0)*PRICE_STICK</f>
        <v>78.9</v>
      </c>
      <c r="AG685" s="24" t="n">
        <f aca="false">SUM(X685:AF685)</f>
        <v>2544.52513107</v>
      </c>
      <c r="AH685" s="20" t="n">
        <f aca="false">FIXED_BOM</f>
        <v>3666</v>
      </c>
      <c r="AI685" s="24" t="n">
        <f aca="false">(AG685+AH685)*(1+CONT)</f>
        <v>7142.1039007305</v>
      </c>
      <c r="AJ685" s="24" t="n">
        <f aca="false">IF(AR685&gt;0,AI685/AR685,1000000000000)</f>
        <v>1516.15747784239</v>
      </c>
      <c r="AK685" s="8" t="n">
        <f aca="false">IF(AND(AP685&gt;=V_NEED,AR685&gt;=P_MIN,AQ685&gt;=Z_MIN,F685&lt;=N_CAP,D685&lt;=R_MAX,OR(CORONA_REQ=0,O685&gt;=G685),OR(CORE_MODE&lt;&gt;3,E_CORE&lt;=E_NULL_MAX)),1,0)</f>
        <v>0</v>
      </c>
      <c r="AL685" s="31" t="n">
        <f aca="false">IF(AK685=1,IF(OBJECTIVE=1,AI685,AJ685),1000000000000)+ROW()*0.000000001</f>
        <v>1000000000000</v>
      </c>
      <c r="AM685" s="31" t="n">
        <v>5.152078</v>
      </c>
      <c r="AN685" s="41" t="n">
        <v>1.441682</v>
      </c>
      <c r="AO685" s="31" t="n">
        <v>4.506057</v>
      </c>
      <c r="AP685" s="31" t="n">
        <f aca="false">IF(CORE_MODE=1,G685,IF(OR(CORE_MODE=3,CORE_MODE=4),G685+(CHOOSE(N_CW+1,0,1,CW_N2,CW_N3,CW_N4,CW_N5,CW_N6)+CHOOSE(N_CW_A+1,0,CW_A1,CW_A2))*CW_PER_SWING*AM685,AM685))</f>
        <v>20.194020512514</v>
      </c>
      <c r="AQ685" s="41" t="n">
        <f aca="false">IF(CORE_MODE=2,AN685,K685)</f>
        <v>1.4796</v>
      </c>
      <c r="AR685" s="31" t="n">
        <f aca="false">IF(CORE_MODE=2,AO685,L685)</f>
        <v>4.710661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31" t="n">
        <v>9.259956</v>
      </c>
      <c r="H686" s="8" t="n">
        <v>140.302045</v>
      </c>
      <c r="I686" s="8" t="n">
        <v>1688.180243</v>
      </c>
      <c r="J686" s="31" t="n">
        <v>12.032471</v>
      </c>
      <c r="K686" s="41" t="n">
        <v>1.488951</v>
      </c>
      <c r="L686" s="31" t="n">
        <v>6.051454</v>
      </c>
      <c r="M686" s="8" t="n">
        <v>197.5</v>
      </c>
      <c r="N686" s="8" t="n">
        <v>991</v>
      </c>
      <c r="O686" s="31" t="n">
        <v>10.797318</v>
      </c>
      <c r="P686" s="31" t="n">
        <v>13.062212</v>
      </c>
      <c r="Q686" s="31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31" t="n">
        <v>4.349893</v>
      </c>
      <c r="W686" s="41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2*ROUNDUP(G686*1000/V_ZENER,0)*PRICE_Z+(4+IF(CORE_MODE=1,1,0)+IF(OR(CORE_MODE=3,CORE_MODE=4),1+2*N_CW+2*N_CW_A,0))*ROUNDUP(G686*DIODE_SAFETY/V_STICK,0)*PRICE_STICK</f>
        <v>78.9</v>
      </c>
      <c r="AG686" s="24" t="n">
        <f aca="false">SUM(X686:AF686)</f>
        <v>3088.3551069</v>
      </c>
      <c r="AH686" s="20" t="n">
        <f aca="false">FIXED_BOM</f>
        <v>3666</v>
      </c>
      <c r="AI686" s="24" t="n">
        <f aca="false">(AG686+AH686)*(1+CONT)</f>
        <v>7767.508372935</v>
      </c>
      <c r="AJ686" s="24" t="n">
        <f aca="false">IF(AR686&gt;0,AI686/AR686,1000000000000)</f>
        <v>1283.57719862615</v>
      </c>
      <c r="AK686" s="8" t="n">
        <f aca="false">IF(AND(AP686&gt;=V_NEED,AR686&gt;=P_MIN,AQ686&gt;=Z_MIN,F686&lt;=N_CAP,D686&lt;=R_MAX,OR(CORONA_REQ=0,O686&gt;=G686),OR(CORE_MODE&lt;&gt;3,E_CORE&lt;=E_NULL_MAX)),1,0)</f>
        <v>0</v>
      </c>
      <c r="AL686" s="31" t="n">
        <f aca="false">IF(AK686=1,IF(OBJECTIVE=1,AI686,AJ686),1000000000000)+ROW()*0.000000001</f>
        <v>1000000000000</v>
      </c>
      <c r="AM686" s="31" t="n">
        <v>5.182837</v>
      </c>
      <c r="AN686" s="41" t="n">
        <v>1.458218</v>
      </c>
      <c r="AO686" s="31" t="n">
        <v>5.848226</v>
      </c>
      <c r="AP686" s="31" t="n">
        <f aca="false">IF(CORE_MODE=1,G686,IF(OR(CORE_MODE=3,CORE_MODE=4),G686+(CHOOSE(N_CW+1,0,1,CW_N2,CW_N3,CW_N4,CW_N5,CW_N6)+CHOOSE(N_CW_A+1,0,CW_A1,CW_A2))*CW_PER_SWING*AM686,AM686))</f>
        <v>20.259299200131</v>
      </c>
      <c r="AQ686" s="41" t="n">
        <f aca="false">IF(CORE_MODE=2,AN686,K686)</f>
        <v>1.488951</v>
      </c>
      <c r="AR686" s="31" t="n">
        <f aca="false">IF(CORE_MODE=2,AO686,L686)</f>
        <v>6.051454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31" t="n">
        <v>9.259956</v>
      </c>
      <c r="H687" s="8" t="n">
        <v>169.418264</v>
      </c>
      <c r="I687" s="8" t="n">
        <v>2043.58661</v>
      </c>
      <c r="J687" s="31" t="n">
        <v>12.062375</v>
      </c>
      <c r="K687" s="41" t="n">
        <v>1.495336</v>
      </c>
      <c r="L687" s="31" t="n">
        <v>7.388086</v>
      </c>
      <c r="M687" s="8" t="n">
        <v>236.5</v>
      </c>
      <c r="N687" s="8" t="n">
        <v>1069</v>
      </c>
      <c r="O687" s="31" t="n">
        <v>10.797318</v>
      </c>
      <c r="P687" s="31" t="n">
        <v>15.674655</v>
      </c>
      <c r="Q687" s="31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31" t="n">
        <v>5.035331</v>
      </c>
      <c r="W687" s="41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2*ROUNDUP(G687*1000/V_ZENER,0)*PRICE_Z+(4+IF(CORE_MODE=1,1,0)+IF(OR(CORE_MODE=3,CORE_MODE=4),1+2*N_CW+2*N_CW_A,0))*ROUNDUP(G687*DIODE_SAFETY/V_STICK,0)*PRICE_STICK</f>
        <v>78.9</v>
      </c>
      <c r="AG687" s="24" t="n">
        <f aca="false">SUM(X687:AF687)</f>
        <v>3632.1851612</v>
      </c>
      <c r="AH687" s="20" t="n">
        <f aca="false">FIXED_BOM</f>
        <v>3666</v>
      </c>
      <c r="AI687" s="24" t="n">
        <f aca="false">(AG687+AH687)*(1+CONT)</f>
        <v>8392.91293538</v>
      </c>
      <c r="AJ687" s="24" t="n">
        <f aca="false">IF(AR687&gt;0,AI687/AR687,1000000000000)</f>
        <v>1136.00639399433</v>
      </c>
      <c r="AK687" s="8" t="n">
        <f aca="false">IF(AND(AP687&gt;=V_NEED,AR687&gt;=P_MIN,AQ687&gt;=Z_MIN,F687&lt;=N_CAP,D687&lt;=R_MAX,OR(CORONA_REQ=0,O687&gt;=G687),OR(CORE_MODE&lt;&gt;3,E_CORE&lt;=E_NULL_MAX)),1,0)</f>
        <v>0</v>
      </c>
      <c r="AL687" s="31" t="n">
        <f aca="false">IF(AK687=1,IF(OBJECTIVE=1,AI687,AJ687),1000000000000)+ROW()*0.000000001</f>
        <v>1000000000000</v>
      </c>
      <c r="AM687" s="31" t="n">
        <v>5.214655</v>
      </c>
      <c r="AN687" s="41" t="n">
        <v>1.468895</v>
      </c>
      <c r="AO687" s="31" t="n">
        <v>7.178832</v>
      </c>
      <c r="AP687" s="31" t="n">
        <f aca="false">IF(CORE_MODE=1,G687,IF(OR(CORE_MODE=3,CORE_MODE=4),G687+(CHOOSE(N_CW+1,0,1,CW_N2,CW_N3,CW_N4,CW_N5,CW_N6)+CHOOSE(N_CW_A+1,0,CW_A1,CW_A2))*CW_PER_SWING*AM687,AM687))</f>
        <v>20.326825364265</v>
      </c>
      <c r="AQ687" s="41" t="n">
        <f aca="false">IF(CORE_MODE=2,AN687,K687)</f>
        <v>1.495336</v>
      </c>
      <c r="AR687" s="31" t="n">
        <f aca="false">IF(CORE_MODE=2,AO687,L687)</f>
        <v>7.388086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31" t="n">
        <v>9.259956</v>
      </c>
      <c r="H688" s="8" t="n">
        <v>227.650704</v>
      </c>
      <c r="I688" s="8" t="n">
        <v>2754.399344</v>
      </c>
      <c r="J688" s="31" t="n">
        <v>12.099235</v>
      </c>
      <c r="K688" s="41" t="n">
        <v>1.502369</v>
      </c>
      <c r="L688" s="31" t="n">
        <v>10.060867</v>
      </c>
      <c r="M688" s="8" t="n">
        <v>314.5</v>
      </c>
      <c r="N688" s="8" t="n">
        <v>1225</v>
      </c>
      <c r="O688" s="31" t="n">
        <v>10.797318</v>
      </c>
      <c r="P688" s="31" t="n">
        <v>20.899539</v>
      </c>
      <c r="Q688" s="31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31" t="n">
        <v>6.406206</v>
      </c>
      <c r="W688" s="41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2*ROUNDUP(G688*1000/V_ZENER,0)*PRICE_Z+(4+IF(CORE_MODE=1,1,0)+IF(OR(CORE_MODE=3,CORE_MODE=4),1+2*N_CW+2*N_CW_A,0))*ROUNDUP(G688*DIODE_SAFETY/V_STICK,0)*PRICE_STICK</f>
        <v>78.9</v>
      </c>
      <c r="AG688" s="24" t="n">
        <f aca="false">SUM(X688:AF688)</f>
        <v>4719.84511786</v>
      </c>
      <c r="AH688" s="20" t="n">
        <f aca="false">FIXED_BOM</f>
        <v>3666</v>
      </c>
      <c r="AI688" s="24" t="n">
        <f aca="false">(AG688+AH688)*(1+CONT)</f>
        <v>9643.721885539</v>
      </c>
      <c r="AJ688" s="24" t="n">
        <f aca="false">IF(AR688&gt;0,AI688/AR688,1000000000000)</f>
        <v>958.537856184661</v>
      </c>
      <c r="AK688" s="8" t="n">
        <f aca="false">IF(AND(AP688&gt;=V_NEED,AR688&gt;=P_MIN,AQ688&gt;=Z_MIN,F688&lt;=N_CAP,D688&lt;=R_MAX,OR(CORONA_REQ=0,O688&gt;=G688),OR(CORE_MODE&lt;&gt;3,E_CORE&lt;=E_NULL_MAX)),1,0)</f>
        <v>0</v>
      </c>
      <c r="AL688" s="31" t="n">
        <f aca="false">IF(AK688=1,IF(OBJECTIVE=1,AI688,AJ688),1000000000000)+ROW()*0.000000001</f>
        <v>1000000000000</v>
      </c>
      <c r="AM688" s="31" t="n">
        <v>5.264252</v>
      </c>
      <c r="AN688" s="41" t="n">
        <v>1.482761</v>
      </c>
      <c r="AO688" s="31" t="n">
        <v>9.858432</v>
      </c>
      <c r="AP688" s="31" t="n">
        <f aca="false">IF(CORE_MODE=1,G688,IF(OR(CORE_MODE=3,CORE_MODE=4),G688+(CHOOSE(N_CW+1,0,1,CW_N2,CW_N3,CW_N4,CW_N5,CW_N6)+CHOOSE(N_CW_A+1,0,CW_A1,CW_A2))*CW_PER_SWING*AM688,AM688))</f>
        <v>20.432083242276</v>
      </c>
      <c r="AQ688" s="41" t="n">
        <f aca="false">IF(CORE_MODE=2,AN688,K688)</f>
        <v>1.502369</v>
      </c>
      <c r="AR688" s="31" t="n">
        <f aca="false">IF(CORE_MODE=2,AO688,L688)</f>
        <v>10.060867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31" t="n">
        <v>9.259956</v>
      </c>
      <c r="H689" s="8" t="n">
        <v>26.478892</v>
      </c>
      <c r="I689" s="8" t="n">
        <v>439.714523</v>
      </c>
      <c r="J689" s="31" t="n">
        <v>16.606228</v>
      </c>
      <c r="K689" s="41" t="n">
        <v>1.447605</v>
      </c>
      <c r="L689" s="31" t="n">
        <v>1.474428</v>
      </c>
      <c r="M689" s="8" t="n">
        <v>80</v>
      </c>
      <c r="N689" s="8" t="n">
        <v>756</v>
      </c>
      <c r="O689" s="31" t="n">
        <v>11.260741</v>
      </c>
      <c r="P689" s="31" t="n">
        <v>4.743048</v>
      </c>
      <c r="Q689" s="31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31" t="n">
        <v>2.284792</v>
      </c>
      <c r="W689" s="41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2*ROUNDUP(G689*1000/V_ZENER,0)*PRICE_Z+(4+IF(CORE_MODE=1,1,0)+IF(OR(CORE_MODE=3,CORE_MODE=4),1+2*N_CW+2*N_CW_A,0))*ROUNDUP(G689*DIODE_SAFETY/V_STICK,0)*PRICE_STICK</f>
        <v>78.9</v>
      </c>
      <c r="AG689" s="24" t="n">
        <f aca="false">SUM(X689:AF689)</f>
        <v>1388.62426147</v>
      </c>
      <c r="AH689" s="20" t="n">
        <f aca="false">FIXED_BOM</f>
        <v>3666</v>
      </c>
      <c r="AI689" s="24" t="n">
        <f aca="false">(AG689+AH689)*(1+CONT)</f>
        <v>5812.8179006905</v>
      </c>
      <c r="AJ689" s="24" t="n">
        <f aca="false">IF(AR689&gt;0,AI689/AR689,1000000000000)</f>
        <v>3942.42235001675</v>
      </c>
      <c r="AK689" s="8" t="n">
        <f aca="false">IF(AND(AP689&gt;=V_NEED,AR689&gt;=P_MIN,AQ689&gt;=Z_MIN,F689&lt;=N_CAP,D689&lt;=R_MAX,OR(CORONA_REQ=0,O689&gt;=G689),OR(CORE_MODE&lt;&gt;3,E_CORE&lt;=E_NULL_MAX)),1,0)</f>
        <v>0</v>
      </c>
      <c r="AL689" s="31" t="n">
        <f aca="false">IF(AK689=1,IF(OBJECTIVE=1,AI689,AJ689),1000000000000)+ROW()*0.000000001</f>
        <v>1000000000000</v>
      </c>
      <c r="AM689" s="31" t="n">
        <v>5.088187</v>
      </c>
      <c r="AN689" s="41" t="n">
        <v>1.349421</v>
      </c>
      <c r="AO689" s="31" t="n">
        <v>1.278024</v>
      </c>
      <c r="AP689" s="31" t="n">
        <f aca="false">IF(CORE_MODE=1,G689,IF(OR(CORE_MODE=3,CORE_MODE=4),G689+(CHOOSE(N_CW+1,0,1,CW_N2,CW_N3,CW_N4,CW_N5,CW_N6)+CHOOSE(N_CW_A+1,0,CW_A1,CW_A2))*CW_PER_SWING*AM689,AM689))</f>
        <v>20.058427007181</v>
      </c>
      <c r="AQ689" s="41" t="n">
        <f aca="false">IF(CORE_MODE=2,AN689,K689)</f>
        <v>1.447605</v>
      </c>
      <c r="AR689" s="31" t="n">
        <f aca="false">IF(CORE_MODE=2,AO689,L689)</f>
        <v>1.474428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31" t="n">
        <v>9.259956</v>
      </c>
      <c r="H690" s="8" t="n">
        <v>40.46683</v>
      </c>
      <c r="I690" s="8" t="n">
        <v>690.979965</v>
      </c>
      <c r="J690" s="31" t="n">
        <v>17.075219</v>
      </c>
      <c r="K690" s="41" t="n">
        <v>1.49558</v>
      </c>
      <c r="L690" s="31" t="n">
        <v>2.490546</v>
      </c>
      <c r="M690" s="8" t="n">
        <v>115</v>
      </c>
      <c r="N690" s="8" t="n">
        <v>826</v>
      </c>
      <c r="O690" s="31" t="n">
        <v>11.260741</v>
      </c>
      <c r="P690" s="31" t="n">
        <v>7.114572</v>
      </c>
      <c r="Q690" s="31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31" t="n">
        <v>2.899929</v>
      </c>
      <c r="W690" s="41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2*ROUNDUP(G690*1000/V_ZENER,0)*PRICE_Z+(4+IF(CORE_MODE=1,1,0)+IF(OR(CORE_MODE=3,CORE_MODE=4),1+2*N_CW+2*N_CW_A,0))*ROUNDUP(G690*DIODE_SAFETY/V_STICK,0)*PRICE_STICK</f>
        <v>78.9</v>
      </c>
      <c r="AG690" s="24" t="n">
        <f aca="false">SUM(X690:AF690)</f>
        <v>1853.35515411</v>
      </c>
      <c r="AH690" s="20" t="n">
        <f aca="false">FIXED_BOM</f>
        <v>3666</v>
      </c>
      <c r="AI690" s="24" t="n">
        <f aca="false">(AG690+AH690)*(1+CONT)</f>
        <v>6347.2584272265</v>
      </c>
      <c r="AJ690" s="24" t="n">
        <f aca="false">IF(AR690&gt;0,AI690/AR690,1000000000000)</f>
        <v>2548.54093328391</v>
      </c>
      <c r="AK690" s="8" t="n">
        <f aca="false">IF(AND(AP690&gt;=V_NEED,AR690&gt;=P_MIN,AQ690&gt;=Z_MIN,F690&lt;=N_CAP,D690&lt;=R_MAX,OR(CORONA_REQ=0,O690&gt;=G690),OR(CORE_MODE&lt;&gt;3,E_CORE&lt;=E_NULL_MAX)),1,0)</f>
        <v>0</v>
      </c>
      <c r="AL690" s="31" t="n">
        <f aca="false">IF(AK690=1,IF(OBJECTIVE=1,AI690,AJ690),1000000000000)+ROW()*0.000000001</f>
        <v>1000000000000</v>
      </c>
      <c r="AM690" s="31" t="n">
        <v>5.131863</v>
      </c>
      <c r="AN690" s="41" t="n">
        <v>1.423394</v>
      </c>
      <c r="AO690" s="31" t="n">
        <v>2.283321</v>
      </c>
      <c r="AP690" s="31" t="n">
        <f aca="false">IF(CORE_MODE=1,G690,IF(OR(CORE_MODE=3,CORE_MODE=4),G690+(CHOOSE(N_CW+1,0,1,CW_N2,CW_N3,CW_N4,CW_N5,CW_N6)+CHOOSE(N_CW_A+1,0,CW_A1,CW_A2))*CW_PER_SWING*AM690,AM690))</f>
        <v>20.151118965969</v>
      </c>
      <c r="AQ690" s="41" t="n">
        <f aca="false">IF(CORE_MODE=2,AN690,K690)</f>
        <v>1.49558</v>
      </c>
      <c r="AR690" s="31" t="n">
        <f aca="false">IF(CORE_MODE=2,AO690,L690)</f>
        <v>2.490546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31" t="n">
        <v>9.259956</v>
      </c>
      <c r="H691" s="8" t="n">
        <v>54.454768</v>
      </c>
      <c r="I691" s="8" t="n">
        <v>942.245406</v>
      </c>
      <c r="J691" s="31" t="n">
        <v>17.303267</v>
      </c>
      <c r="K691" s="41" t="n">
        <v>1.519294</v>
      </c>
      <c r="L691" s="31" t="n">
        <v>3.508603</v>
      </c>
      <c r="M691" s="8" t="n">
        <v>157</v>
      </c>
      <c r="N691" s="8" t="n">
        <v>910</v>
      </c>
      <c r="O691" s="31" t="n">
        <v>11.260741</v>
      </c>
      <c r="P691" s="31" t="n">
        <v>9.486096</v>
      </c>
      <c r="Q691" s="31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31" t="n">
        <v>3.638092</v>
      </c>
      <c r="W691" s="41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2*ROUNDUP(G691*1000/V_ZENER,0)*PRICE_Z+(4+IF(CORE_MODE=1,1,0)+IF(OR(CORE_MODE=3,CORE_MODE=4),1+2*N_CW+2*N_CW_A,0))*ROUNDUP(G691*DIODE_SAFETY/V_STICK,0)*PRICE_STICK</f>
        <v>78.9</v>
      </c>
      <c r="AG691" s="24" t="n">
        <f aca="false">SUM(X691:AF691)</f>
        <v>2404.44844061</v>
      </c>
      <c r="AH691" s="20" t="n">
        <f aca="false">FIXED_BOM</f>
        <v>3666</v>
      </c>
      <c r="AI691" s="24" t="n">
        <f aca="false">(AG691+AH691)*(1+CONT)</f>
        <v>6981.0157067015</v>
      </c>
      <c r="AJ691" s="24" t="n">
        <f aca="false">IF(AR691&gt;0,AI691/AR691,1000000000000)</f>
        <v>1989.68526980724</v>
      </c>
      <c r="AK691" s="8" t="n">
        <f aca="false">IF(AND(AP691&gt;=V_NEED,AR691&gt;=P_MIN,AQ691&gt;=Z_MIN,F691&lt;=N_CAP,D691&lt;=R_MAX,OR(CORONA_REQ=0,O691&gt;=G691),OR(CORE_MODE&lt;&gt;3,E_CORE&lt;=E_NULL_MAX)),1,0)</f>
        <v>0</v>
      </c>
      <c r="AL691" s="31" t="n">
        <f aca="false">IF(AK691=1,IF(OBJECTIVE=1,AI691,AJ691),1000000000000)+ROW()*0.000000001</f>
        <v>1000000000000</v>
      </c>
      <c r="AM691" s="31" t="n">
        <v>5.160662</v>
      </c>
      <c r="AN691" s="41" t="n">
        <v>1.46255</v>
      </c>
      <c r="AO691" s="31" t="n">
        <v>3.300508</v>
      </c>
      <c r="AP691" s="31" t="n">
        <f aca="false">IF(CORE_MODE=1,G691,IF(OR(CORE_MODE=3,CORE_MODE=4),G691+(CHOOSE(N_CW+1,0,1,CW_N2,CW_N3,CW_N4,CW_N5,CW_N6)+CHOOSE(N_CW_A+1,0,CW_A1,CW_A2))*CW_PER_SWING*AM691,AM691))</f>
        <v>20.212238018106</v>
      </c>
      <c r="AQ691" s="41" t="n">
        <f aca="false">IF(CORE_MODE=2,AN691,K691)</f>
        <v>1.519294</v>
      </c>
      <c r="AR691" s="31" t="n">
        <f aca="false">IF(CORE_MODE=2,AO691,L691)</f>
        <v>3.508603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31" t="n">
        <v>9.259956</v>
      </c>
      <c r="H692" s="8" t="n">
        <v>68.442706</v>
      </c>
      <c r="I692" s="8" t="n">
        <v>1193.510848</v>
      </c>
      <c r="J692" s="31" t="n">
        <v>17.438101</v>
      </c>
      <c r="K692" s="41" t="n">
        <v>1.534305</v>
      </c>
      <c r="L692" s="31" t="n">
        <v>4.532725</v>
      </c>
      <c r="M692" s="8" t="n">
        <v>192</v>
      </c>
      <c r="N692" s="8" t="n">
        <v>980</v>
      </c>
      <c r="O692" s="31" t="n">
        <v>11.260741</v>
      </c>
      <c r="P692" s="31" t="n">
        <v>11.857619</v>
      </c>
      <c r="Q692" s="31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31" t="n">
        <v>4.253229</v>
      </c>
      <c r="W692" s="41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2*ROUNDUP(G692*1000/V_ZENER,0)*PRICE_Z+(4+IF(CORE_MODE=1,1,0)+IF(OR(CORE_MODE=3,CORE_MODE=4),1+2*N_CW+2*N_CW_A,0))*ROUNDUP(G692*DIODE_SAFETY/V_STICK,0)*PRICE_STICK</f>
        <v>78.9</v>
      </c>
      <c r="AG692" s="24" t="n">
        <f aca="false">SUM(X692:AF692)</f>
        <v>2869.17932128</v>
      </c>
      <c r="AH692" s="20" t="n">
        <f aca="false">FIXED_BOM</f>
        <v>3666</v>
      </c>
      <c r="AI692" s="24" t="n">
        <f aca="false">(AG692+AH692)*(1+CONT)</f>
        <v>7515.456219472</v>
      </c>
      <c r="AJ692" s="24" t="n">
        <f aca="false">IF(AR692&gt;0,AI692/AR692,1000000000000)</f>
        <v>1658.04371972092</v>
      </c>
      <c r="AK692" s="8" t="n">
        <f aca="false">IF(AND(AP692&gt;=V_NEED,AR692&gt;=P_MIN,AQ692&gt;=Z_MIN,F692&lt;=N_CAP,D692&lt;=R_MAX,OR(CORONA_REQ=0,O692&gt;=G692),OR(CORE_MODE&lt;&gt;3,E_CORE&lt;=E_NULL_MAX)),1,0)</f>
        <v>0</v>
      </c>
      <c r="AL692" s="31" t="n">
        <f aca="false">IF(AK692=1,IF(OBJECTIVE=1,AI692,AJ692),1000000000000)+ROW()*0.000000001</f>
        <v>1000000000000</v>
      </c>
      <c r="AM692" s="31" t="n">
        <v>5.182329</v>
      </c>
      <c r="AN692" s="41" t="n">
        <v>1.487309</v>
      </c>
      <c r="AO692" s="31" t="n">
        <v>4.320337</v>
      </c>
      <c r="AP692" s="31" t="n">
        <f aca="false">IF(CORE_MODE=1,G692,IF(OR(CORE_MODE=3,CORE_MODE=4),G692+(CHOOSE(N_CW+1,0,1,CW_N2,CW_N3,CW_N4,CW_N5,CW_N6)+CHOOSE(N_CW_A+1,0,CW_A1,CW_A2))*CW_PER_SWING*AM692,AM692))</f>
        <v>20.258221090527</v>
      </c>
      <c r="AQ692" s="41" t="n">
        <f aca="false">IF(CORE_MODE=2,AN692,K692)</f>
        <v>1.534305</v>
      </c>
      <c r="AR692" s="31" t="n">
        <f aca="false">IF(CORE_MODE=2,AO692,L692)</f>
        <v>4.532725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31" t="n">
        <v>9.259956</v>
      </c>
      <c r="H693" s="8" t="n">
        <v>82.430644</v>
      </c>
      <c r="I693" s="8" t="n">
        <v>1444.77629</v>
      </c>
      <c r="J693" s="31" t="n">
        <v>17.527175</v>
      </c>
      <c r="K693" s="41" t="n">
        <v>1.543559</v>
      </c>
      <c r="L693" s="31" t="n">
        <v>5.554729</v>
      </c>
      <c r="M693" s="8" t="n">
        <v>234</v>
      </c>
      <c r="N693" s="8" t="n">
        <v>1064</v>
      </c>
      <c r="O693" s="31" t="n">
        <v>11.260741</v>
      </c>
      <c r="P693" s="31" t="n">
        <v>14.229143</v>
      </c>
      <c r="Q693" s="31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31" t="n">
        <v>4.991393</v>
      </c>
      <c r="W693" s="41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2*ROUNDUP(G693*1000/V_ZENER,0)*PRICE_Z+(4+IF(CORE_MODE=1,1,0)+IF(OR(CORE_MODE=3,CORE_MODE=4),1+2*N_CW+2*N_CW_A,0))*ROUNDUP(G693*DIODE_SAFETY/V_STICK,0)*PRICE_STICK</f>
        <v>78.9</v>
      </c>
      <c r="AG693" s="24" t="n">
        <f aca="false">SUM(X693:AF693)</f>
        <v>3420.27273975</v>
      </c>
      <c r="AH693" s="20" t="n">
        <f aca="false">FIXED_BOM</f>
        <v>3666</v>
      </c>
      <c r="AI693" s="24" t="n">
        <f aca="false">(AG693+AH693)*(1+CONT)</f>
        <v>8149.2136507125</v>
      </c>
      <c r="AJ693" s="24" t="n">
        <f aca="false">IF(AR693&gt;0,AI693/AR693,1000000000000)</f>
        <v>1467.07672880396</v>
      </c>
      <c r="AK693" s="8" t="n">
        <f aca="false">IF(AND(AP693&gt;=V_NEED,AR693&gt;=P_MIN,AQ693&gt;=Z_MIN,F693&lt;=N_CAP,D693&lt;=R_MAX,OR(CORONA_REQ=0,O693&gt;=G693),OR(CORE_MODE&lt;&gt;3,E_CORE&lt;=E_NULL_MAX)),1,0)</f>
        <v>0</v>
      </c>
      <c r="AL693" s="31" t="n">
        <f aca="false">IF(AK693=1,IF(OBJECTIVE=1,AI693,AJ693),1000000000000)+ROW()*0.000000001</f>
        <v>1000000000000</v>
      </c>
      <c r="AM693" s="31" t="n">
        <v>5.199715</v>
      </c>
      <c r="AN693" s="41" t="n">
        <v>1.504686</v>
      </c>
      <c r="AO693" s="31" t="n">
        <v>5.350229</v>
      </c>
      <c r="AP693" s="31" t="n">
        <f aca="false">IF(CORE_MODE=1,G693,IF(OR(CORE_MODE=3,CORE_MODE=4),G693+(CHOOSE(N_CW+1,0,1,CW_N2,CW_N3,CW_N4,CW_N5,CW_N6)+CHOOSE(N_CW_A+1,0,CW_A1,CW_A2))*CW_PER_SWING*AM693,AM693))</f>
        <v>20.295118755045</v>
      </c>
      <c r="AQ693" s="41" t="n">
        <f aca="false">IF(CORE_MODE=2,AN693,K693)</f>
        <v>1.543559</v>
      </c>
      <c r="AR693" s="31" t="n">
        <f aca="false">IF(CORE_MODE=2,AO693,L693)</f>
        <v>5.554729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31" t="n">
        <v>9.259956</v>
      </c>
      <c r="H694" s="8" t="n">
        <v>110.406521</v>
      </c>
      <c r="I694" s="8" t="n">
        <v>1947.307173</v>
      </c>
      <c r="J694" s="31" t="n">
        <v>17.63761</v>
      </c>
      <c r="K694" s="41" t="n">
        <v>1.556029</v>
      </c>
      <c r="L694" s="31" t="n">
        <v>7.59998</v>
      </c>
      <c r="M694" s="8" t="n">
        <v>304</v>
      </c>
      <c r="N694" s="8" t="n">
        <v>1204</v>
      </c>
      <c r="O694" s="31" t="n">
        <v>11.260741</v>
      </c>
      <c r="P694" s="31" t="n">
        <v>18.972191</v>
      </c>
      <c r="Q694" s="31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31" t="n">
        <v>6.221665</v>
      </c>
      <c r="W694" s="41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2*ROUNDUP(G694*1000/V_ZENER,0)*PRICE_Z+(4+IF(CORE_MODE=1,1,0)+IF(OR(CORE_MODE=3,CORE_MODE=4),1+2*N_CW+2*N_CW_A,0))*ROUNDUP(G694*DIODE_SAFETY/V_STICK,0)*PRICE_STICK</f>
        <v>78.9</v>
      </c>
      <c r="AG694" s="24" t="n">
        <f aca="false">SUM(X694:AF694)</f>
        <v>4349.73440503</v>
      </c>
      <c r="AH694" s="20" t="n">
        <f aca="false">FIXED_BOM</f>
        <v>3666</v>
      </c>
      <c r="AI694" s="24" t="n">
        <f aca="false">(AG694+AH694)*(1+CONT)</f>
        <v>9218.0945657845</v>
      </c>
      <c r="AJ694" s="24" t="n">
        <f aca="false">IF(AR694&gt;0,AI694/AR694,1000000000000)</f>
        <v>1212.91037157789</v>
      </c>
      <c r="AK694" s="8" t="n">
        <f aca="false">IF(AND(AP694&gt;=V_NEED,AR694&gt;=P_MIN,AQ694&gt;=Z_MIN,F694&lt;=N_CAP,D694&lt;=R_MAX,OR(CORONA_REQ=0,O694&gt;=G694),OR(CORE_MODE&lt;&gt;3,E_CORE&lt;=E_NULL_MAX)),1,0)</f>
        <v>0</v>
      </c>
      <c r="AL694" s="31" t="n">
        <f aca="false">IF(AK694=1,IF(OBJECTIVE=1,AI694,AJ694),1000000000000)+ROW()*0.000000001</f>
        <v>1000000000000</v>
      </c>
      <c r="AM694" s="31" t="n">
        <v>5.247709</v>
      </c>
      <c r="AN694" s="41" t="n">
        <v>1.525239</v>
      </c>
      <c r="AO694" s="31" t="n">
        <v>7.386781</v>
      </c>
      <c r="AP694" s="31" t="n">
        <f aca="false">IF(CORE_MODE=1,G694,IF(OR(CORE_MODE=3,CORE_MODE=4),G694+(CHOOSE(N_CW+1,0,1,CW_N2,CW_N3,CW_N4,CW_N5,CW_N6)+CHOOSE(N_CW_A+1,0,CW_A1,CW_A2))*CW_PER_SWING*AM694,AM694))</f>
        <v>20.396974645467</v>
      </c>
      <c r="AQ694" s="41" t="n">
        <f aca="false">IF(CORE_MODE=2,AN694,K694)</f>
        <v>1.556029</v>
      </c>
      <c r="AR694" s="31" t="n">
        <f aca="false">IF(CORE_MODE=2,AO694,L694)</f>
        <v>7.59998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31" t="n">
        <v>9.259956</v>
      </c>
      <c r="H695" s="8" t="n">
        <v>35.682277</v>
      </c>
      <c r="I695" s="8" t="n">
        <v>531.226628</v>
      </c>
      <c r="J695" s="31" t="n">
        <v>14.887689</v>
      </c>
      <c r="K695" s="41" t="n">
        <v>1.453727</v>
      </c>
      <c r="L695" s="31" t="n">
        <v>1.800719</v>
      </c>
      <c r="M695" s="8" t="n">
        <v>80</v>
      </c>
      <c r="N695" s="8" t="n">
        <v>756</v>
      </c>
      <c r="O695" s="31" t="n">
        <v>11.260741</v>
      </c>
      <c r="P695" s="31" t="n">
        <v>5.506455</v>
      </c>
      <c r="Q695" s="31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31" t="n">
        <v>2.284792</v>
      </c>
      <c r="W695" s="41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2*ROUNDUP(G695*1000/V_ZENER,0)*PRICE_Z+(4+IF(CORE_MODE=1,1,0)+IF(OR(CORE_MODE=3,CORE_MODE=4),1+2*N_CW+2*N_CW_A,0))*ROUNDUP(G695*DIODE_SAFETY/V_STICK,0)*PRICE_STICK</f>
        <v>78.9</v>
      </c>
      <c r="AG695" s="24" t="n">
        <f aca="false">SUM(X695:AF695)</f>
        <v>1397.76224326</v>
      </c>
      <c r="AH695" s="20" t="n">
        <f aca="false">FIXED_BOM</f>
        <v>3666</v>
      </c>
      <c r="AI695" s="24" t="n">
        <f aca="false">(AG695+AH695)*(1+CONT)</f>
        <v>5823.326579749</v>
      </c>
      <c r="AJ695" s="24" t="n">
        <f aca="false">IF(AR695&gt;0,AI695/AR695,1000000000000)</f>
        <v>3233.88967392969</v>
      </c>
      <c r="AK695" s="8" t="n">
        <f aca="false">IF(AND(AP695&gt;=V_NEED,AR695&gt;=P_MIN,AQ695&gt;=Z_MIN,F695&lt;=N_CAP,D695&lt;=R_MAX,OR(CORONA_REQ=0,O695&gt;=G695),OR(CORE_MODE&lt;&gt;3,E_CORE&lt;=E_NULL_MAX)),1,0)</f>
        <v>0</v>
      </c>
      <c r="AL695" s="31" t="n">
        <f aca="false">IF(AK695=1,IF(OBJECTIVE=1,AI695,AJ695),1000000000000)+ROW()*0.000000001</f>
        <v>1000000000000</v>
      </c>
      <c r="AM695" s="31" t="n">
        <v>5.095354</v>
      </c>
      <c r="AN695" s="41" t="n">
        <v>1.368865</v>
      </c>
      <c r="AO695" s="31" t="n">
        <v>1.598119</v>
      </c>
      <c r="AP695" s="31" t="n">
        <f aca="false">IF(CORE_MODE=1,G695,IF(OR(CORE_MODE=3,CORE_MODE=4),G695+(CHOOSE(N_CW+1,0,1,CW_N2,CW_N3,CW_N4,CW_N5,CW_N6)+CHOOSE(N_CW_A+1,0,CW_A1,CW_A2))*CW_PER_SWING*AM695,AM695))</f>
        <v>20.073637266102</v>
      </c>
      <c r="AQ695" s="41" t="n">
        <f aca="false">IF(CORE_MODE=2,AN695,K695)</f>
        <v>1.453727</v>
      </c>
      <c r="AR695" s="31" t="n">
        <f aca="false">IF(CORE_MODE=2,AO695,L695)</f>
        <v>1.800719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31" t="n">
        <v>9.259956</v>
      </c>
      <c r="H696" s="8" t="n">
        <v>54.929293</v>
      </c>
      <c r="I696" s="8" t="n">
        <v>834.784701</v>
      </c>
      <c r="J696" s="31" t="n">
        <v>15.197441</v>
      </c>
      <c r="K696" s="41" t="n">
        <v>1.493207</v>
      </c>
      <c r="L696" s="31" t="n">
        <v>3.00227</v>
      </c>
      <c r="M696" s="8" t="n">
        <v>122</v>
      </c>
      <c r="N696" s="8" t="n">
        <v>840</v>
      </c>
      <c r="O696" s="31" t="n">
        <v>11.260741</v>
      </c>
      <c r="P696" s="31" t="n">
        <v>8.259682</v>
      </c>
      <c r="Q696" s="31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31" t="n">
        <v>3.022956</v>
      </c>
      <c r="W696" s="41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2*ROUNDUP(G696*1000/V_ZENER,0)*PRICE_Z+(4+IF(CORE_MODE=1,1,0)+IF(OR(CORE_MODE=3,CORE_MODE=4),1+2*N_CW+2*N_CW_A,0))*ROUNDUP(G696*DIODE_SAFETY/V_STICK,0)*PRICE_STICK</f>
        <v>78.9</v>
      </c>
      <c r="AG696" s="24" t="n">
        <f aca="false">SUM(X696:AF696)</f>
        <v>1953.42463467</v>
      </c>
      <c r="AH696" s="20" t="n">
        <f aca="false">FIXED_BOM</f>
        <v>3666</v>
      </c>
      <c r="AI696" s="24" t="n">
        <f aca="false">(AG696+AH696)*(1+CONT)</f>
        <v>6462.3383298705</v>
      </c>
      <c r="AJ696" s="24" t="n">
        <f aca="false">IF(AR696&gt;0,AI696/AR696,1000000000000)</f>
        <v>2152.48406368198</v>
      </c>
      <c r="AK696" s="8" t="n">
        <f aca="false">IF(AND(AP696&gt;=V_NEED,AR696&gt;=P_MIN,AQ696&gt;=Z_MIN,F696&lt;=N_CAP,D696&lt;=R_MAX,OR(CORONA_REQ=0,O696&gt;=G696),OR(CORE_MODE&lt;&gt;3,E_CORE&lt;=E_NULL_MAX)),1,0)</f>
        <v>0</v>
      </c>
      <c r="AL696" s="31" t="n">
        <f aca="false">IF(AK696=1,IF(OBJECTIVE=1,AI696,AJ696),1000000000000)+ROW()*0.000000001</f>
        <v>1000000000000</v>
      </c>
      <c r="AM696" s="31" t="n">
        <v>5.137554</v>
      </c>
      <c r="AN696" s="41" t="n">
        <v>1.433531</v>
      </c>
      <c r="AO696" s="31" t="n">
        <v>2.801841</v>
      </c>
      <c r="AP696" s="31" t="n">
        <f aca="false">IF(CORE_MODE=1,G696,IF(OR(CORE_MODE=3,CORE_MODE=4),G696+(CHOOSE(N_CW+1,0,1,CW_N2,CW_N3,CW_N4,CW_N5,CW_N6)+CHOOSE(N_CW_A+1,0,CW_A1,CW_A2))*CW_PER_SWING*AM696,AM696))</f>
        <v>20.163196764702</v>
      </c>
      <c r="AQ696" s="41" t="n">
        <f aca="false">IF(CORE_MODE=2,AN696,K696)</f>
        <v>1.493207</v>
      </c>
      <c r="AR696" s="31" t="n">
        <f aca="false">IF(CORE_MODE=2,AO696,L696)</f>
        <v>3.00227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31" t="n">
        <v>9.259956</v>
      </c>
      <c r="H697" s="8" t="n">
        <v>74.176308</v>
      </c>
      <c r="I697" s="8" t="n">
        <v>1138.342774</v>
      </c>
      <c r="J697" s="31" t="n">
        <v>15.346447</v>
      </c>
      <c r="K697" s="41" t="n">
        <v>1.512714</v>
      </c>
      <c r="L697" s="31" t="n">
        <v>4.20616</v>
      </c>
      <c r="M697" s="8" t="n">
        <v>164</v>
      </c>
      <c r="N697" s="8" t="n">
        <v>924</v>
      </c>
      <c r="O697" s="31" t="n">
        <v>11.260741</v>
      </c>
      <c r="P697" s="31" t="n">
        <v>11.01291</v>
      </c>
      <c r="Q697" s="31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31" t="n">
        <v>3.76112</v>
      </c>
      <c r="W697" s="41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2*ROUNDUP(G697*1000/V_ZENER,0)*PRICE_Z+(4+IF(CORE_MODE=1,1,0)+IF(OR(CORE_MODE=3,CORE_MODE=4),1+2*N_CW+2*N_CW_A,0))*ROUNDUP(G697*DIODE_SAFETY/V_STICK,0)*PRICE_STICK</f>
        <v>78.9</v>
      </c>
      <c r="AG697" s="24" t="n">
        <f aca="false">SUM(X697:AF697)</f>
        <v>2509.08697305</v>
      </c>
      <c r="AH697" s="20" t="n">
        <f aca="false">FIXED_BOM</f>
        <v>3666</v>
      </c>
      <c r="AI697" s="24" t="n">
        <f aca="false">(AG697+AH697)*(1+CONT)</f>
        <v>7101.3500190075</v>
      </c>
      <c r="AJ697" s="24" t="n">
        <f aca="false">IF(AR697&gt;0,AI697/AR697,1000000000000)</f>
        <v>1688.3214188256</v>
      </c>
      <c r="AK697" s="8" t="n">
        <f aca="false">IF(AND(AP697&gt;=V_NEED,AR697&gt;=P_MIN,AQ697&gt;=Z_MIN,F697&lt;=N_CAP,D697&lt;=R_MAX,OR(CORONA_REQ=0,O697&gt;=G697),OR(CORE_MODE&lt;&gt;3,E_CORE&lt;=E_NULL_MAX)),1,0)</f>
        <v>0</v>
      </c>
      <c r="AL697" s="31" t="n">
        <f aca="false">IF(AK697=1,IF(OBJECTIVE=1,AI697,AJ697),1000000000000)+ROW()*0.000000001</f>
        <v>1000000000000</v>
      </c>
      <c r="AM697" s="31" t="n">
        <v>5.166223</v>
      </c>
      <c r="AN697" s="41" t="n">
        <v>1.46533</v>
      </c>
      <c r="AO697" s="31" t="n">
        <v>3.995261</v>
      </c>
      <c r="AP697" s="31" t="n">
        <f aca="false">IF(CORE_MODE=1,G697,IF(OR(CORE_MODE=3,CORE_MODE=4),G697+(CHOOSE(N_CW+1,0,1,CW_N2,CW_N3,CW_N4,CW_N5,CW_N6)+CHOOSE(N_CW_A+1,0,CW_A1,CW_A2))*CW_PER_SWING*AM697,AM697))</f>
        <v>20.224039922649</v>
      </c>
      <c r="AQ697" s="41" t="n">
        <f aca="false">IF(CORE_MODE=2,AN697,K697)</f>
        <v>1.512714</v>
      </c>
      <c r="AR697" s="31" t="n">
        <f aca="false">IF(CORE_MODE=2,AO697,L697)</f>
        <v>4.20616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31" t="n">
        <v>9.259956</v>
      </c>
      <c r="H698" s="8" t="n">
        <v>93.423324</v>
      </c>
      <c r="I698" s="8" t="n">
        <v>1441.900847</v>
      </c>
      <c r="J698" s="31" t="n">
        <v>15.434056</v>
      </c>
      <c r="K698" s="41" t="n">
        <v>1.525699</v>
      </c>
      <c r="L698" s="31" t="n">
        <v>5.421296</v>
      </c>
      <c r="M698" s="8" t="n">
        <v>206</v>
      </c>
      <c r="N698" s="8" t="n">
        <v>1008</v>
      </c>
      <c r="O698" s="31" t="n">
        <v>11.260741</v>
      </c>
      <c r="P698" s="31" t="n">
        <v>13.766137</v>
      </c>
      <c r="Q698" s="31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31" t="n">
        <v>4.499283</v>
      </c>
      <c r="W698" s="41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2*ROUNDUP(G698*1000/V_ZENER,0)*PRICE_Z+(4+IF(CORE_MODE=1,1,0)+IF(OR(CORE_MODE=3,CORE_MODE=4),1+2*N_CW+2*N_CW_A,0))*ROUNDUP(G698*DIODE_SAFETY/V_STICK,0)*PRICE_STICK</f>
        <v>78.9</v>
      </c>
      <c r="AG698" s="24" t="n">
        <f aca="false">SUM(X698:AF698)</f>
        <v>3064.74931793</v>
      </c>
      <c r="AH698" s="20" t="n">
        <f aca="false">FIXED_BOM</f>
        <v>3666</v>
      </c>
      <c r="AI698" s="24" t="n">
        <f aca="false">(AG698+AH698)*(1+CONT)</f>
        <v>7740.3617156195</v>
      </c>
      <c r="AJ698" s="24" t="n">
        <f aca="false">IF(AR698&gt;0,AI698/AR698,1000000000000)</f>
        <v>1427.76961737922</v>
      </c>
      <c r="AK698" s="8" t="n">
        <f aca="false">IF(AND(AP698&gt;=V_NEED,AR698&gt;=P_MIN,AQ698&gt;=Z_MIN,F698&lt;=N_CAP,D698&lt;=R_MAX,OR(CORONA_REQ=0,O698&gt;=G698),OR(CORE_MODE&lt;&gt;3,E_CORE&lt;=E_NULL_MAX)),1,0)</f>
        <v>0</v>
      </c>
      <c r="AL698" s="31" t="n">
        <f aca="false">IF(AK698=1,IF(OBJECTIVE=1,AI698,AJ698),1000000000000)+ROW()*0.000000001</f>
        <v>1000000000000</v>
      </c>
      <c r="AM698" s="31" t="n">
        <v>5.187886</v>
      </c>
      <c r="AN698" s="41" t="n">
        <v>1.487995</v>
      </c>
      <c r="AO698" s="31" t="n">
        <v>5.217938</v>
      </c>
      <c r="AP698" s="31" t="n">
        <f aca="false">IF(CORE_MODE=1,G698,IF(OR(CORE_MODE=3,CORE_MODE=4),G698+(CHOOSE(N_CW+1,0,1,CW_N2,CW_N3,CW_N4,CW_N5,CW_N6)+CHOOSE(N_CW_A+1,0,CW_A1,CW_A2))*CW_PER_SWING*AM698,AM698))</f>
        <v>20.270014506018</v>
      </c>
      <c r="AQ698" s="41" t="n">
        <f aca="false">IF(CORE_MODE=2,AN698,K698)</f>
        <v>1.525699</v>
      </c>
      <c r="AR698" s="31" t="n">
        <f aca="false">IF(CORE_MODE=2,AO698,L698)</f>
        <v>5.421296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31" t="n">
        <v>9.259956</v>
      </c>
      <c r="H699" s="8" t="n">
        <v>112.670339</v>
      </c>
      <c r="I699" s="8" t="n">
        <v>1745.45892</v>
      </c>
      <c r="J699" s="31" t="n">
        <v>15.491734</v>
      </c>
      <c r="K699" s="41" t="n">
        <v>1.533353</v>
      </c>
      <c r="L699" s="31" t="n">
        <v>6.62799</v>
      </c>
      <c r="M699" s="8" t="n">
        <v>241</v>
      </c>
      <c r="N699" s="8" t="n">
        <v>1078</v>
      </c>
      <c r="O699" s="31" t="n">
        <v>11.260741</v>
      </c>
      <c r="P699" s="31" t="n">
        <v>16.519364</v>
      </c>
      <c r="Q699" s="31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31" t="n">
        <v>5.11442</v>
      </c>
      <c r="W699" s="41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2*ROUNDUP(G699*1000/V_ZENER,0)*PRICE_Z+(4+IF(CORE_MODE=1,1,0)+IF(OR(CORE_MODE=3,CORE_MODE=4),1+2*N_CW+2*N_CW_A,0))*ROUNDUP(G699*DIODE_SAFETY/V_STICK,0)*PRICE_STICK</f>
        <v>78.9</v>
      </c>
      <c r="AG699" s="24" t="n">
        <f aca="false">SUM(X699:AF699)</f>
        <v>3534.04919548</v>
      </c>
      <c r="AH699" s="20" t="n">
        <f aca="false">FIXED_BOM</f>
        <v>3666</v>
      </c>
      <c r="AI699" s="24" t="n">
        <f aca="false">(AG699+AH699)*(1+CONT)</f>
        <v>8280.056574802</v>
      </c>
      <c r="AJ699" s="24" t="n">
        <f aca="false">IF(AR699&gt;0,AI699/AR699,1000000000000)</f>
        <v>1249.25604516633</v>
      </c>
      <c r="AK699" s="8" t="n">
        <f aca="false">IF(AND(AP699&gt;=V_NEED,AR699&gt;=P_MIN,AQ699&gt;=Z_MIN,F699&lt;=N_CAP,D699&lt;=R_MAX,OR(CORONA_REQ=0,O699&gt;=G699),OR(CORE_MODE&lt;&gt;3,E_CORE&lt;=E_NULL_MAX)),1,0)</f>
        <v>0</v>
      </c>
      <c r="AL699" s="31" t="n">
        <f aca="false">IF(AK699=1,IF(OBJECTIVE=1,AI699,AJ699),1000000000000)+ROW()*0.000000001</f>
        <v>1000000000000</v>
      </c>
      <c r="AM699" s="31" t="n">
        <v>5.217142</v>
      </c>
      <c r="AN699" s="41" t="n">
        <v>1.500928</v>
      </c>
      <c r="AO699" s="31" t="n">
        <v>6.419911</v>
      </c>
      <c r="AP699" s="31" t="n">
        <f aca="false">IF(CORE_MODE=1,G699,IF(OR(CORE_MODE=3,CORE_MODE=4),G699+(CHOOSE(N_CW+1,0,1,CW_N2,CW_N3,CW_N4,CW_N5,CW_N6)+CHOOSE(N_CW_A+1,0,CW_A1,CW_A2))*CW_PER_SWING*AM699,AM699))</f>
        <v>20.332103432346</v>
      </c>
      <c r="AQ699" s="41" t="n">
        <f aca="false">IF(CORE_MODE=2,AN699,K699)</f>
        <v>1.533353</v>
      </c>
      <c r="AR699" s="31" t="n">
        <f aca="false">IF(CORE_MODE=2,AO699,L699)</f>
        <v>6.62799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31" t="n">
        <v>9.259956</v>
      </c>
      <c r="H700" s="8" t="n">
        <v>151.16437</v>
      </c>
      <c r="I700" s="8" t="n">
        <v>2352.575066</v>
      </c>
      <c r="J700" s="31" t="n">
        <v>15.563026</v>
      </c>
      <c r="K700" s="41" t="n">
        <v>1.542841</v>
      </c>
      <c r="L700" s="31" t="n">
        <v>9.04673</v>
      </c>
      <c r="M700" s="8" t="n">
        <v>325</v>
      </c>
      <c r="N700" s="8" t="n">
        <v>1246</v>
      </c>
      <c r="O700" s="31" t="n">
        <v>11.260741</v>
      </c>
      <c r="P700" s="31" t="n">
        <v>22.025819</v>
      </c>
      <c r="Q700" s="31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31" t="n">
        <v>6.590747</v>
      </c>
      <c r="W700" s="41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2*ROUNDUP(G700*1000/V_ZENER,0)*PRICE_Z+(4+IF(CORE_MODE=1,1,0)+IF(OR(CORE_MODE=3,CORE_MODE=4),1+2*N_CW+2*N_CW_A,0))*ROUNDUP(G700*DIODE_SAFETY/V_STICK,0)*PRICE_STICK</f>
        <v>78.9</v>
      </c>
      <c r="AG700" s="24" t="n">
        <f aca="false">SUM(X700:AF700)</f>
        <v>4645.37386527</v>
      </c>
      <c r="AH700" s="20" t="n">
        <f aca="false">FIXED_BOM</f>
        <v>3666</v>
      </c>
      <c r="AI700" s="24" t="n">
        <f aca="false">(AG700+AH700)*(1+CONT)</f>
        <v>9558.0799450605</v>
      </c>
      <c r="AJ700" s="24" t="n">
        <f aca="false">IF(AR700&gt;0,AI700/AR700,1000000000000)</f>
        <v>1056.52317965281</v>
      </c>
      <c r="AK700" s="8" t="n">
        <f aca="false">IF(AND(AP700&gt;=V_NEED,AR700&gt;=P_MIN,AQ700&gt;=Z_MIN,F700&lt;=N_CAP,D700&lt;=R_MAX,OR(CORONA_REQ=0,O700&gt;=G700),OR(CORE_MODE&lt;&gt;3,E_CORE&lt;=E_NULL_MAX)),1,0)</f>
        <v>0</v>
      </c>
      <c r="AL700" s="31" t="n">
        <f aca="false">IF(AK700=1,IF(OBJECTIVE=1,AI700,AJ700),1000000000000)+ROW()*0.000000001</f>
        <v>1000000000000</v>
      </c>
      <c r="AM700" s="31" t="n">
        <v>5.267579</v>
      </c>
      <c r="AN700" s="41" t="n">
        <v>1.517707</v>
      </c>
      <c r="AO700" s="31" t="n">
        <v>8.834041</v>
      </c>
      <c r="AP700" s="31" t="n">
        <f aca="false">IF(CORE_MODE=1,G700,IF(OR(CORE_MODE=3,CORE_MODE=4),G700+(CHOOSE(N_CW+1,0,1,CW_N2,CW_N3,CW_N4,CW_N5,CW_N6)+CHOOSE(N_CW_A+1,0,CW_A1,CW_A2))*CW_PER_SWING*AM700,AM700))</f>
        <v>20.439144011277</v>
      </c>
      <c r="AQ700" s="41" t="n">
        <f aca="false">IF(CORE_MODE=2,AN700,K700)</f>
        <v>1.542841</v>
      </c>
      <c r="AR700" s="31" t="n">
        <f aca="false">IF(CORE_MODE=2,AO700,L700)</f>
        <v>9.04673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31" t="n">
        <v>9.259956</v>
      </c>
      <c r="H701" s="8" t="n">
        <v>55.943253</v>
      </c>
      <c r="I701" s="8" t="n">
        <v>621.603544</v>
      </c>
      <c r="J701" s="31" t="n">
        <v>11.111323</v>
      </c>
      <c r="K701" s="41" t="n">
        <v>1.421392</v>
      </c>
      <c r="L701" s="31" t="n">
        <v>2.006164</v>
      </c>
      <c r="M701" s="8" t="n">
        <v>87</v>
      </c>
      <c r="N701" s="8" t="n">
        <v>770</v>
      </c>
      <c r="O701" s="31" t="n">
        <v>11.260741</v>
      </c>
      <c r="P701" s="31" t="n">
        <v>6.269862</v>
      </c>
      <c r="Q701" s="31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31" t="n">
        <v>2.40782</v>
      </c>
      <c r="W701" s="41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2*ROUNDUP(G701*1000/V_ZENER,0)*PRICE_Z+(4+IF(CORE_MODE=1,1,0)+IF(OR(CORE_MODE=3,CORE_MODE=4),1+2*N_CW+2*N_CW_A,0))*ROUNDUP(G701*DIODE_SAFETY/V_STICK,0)*PRICE_STICK</f>
        <v>78.9</v>
      </c>
      <c r="AG701" s="24" t="n">
        <f aca="false">SUM(X701:AF701)</f>
        <v>1493.26279391</v>
      </c>
      <c r="AH701" s="20" t="n">
        <f aca="false">FIXED_BOM</f>
        <v>3666</v>
      </c>
      <c r="AI701" s="24" t="n">
        <f aca="false">(AG701+AH701)*(1+CONT)</f>
        <v>5933.1522129965</v>
      </c>
      <c r="AJ701" s="24" t="n">
        <f aca="false">IF(AR701&gt;0,AI701/AR701,1000000000000)</f>
        <v>2957.46121104581</v>
      </c>
      <c r="AK701" s="8" t="n">
        <f aca="false">IF(AND(AP701&gt;=V_NEED,AR701&gt;=P_MIN,AQ701&gt;=Z_MIN,F701&lt;=N_CAP,D701&lt;=R_MAX,OR(CORONA_REQ=0,O701&gt;=G701),OR(CORE_MODE&lt;&gt;3,E_CORE&lt;=E_NULL_MAX)),1,0)</f>
        <v>0</v>
      </c>
      <c r="AL701" s="31" t="n">
        <f aca="false">IF(AK701=1,IF(OBJECTIVE=1,AI701,AJ701),1000000000000)+ROW()*0.000000001</f>
        <v>1000000000000</v>
      </c>
      <c r="AM701" s="31" t="n">
        <v>5.071254</v>
      </c>
      <c r="AN701" s="41" t="n">
        <v>1.352125</v>
      </c>
      <c r="AO701" s="31" t="n">
        <v>1.802291</v>
      </c>
      <c r="AP701" s="31" t="n">
        <f aca="false">IF(CORE_MODE=1,G701,IF(OR(CORE_MODE=3,CORE_MODE=4),G701+(CHOOSE(N_CW+1,0,1,CW_N2,CW_N3,CW_N4,CW_N5,CW_N6)+CHOOSE(N_CW_A+1,0,CW_A1,CW_A2))*CW_PER_SWING*AM701,AM701))</f>
        <v>20.022490727802</v>
      </c>
      <c r="AQ701" s="41" t="n">
        <f aca="false">IF(CORE_MODE=2,AN701,K701)</f>
        <v>1.421392</v>
      </c>
      <c r="AR701" s="31" t="n">
        <f aca="false">IF(CORE_MODE=2,AO701,L701)</f>
        <v>2.006164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31" t="n">
        <v>9.259956</v>
      </c>
      <c r="H702" s="8" t="n">
        <v>86.767968</v>
      </c>
      <c r="I702" s="8" t="n">
        <v>976.80557</v>
      </c>
      <c r="J702" s="31" t="n">
        <v>11.257675</v>
      </c>
      <c r="K702" s="41" t="n">
        <v>1.452862</v>
      </c>
      <c r="L702" s="31" t="n">
        <v>3.319433</v>
      </c>
      <c r="M702" s="8" t="n">
        <v>129</v>
      </c>
      <c r="N702" s="8" t="n">
        <v>854</v>
      </c>
      <c r="O702" s="31" t="n">
        <v>11.260741</v>
      </c>
      <c r="P702" s="31" t="n">
        <v>9.404793</v>
      </c>
      <c r="Q702" s="31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31" t="n">
        <v>3.145983</v>
      </c>
      <c r="W702" s="41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2*ROUNDUP(G702*1000/V_ZENER,0)*PRICE_Z+(4+IF(CORE_MODE=1,1,0)+IF(OR(CORE_MODE=3,CORE_MODE=4),1+2*N_CW+2*N_CW_A,0))*ROUNDUP(G702*DIODE_SAFETY/V_STICK,0)*PRICE_STICK</f>
        <v>78.9</v>
      </c>
      <c r="AG702" s="24" t="n">
        <f aca="false">SUM(X702:AF702)</f>
        <v>2053.4941222</v>
      </c>
      <c r="AH702" s="20" t="n">
        <f aca="false">FIXED_BOM</f>
        <v>3666</v>
      </c>
      <c r="AI702" s="24" t="n">
        <f aca="false">(AG702+AH702)*(1+CONT)</f>
        <v>6577.41824053</v>
      </c>
      <c r="AJ702" s="24" t="n">
        <f aca="false">IF(AR702&gt;0,AI702/AR702,1000000000000)</f>
        <v>1981.48847725801</v>
      </c>
      <c r="AK702" s="8" t="n">
        <f aca="false">IF(AND(AP702&gt;=V_NEED,AR702&gt;=P_MIN,AQ702&gt;=Z_MIN,F702&lt;=N_CAP,D702&lt;=R_MAX,OR(CORONA_REQ=0,O702&gt;=G702),OR(CORE_MODE&lt;&gt;3,E_CORE&lt;=E_NULL_MAX)),1,0)</f>
        <v>0</v>
      </c>
      <c r="AL702" s="31" t="n">
        <f aca="false">IF(AK702=1,IF(OBJECTIVE=1,AI702,AJ702),1000000000000)+ROW()*0.000000001</f>
        <v>1000000000000</v>
      </c>
      <c r="AM702" s="31" t="n">
        <v>5.113828</v>
      </c>
      <c r="AN702" s="41" t="n">
        <v>1.404284</v>
      </c>
      <c r="AO702" s="31" t="n">
        <v>3.11481</v>
      </c>
      <c r="AP702" s="31" t="n">
        <f aca="false">IF(CORE_MODE=1,G702,IF(OR(CORE_MODE=3,CORE_MODE=4),G702+(CHOOSE(N_CW+1,0,1,CW_N2,CW_N3,CW_N4,CW_N5,CW_N6)+CHOOSE(N_CW_A+1,0,CW_A1,CW_A2))*CW_PER_SWING*AM702,AM702))</f>
        <v>20.112843952764</v>
      </c>
      <c r="AQ702" s="41" t="n">
        <f aca="false">IF(CORE_MODE=2,AN702,K702)</f>
        <v>1.452862</v>
      </c>
      <c r="AR702" s="31" t="n">
        <f aca="false">IF(CORE_MODE=2,AO702,L702)</f>
        <v>3.319433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31" t="n">
        <v>9.259956</v>
      </c>
      <c r="H703" s="8" t="n">
        <v>117.592684</v>
      </c>
      <c r="I703" s="8" t="n">
        <v>1332.007595</v>
      </c>
      <c r="J703" s="31" t="n">
        <v>11.3273</v>
      </c>
      <c r="K703" s="41" t="n">
        <v>1.468635</v>
      </c>
      <c r="L703" s="31" t="n">
        <v>4.637731</v>
      </c>
      <c r="M703" s="8" t="n">
        <v>171</v>
      </c>
      <c r="N703" s="8" t="n">
        <v>938</v>
      </c>
      <c r="O703" s="31" t="n">
        <v>11.260741</v>
      </c>
      <c r="P703" s="31" t="n">
        <v>12.539724</v>
      </c>
      <c r="Q703" s="31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31" t="n">
        <v>3.884147</v>
      </c>
      <c r="W703" s="41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2*ROUNDUP(G703*1000/V_ZENER,0)*PRICE_Z+(4+IF(CORE_MODE=1,1,0)+IF(OR(CORE_MODE=3,CORE_MODE=4),1+2*N_CW+2*N_CW_A,0))*ROUNDUP(G703*DIODE_SAFETY/V_STICK,0)*PRICE_STICK</f>
        <v>78.9</v>
      </c>
      <c r="AG703" s="24" t="n">
        <f aca="false">SUM(X703:AF703)</f>
        <v>2613.72545199</v>
      </c>
      <c r="AH703" s="20" t="n">
        <f aca="false">FIXED_BOM</f>
        <v>3666</v>
      </c>
      <c r="AI703" s="24" t="n">
        <f aca="false">(AG703+AH703)*(1+CONT)</f>
        <v>7221.6842697885</v>
      </c>
      <c r="AJ703" s="24" t="n">
        <f aca="false">IF(AR703&gt;0,AI703/AR703,1000000000000)</f>
        <v>1557.1589360807</v>
      </c>
      <c r="AK703" s="8" t="n">
        <f aca="false">IF(AND(AP703&gt;=V_NEED,AR703&gt;=P_MIN,AQ703&gt;=Z_MIN,F703&lt;=N_CAP,D703&lt;=R_MAX,OR(CORONA_REQ=0,O703&gt;=G703),OR(CORE_MODE&lt;&gt;3,E_CORE&lt;=E_NULL_MAX)),1,0)</f>
        <v>0</v>
      </c>
      <c r="AL703" s="31" t="n">
        <f aca="false">IF(AK703=1,IF(OBJECTIVE=1,AI703,AJ703),1000000000000)+ROW()*0.000000001</f>
        <v>1000000000000</v>
      </c>
      <c r="AM703" s="31" t="n">
        <v>5.142987</v>
      </c>
      <c r="AN703" s="41" t="n">
        <v>1.431513</v>
      </c>
      <c r="AO703" s="31" t="n">
        <v>4.433429</v>
      </c>
      <c r="AP703" s="31" t="n">
        <f aca="false">IF(CORE_MODE=1,G703,IF(OR(CORE_MODE=3,CORE_MODE=4),G703+(CHOOSE(N_CW+1,0,1,CW_N2,CW_N3,CW_N4,CW_N5,CW_N6)+CHOOSE(N_CW_A+1,0,CW_A1,CW_A2))*CW_PER_SWING*AM703,AM703))</f>
        <v>20.174727019581</v>
      </c>
      <c r="AQ703" s="41" t="n">
        <f aca="false">IF(CORE_MODE=2,AN703,K703)</f>
        <v>1.468635</v>
      </c>
      <c r="AR703" s="31" t="n">
        <f aca="false">IF(CORE_MODE=2,AO703,L703)</f>
        <v>4.637731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31" t="n">
        <v>9.259956</v>
      </c>
      <c r="H704" s="8" t="n">
        <v>148.4174</v>
      </c>
      <c r="I704" s="8" t="n">
        <v>1687.20962</v>
      </c>
      <c r="J704" s="31" t="n">
        <v>11.368004</v>
      </c>
      <c r="K704" s="41" t="n">
        <v>1.478456</v>
      </c>
      <c r="L704" s="31" t="n">
        <v>5.961026</v>
      </c>
      <c r="M704" s="8" t="n">
        <v>213</v>
      </c>
      <c r="N704" s="8" t="n">
        <v>1022</v>
      </c>
      <c r="O704" s="31" t="n">
        <v>11.260741</v>
      </c>
      <c r="P704" s="31" t="n">
        <v>15.674655</v>
      </c>
      <c r="Q704" s="31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31" t="n">
        <v>4.622311</v>
      </c>
      <c r="W704" s="41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2*ROUNDUP(G704*1000/V_ZENER,0)*PRICE_Z+(4+IF(CORE_MODE=1,1,0)+IF(OR(CORE_MODE=3,CORE_MODE=4),1+2*N_CW+2*N_CW_A,0))*ROUNDUP(G704*DIODE_SAFETY/V_STICK,0)*PRICE_STICK</f>
        <v>78.9</v>
      </c>
      <c r="AG704" s="24" t="n">
        <f aca="false">SUM(X704:AF704)</f>
        <v>3173.95684725</v>
      </c>
      <c r="AH704" s="20" t="n">
        <f aca="false">FIXED_BOM</f>
        <v>3666</v>
      </c>
      <c r="AI704" s="24" t="n">
        <f aca="false">(AG704+AH704)*(1+CONT)</f>
        <v>7865.9503743375</v>
      </c>
      <c r="AJ704" s="24" t="n">
        <f aca="false">IF(AR704&gt;0,AI704/AR704,1000000000000)</f>
        <v>1319.56317156434</v>
      </c>
      <c r="AK704" s="8" t="n">
        <f aca="false">IF(AND(AP704&gt;=V_NEED,AR704&gt;=P_MIN,AQ704&gt;=Z_MIN,F704&lt;=N_CAP,D704&lt;=R_MAX,OR(CORONA_REQ=0,O704&gt;=G704),OR(CORE_MODE&lt;&gt;3,E_CORE&lt;=E_NULL_MAX)),1,0)</f>
        <v>0</v>
      </c>
      <c r="AL704" s="31" t="n">
        <f aca="false">IF(AK704=1,IF(OBJECTIVE=1,AI704,AJ704),1000000000000)+ROW()*0.000000001</f>
        <v>1000000000000</v>
      </c>
      <c r="AM704" s="31" t="n">
        <v>5.173592</v>
      </c>
      <c r="AN704" s="41" t="n">
        <v>1.448369</v>
      </c>
      <c r="AO704" s="31" t="n">
        <v>5.758065</v>
      </c>
      <c r="AP704" s="31" t="n">
        <f aca="false">IF(CORE_MODE=1,G704,IF(OR(CORE_MODE=3,CORE_MODE=4),G704+(CHOOSE(N_CW+1,0,1,CW_N2,CW_N3,CW_N4,CW_N5,CW_N6)+CHOOSE(N_CW_A+1,0,CW_A1,CW_A2))*CW_PER_SWING*AM704,AM704))</f>
        <v>20.239678878696</v>
      </c>
      <c r="AQ704" s="41" t="n">
        <f aca="false">IF(CORE_MODE=2,AN704,K704)</f>
        <v>1.478456</v>
      </c>
      <c r="AR704" s="31" t="n">
        <f aca="false">IF(CORE_MODE=2,AO704,L704)</f>
        <v>5.961026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31" t="n">
        <v>9.259956</v>
      </c>
      <c r="H705" s="8" t="n">
        <v>179.242115</v>
      </c>
      <c r="I705" s="8" t="n">
        <v>2042.411646</v>
      </c>
      <c r="J705" s="31" t="n">
        <v>11.394708</v>
      </c>
      <c r="K705" s="41" t="n">
        <v>1.484045</v>
      </c>
      <c r="L705" s="31" t="n">
        <v>7.274734</v>
      </c>
      <c r="M705" s="8" t="n">
        <v>255</v>
      </c>
      <c r="N705" s="8" t="n">
        <v>1106</v>
      </c>
      <c r="O705" s="31" t="n">
        <v>11.260741</v>
      </c>
      <c r="P705" s="31" t="n">
        <v>18.809585</v>
      </c>
      <c r="Q705" s="31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31" t="n">
        <v>5.360474</v>
      </c>
      <c r="W705" s="41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2*ROUNDUP(G705*1000/V_ZENER,0)*PRICE_Z+(4+IF(CORE_MODE=1,1,0)+IF(OR(CORE_MODE=3,CORE_MODE=4),1+2*N_CW+2*N_CW_A,0))*ROUNDUP(G705*DIODE_SAFETY/V_STICK,0)*PRICE_STICK</f>
        <v>78.9</v>
      </c>
      <c r="AG705" s="24" t="n">
        <f aca="false">SUM(X705:AF705)</f>
        <v>3734.18816507</v>
      </c>
      <c r="AH705" s="20" t="n">
        <f aca="false">FIXED_BOM</f>
        <v>3666</v>
      </c>
      <c r="AI705" s="24" t="n">
        <f aca="false">(AG705+AH705)*(1+CONT)</f>
        <v>8510.2163898305</v>
      </c>
      <c r="AJ705" s="24" t="n">
        <f aca="false">IF(AR705&gt;0,AI705/AR705,1000000000000)</f>
        <v>1169.831967716</v>
      </c>
      <c r="AK705" s="8" t="n">
        <f aca="false">IF(AND(AP705&gt;=V_NEED,AR705&gt;=P_MIN,AQ705&gt;=Z_MIN,F705&lt;=N_CAP,D705&lt;=R_MAX,OR(CORONA_REQ=0,O705&gt;=G705),OR(CORE_MODE&lt;&gt;3,E_CORE&lt;=E_NULL_MAX)),1,0)</f>
        <v>0</v>
      </c>
      <c r="AL705" s="31" t="n">
        <f aca="false">IF(AK705=1,IF(OBJECTIVE=1,AI705,AJ705),1000000000000)+ROW()*0.000000001</f>
        <v>1000000000000</v>
      </c>
      <c r="AM705" s="31" t="n">
        <v>5.205238</v>
      </c>
      <c r="AN705" s="41" t="n">
        <v>1.458173</v>
      </c>
      <c r="AO705" s="31" t="n">
        <v>7.065814</v>
      </c>
      <c r="AP705" s="31" t="n">
        <f aca="false">IF(CORE_MODE=1,G705,IF(OR(CORE_MODE=3,CORE_MODE=4),G705+(CHOOSE(N_CW+1,0,1,CW_N2,CW_N3,CW_N4,CW_N5,CW_N6)+CHOOSE(N_CW_A+1,0,CW_A1,CW_A2))*CW_PER_SWING*AM705,AM705))</f>
        <v>20.306840013594</v>
      </c>
      <c r="AQ705" s="41" t="n">
        <f aca="false">IF(CORE_MODE=2,AN705,K705)</f>
        <v>1.484045</v>
      </c>
      <c r="AR705" s="31" t="n">
        <f aca="false">IF(CORE_MODE=2,AO705,L705)</f>
        <v>7.274734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31" t="n">
        <v>9.259956</v>
      </c>
      <c r="H706" s="8" t="n">
        <v>240.891547</v>
      </c>
      <c r="I706" s="8" t="n">
        <v>2752.815696</v>
      </c>
      <c r="J706" s="31" t="n">
        <v>11.427614</v>
      </c>
      <c r="K706" s="41" t="n">
        <v>1.491615</v>
      </c>
      <c r="L706" s="31" t="n">
        <v>9.911885</v>
      </c>
      <c r="M706" s="8" t="n">
        <v>339</v>
      </c>
      <c r="N706" s="8" t="n">
        <v>1274</v>
      </c>
      <c r="O706" s="31" t="n">
        <v>11.260741</v>
      </c>
      <c r="P706" s="31" t="n">
        <v>25.079447</v>
      </c>
      <c r="Q706" s="31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31" t="n">
        <v>6.836802</v>
      </c>
      <c r="W706" s="41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2*ROUNDUP(G706*1000/V_ZENER,0)*PRICE_Z+(4+IF(CORE_MODE=1,1,0)+IF(OR(CORE_MODE=3,CORE_MODE=4),1+2*N_CW+2*N_CW_A,0))*ROUNDUP(G706*DIODE_SAFETY/V_STICK,0)*PRICE_STICK</f>
        <v>78.9</v>
      </c>
      <c r="AG706" s="24" t="n">
        <f aca="false">SUM(X706:AF706)</f>
        <v>4854.65088862</v>
      </c>
      <c r="AH706" s="20" t="n">
        <f aca="false">FIXED_BOM</f>
        <v>3666</v>
      </c>
      <c r="AI706" s="24" t="n">
        <f aca="false">(AG706+AH706)*(1+CONT)</f>
        <v>9798.748521913</v>
      </c>
      <c r="AJ706" s="24" t="n">
        <f aca="false">IF(AR706&gt;0,AI706/AR706,1000000000000)</f>
        <v>988.585775754359</v>
      </c>
      <c r="AK706" s="8" t="n">
        <f aca="false">IF(AND(AP706&gt;=V_NEED,AR706&gt;=P_MIN,AQ706&gt;=Z_MIN,F706&lt;=N_CAP,D706&lt;=R_MAX,OR(CORONA_REQ=0,O706&gt;=G706),OR(CORE_MODE&lt;&gt;3,E_CORE&lt;=E_NULL_MAX)),1,0)</f>
        <v>0</v>
      </c>
      <c r="AL706" s="31" t="n">
        <f aca="false">IF(AK706=1,IF(OBJECTIVE=1,AI706,AJ706),1000000000000)+ROW()*0.000000001</f>
        <v>1000000000000</v>
      </c>
      <c r="AM706" s="31" t="n">
        <v>5.254573</v>
      </c>
      <c r="AN706" s="41" t="n">
        <v>1.472422</v>
      </c>
      <c r="AO706" s="31" t="n">
        <v>9.709606</v>
      </c>
      <c r="AP706" s="31" t="n">
        <f aca="false">IF(CORE_MODE=1,G706,IF(OR(CORE_MODE=3,CORE_MODE=4),G706+(CHOOSE(N_CW+1,0,1,CW_N2,CW_N3,CW_N4,CW_N5,CW_N6)+CHOOSE(N_CW_A+1,0,CW_A1,CW_A2))*CW_PER_SWING*AM706,AM706))</f>
        <v>20.411541858699</v>
      </c>
      <c r="AQ706" s="41" t="n">
        <f aca="false">IF(CORE_MODE=2,AN706,K706)</f>
        <v>1.491615</v>
      </c>
      <c r="AR706" s="31" t="n">
        <f aca="false">IF(CORE_MODE=2,AO706,L706)</f>
        <v>9.911885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31" t="n">
        <v>9.259956</v>
      </c>
      <c r="H707" s="8" t="n">
        <v>29.647121</v>
      </c>
      <c r="I707" s="8" t="n">
        <v>439.625165</v>
      </c>
      <c r="J707" s="31" t="n">
        <v>14.828596</v>
      </c>
      <c r="K707" s="41" t="n">
        <v>1.433388</v>
      </c>
      <c r="L707" s="31" t="n">
        <v>1.442233</v>
      </c>
      <c r="M707" s="8" t="n">
        <v>92</v>
      </c>
      <c r="N707" s="8" t="n">
        <v>780</v>
      </c>
      <c r="O707" s="31" t="n">
        <v>11.828551</v>
      </c>
      <c r="P707" s="31" t="n">
        <v>6.324064</v>
      </c>
      <c r="Q707" s="31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31" t="n">
        <v>2.495696</v>
      </c>
      <c r="W707" s="41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2*ROUNDUP(G707*1000/V_ZENER,0)*PRICE_Z+(4+IF(CORE_MODE=1,1,0)+IF(OR(CORE_MODE=3,CORE_MODE=4),1+2*N_CW+2*N_CW_A,0))*ROUNDUP(G707*DIODE_SAFETY/V_STICK,0)*PRICE_STICK</f>
        <v>78.9</v>
      </c>
      <c r="AG707" s="24" t="n">
        <f aca="false">SUM(X707:AF707)</f>
        <v>1448.13765148</v>
      </c>
      <c r="AH707" s="20" t="n">
        <f aca="false">FIXED_BOM</f>
        <v>3666</v>
      </c>
      <c r="AI707" s="24" t="n">
        <f aca="false">(AG707+AH707)*(1+CONT)</f>
        <v>5881.258299202</v>
      </c>
      <c r="AJ707" s="24" t="n">
        <f aca="false">IF(AR707&gt;0,AI707/AR707,1000000000000)</f>
        <v>4077.88360077879</v>
      </c>
      <c r="AK707" s="8" t="n">
        <f aca="false">IF(AND(AP707&gt;=V_NEED,AR707&gt;=P_MIN,AQ707&gt;=Z_MIN,F707&lt;=N_CAP,D707&lt;=R_MAX,OR(CORONA_REQ=0,O707&gt;=G707),OR(CORE_MODE&lt;&gt;3,E_CORE&lt;=E_NULL_MAX)),1,0)</f>
        <v>0</v>
      </c>
      <c r="AL707" s="31" t="n">
        <f aca="false">IF(AK707=1,IF(OBJECTIVE=1,AI707,AJ707),1000000000000)+ROW()*0.000000001</f>
        <v>1000000000000</v>
      </c>
      <c r="AM707" s="31" t="n">
        <v>5.077331</v>
      </c>
      <c r="AN707" s="41" t="n">
        <v>1.337813</v>
      </c>
      <c r="AO707" s="31" t="n">
        <v>1.247061</v>
      </c>
      <c r="AP707" s="31" t="n">
        <f aca="false">IF(CORE_MODE=1,G707,IF(OR(CORE_MODE=3,CORE_MODE=4),G707+(CHOOSE(N_CW+1,0,1,CW_N2,CW_N3,CW_N4,CW_N5,CW_N6)+CHOOSE(N_CW_A+1,0,CW_A1,CW_A2))*CW_PER_SWING*AM707,AM707))</f>
        <v>20.035387720053</v>
      </c>
      <c r="AQ707" s="41" t="n">
        <f aca="false">IF(CORE_MODE=2,AN707,K707)</f>
        <v>1.433388</v>
      </c>
      <c r="AR707" s="31" t="n">
        <f aca="false">IF(CORE_MODE=2,AO707,L707)</f>
        <v>1.442233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31" t="n">
        <v>9.259956</v>
      </c>
      <c r="H708" s="8" t="n">
        <v>45.445476</v>
      </c>
      <c r="I708" s="8" t="n">
        <v>690.839544</v>
      </c>
      <c r="J708" s="31" t="n">
        <v>15.201503</v>
      </c>
      <c r="K708" s="41" t="n">
        <v>1.480031</v>
      </c>
      <c r="L708" s="31" t="n">
        <v>2.437661</v>
      </c>
      <c r="M708" s="8" t="n">
        <v>132</v>
      </c>
      <c r="N708" s="8" t="n">
        <v>860</v>
      </c>
      <c r="O708" s="31" t="n">
        <v>11.828551</v>
      </c>
      <c r="P708" s="31" t="n">
        <v>9.486096</v>
      </c>
      <c r="Q708" s="31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31" t="n">
        <v>3.198709</v>
      </c>
      <c r="W708" s="41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2*ROUNDUP(G708*1000/V_ZENER,0)*PRICE_Z+(4+IF(CORE_MODE=1,1,0)+IF(OR(CORE_MODE=3,CORE_MODE=4),1+2*N_CW+2*N_CW_A,0))*ROUNDUP(G708*DIODE_SAFETY/V_STICK,0)*PRICE_STICK</f>
        <v>78.9</v>
      </c>
      <c r="AG708" s="24" t="n">
        <f aca="false">SUM(X708:AF708)</f>
        <v>1935.43537098</v>
      </c>
      <c r="AH708" s="20" t="n">
        <f aca="false">FIXED_BOM</f>
        <v>3666</v>
      </c>
      <c r="AI708" s="24" t="n">
        <f aca="false">(AG708+AH708)*(1+CONT)</f>
        <v>6441.650676627</v>
      </c>
      <c r="AJ708" s="24" t="n">
        <f aca="false">IF(AR708&gt;0,AI708/AR708,1000000000000)</f>
        <v>2642.55393864323</v>
      </c>
      <c r="AK708" s="8" t="n">
        <f aca="false">IF(AND(AP708&gt;=V_NEED,AR708&gt;=P_MIN,AQ708&gt;=Z_MIN,F708&lt;=N_CAP,D708&lt;=R_MAX,OR(CORONA_REQ=0,O708&gt;=G708),OR(CORE_MODE&lt;&gt;3,E_CORE&lt;=E_NULL_MAX)),1,0)</f>
        <v>0</v>
      </c>
      <c r="AL708" s="31" t="n">
        <f aca="false">IF(AK708=1,IF(OBJECTIVE=1,AI708,AJ708),1000000000000)+ROW()*0.000000001</f>
        <v>1000000000000</v>
      </c>
      <c r="AM708" s="31" t="n">
        <v>5.120721</v>
      </c>
      <c r="AN708" s="41" t="n">
        <v>1.409883</v>
      </c>
      <c r="AO708" s="31" t="n">
        <v>2.231685</v>
      </c>
      <c r="AP708" s="31" t="n">
        <f aca="false">IF(CORE_MODE=1,G708,IF(OR(CORE_MODE=3,CORE_MODE=4),G708+(CHOOSE(N_CW+1,0,1,CW_N2,CW_N3,CW_N4,CW_N5,CW_N6)+CHOOSE(N_CW_A+1,0,CW_A1,CW_A2))*CW_PER_SWING*AM708,AM708))</f>
        <v>20.127472711623</v>
      </c>
      <c r="AQ708" s="41" t="n">
        <f aca="false">IF(CORE_MODE=2,AN708,K708)</f>
        <v>1.480031</v>
      </c>
      <c r="AR708" s="31" t="n">
        <f aca="false">IF(CORE_MODE=2,AO708,L708)</f>
        <v>2.437661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31" t="n">
        <v>9.259956</v>
      </c>
      <c r="H709" s="8" t="n">
        <v>61.24383</v>
      </c>
      <c r="I709" s="8" t="n">
        <v>942.053924</v>
      </c>
      <c r="J709" s="31" t="n">
        <v>15.382022</v>
      </c>
      <c r="K709" s="41" t="n">
        <v>1.503055</v>
      </c>
      <c r="L709" s="31" t="n">
        <v>3.435029</v>
      </c>
      <c r="M709" s="8" t="n">
        <v>180</v>
      </c>
      <c r="N709" s="8" t="n">
        <v>956</v>
      </c>
      <c r="O709" s="31" t="n">
        <v>11.828551</v>
      </c>
      <c r="P709" s="31" t="n">
        <v>12.648127</v>
      </c>
      <c r="Q709" s="31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31" t="n">
        <v>4.042325</v>
      </c>
      <c r="W709" s="41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2*ROUNDUP(G709*1000/V_ZENER,0)*PRICE_Z+(4+IF(CORE_MODE=1,1,0)+IF(OR(CORE_MODE=3,CORE_MODE=4),1+2*N_CW+2*N_CW_A,0))*ROUNDUP(G709*DIODE_SAFETY/V_STICK,0)*PRICE_STICK</f>
        <v>78.9</v>
      </c>
      <c r="AG709" s="24" t="n">
        <f aca="false">SUM(X709:AF709)</f>
        <v>2516.2854665</v>
      </c>
      <c r="AH709" s="20" t="n">
        <f aca="false">FIXED_BOM</f>
        <v>3666</v>
      </c>
      <c r="AI709" s="24" t="n">
        <f aca="false">(AG709+AH709)*(1+CONT)</f>
        <v>7109.628286475</v>
      </c>
      <c r="AJ709" s="24" t="n">
        <f aca="false">IF(AR709&gt;0,AI709/AR709,1000000000000)</f>
        <v>2069.74330827338</v>
      </c>
      <c r="AK709" s="8" t="n">
        <f aca="false">IF(AND(AP709&gt;=V_NEED,AR709&gt;=P_MIN,AQ709&gt;=Z_MIN,F709&lt;=N_CAP,D709&lt;=R_MAX,OR(CORONA_REQ=0,O709&gt;=G709),OR(CORE_MODE&lt;&gt;3,E_CORE&lt;=E_NULL_MAX)),1,0)</f>
        <v>0</v>
      </c>
      <c r="AL709" s="31" t="n">
        <f aca="false">IF(AK709=1,IF(OBJECTIVE=1,AI709,AJ709),1000000000000)+ROW()*0.000000001</f>
        <v>1000000000000</v>
      </c>
      <c r="AM709" s="31" t="n">
        <v>5.149515</v>
      </c>
      <c r="AN709" s="41" t="n">
        <v>1.447969</v>
      </c>
      <c r="AO709" s="31" t="n">
        <v>3.228192</v>
      </c>
      <c r="AP709" s="31" t="n">
        <f aca="false">IF(CORE_MODE=1,G709,IF(OR(CORE_MODE=3,CORE_MODE=4),G709+(CHOOSE(N_CW+1,0,1,CW_N2,CW_N3,CW_N4,CW_N5,CW_N6)+CHOOSE(N_CW_A+1,0,CW_A1,CW_A2))*CW_PER_SWING*AM709,AM709))</f>
        <v>20.188581152445</v>
      </c>
      <c r="AQ709" s="41" t="n">
        <f aca="false">IF(CORE_MODE=2,AN709,K709)</f>
        <v>1.503055</v>
      </c>
      <c r="AR709" s="31" t="n">
        <f aca="false">IF(CORE_MODE=2,AO709,L709)</f>
        <v>3.435029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31" t="n">
        <v>9.259956</v>
      </c>
      <c r="H710" s="8" t="n">
        <v>77.042185</v>
      </c>
      <c r="I710" s="8" t="n">
        <v>1193.268304</v>
      </c>
      <c r="J710" s="31" t="n">
        <v>15.488505</v>
      </c>
      <c r="K710" s="41" t="n">
        <v>1.517618</v>
      </c>
      <c r="L710" s="31" t="n">
        <v>4.438359</v>
      </c>
      <c r="M710" s="8" t="n">
        <v>220</v>
      </c>
      <c r="N710" s="8" t="n">
        <v>1036</v>
      </c>
      <c r="O710" s="31" t="n">
        <v>11.828551</v>
      </c>
      <c r="P710" s="31" t="n">
        <v>15.810159</v>
      </c>
      <c r="Q710" s="31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31" t="n">
        <v>4.745338</v>
      </c>
      <c r="W710" s="41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2*ROUNDUP(G710*1000/V_ZENER,0)*PRICE_Z+(4+IF(CORE_MODE=1,1,0)+IF(OR(CORE_MODE=3,CORE_MODE=4),1+2*N_CW+2*N_CW_A,0))*ROUNDUP(G710*DIODE_SAFETY/V_STICK,0)*PRICE_STICK</f>
        <v>78.9</v>
      </c>
      <c r="AG710" s="24" t="n">
        <f aca="false">SUM(X710:AF710)</f>
        <v>3003.58311403</v>
      </c>
      <c r="AH710" s="20" t="n">
        <f aca="false">FIXED_BOM</f>
        <v>3666</v>
      </c>
      <c r="AI710" s="24" t="n">
        <f aca="false">(AG710+AH710)*(1+CONT)</f>
        <v>7670.0205811345</v>
      </c>
      <c r="AJ710" s="24" t="n">
        <f aca="false">IF(AR710&gt;0,AI710/AR710,1000000000000)</f>
        <v>1728.12081698089</v>
      </c>
      <c r="AK710" s="8" t="n">
        <f aca="false">IF(AND(AP710&gt;=V_NEED,AR710&gt;=P_MIN,AQ710&gt;=Z_MIN,F710&lt;=N_CAP,D710&lt;=R_MAX,OR(CORONA_REQ=0,O710&gt;=G710),OR(CORE_MODE&lt;&gt;3,E_CORE&lt;=E_NULL_MAX)),1,0)</f>
        <v>0</v>
      </c>
      <c r="AL710" s="31" t="n">
        <f aca="false">IF(AK710=1,IF(OBJECTIVE=1,AI710,AJ710),1000000000000)+ROW()*0.000000001</f>
        <v>1000000000000</v>
      </c>
      <c r="AM710" s="31" t="n">
        <v>5.171294</v>
      </c>
      <c r="AN710" s="41" t="n">
        <v>1.472018</v>
      </c>
      <c r="AO710" s="31" t="n">
        <v>4.227212</v>
      </c>
      <c r="AP710" s="31" t="n">
        <f aca="false">IF(CORE_MODE=1,G710,IF(OR(CORE_MODE=3,CORE_MODE=4),G710+(CHOOSE(N_CW+1,0,1,CW_N2,CW_N3,CW_N4,CW_N5,CW_N6)+CHOOSE(N_CW_A+1,0,CW_A1,CW_A2))*CW_PER_SWING*AM710,AM710))</f>
        <v>20.234801918322</v>
      </c>
      <c r="AQ710" s="41" t="n">
        <f aca="false">IF(CORE_MODE=2,AN710,K710)</f>
        <v>1.517618</v>
      </c>
      <c r="AR710" s="31" t="n">
        <f aca="false">IF(CORE_MODE=2,AO710,L710)</f>
        <v>4.438359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31" t="n">
        <v>9.259956</v>
      </c>
      <c r="H711" s="8" t="n">
        <v>92.84054</v>
      </c>
      <c r="I711" s="8" t="n">
        <v>1444.482684</v>
      </c>
      <c r="J711" s="31" t="n">
        <v>15.558749</v>
      </c>
      <c r="K711" s="41" t="n">
        <v>1.525868</v>
      </c>
      <c r="L711" s="31" t="n">
        <v>5.431229</v>
      </c>
      <c r="M711" s="8" t="n">
        <v>268</v>
      </c>
      <c r="N711" s="8" t="n">
        <v>1132</v>
      </c>
      <c r="O711" s="31" t="n">
        <v>11.828551</v>
      </c>
      <c r="P711" s="31" t="n">
        <v>18.972191</v>
      </c>
      <c r="Q711" s="31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31" t="n">
        <v>5.588954</v>
      </c>
      <c r="W711" s="41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2*ROUNDUP(G711*1000/V_ZENER,0)*PRICE_Z+(4+IF(CORE_MODE=1,1,0)+IF(OR(CORE_MODE=3,CORE_MODE=4),1+2*N_CW+2*N_CW_A,0))*ROUNDUP(G711*DIODE_SAFETY/V_STICK,0)*PRICE_STICK</f>
        <v>78.9</v>
      </c>
      <c r="AG711" s="24" t="n">
        <f aca="false">SUM(X711:AF711)</f>
        <v>3584.43322152</v>
      </c>
      <c r="AH711" s="20" t="n">
        <f aca="false">FIXED_BOM</f>
        <v>3666</v>
      </c>
      <c r="AI711" s="24" t="n">
        <f aca="false">(AG711+AH711)*(1+CONT)</f>
        <v>8337.998204748</v>
      </c>
      <c r="AJ711" s="24" t="n">
        <f aca="false">IF(AR711&gt;0,AI711/AR711,1000000000000)</f>
        <v>1535.19547873014</v>
      </c>
      <c r="AK711" s="8" t="n">
        <f aca="false">IF(AND(AP711&gt;=V_NEED,AR711&gt;=P_MIN,AQ711&gt;=Z_MIN,F711&lt;=N_CAP,D711&lt;=R_MAX,OR(CORONA_REQ=0,O711&gt;=G711),OR(CORE_MODE&lt;&gt;3,E_CORE&lt;=E_NULL_MAX)),1,0)</f>
        <v>0</v>
      </c>
      <c r="AL711" s="31" t="n">
        <f aca="false">IF(AK711=1,IF(OBJECTIVE=1,AI711,AJ711),1000000000000)+ROW()*0.000000001</f>
        <v>1000000000000</v>
      </c>
      <c r="AM711" s="31" t="n">
        <v>5.188783</v>
      </c>
      <c r="AN711" s="41" t="n">
        <v>1.488186</v>
      </c>
      <c r="AO711" s="31" t="n">
        <v>5.228219</v>
      </c>
      <c r="AP711" s="31" t="n">
        <f aca="false">IF(CORE_MODE=1,G711,IF(OR(CORE_MODE=3,CORE_MODE=4),G711+(CHOOSE(N_CW+1,0,1,CW_N2,CW_N3,CW_N4,CW_N5,CW_N6)+CHOOSE(N_CW_A+1,0,CW_A1,CW_A2))*CW_PER_SWING*AM711,AM711))</f>
        <v>20.271918175929</v>
      </c>
      <c r="AQ711" s="41" t="n">
        <f aca="false">IF(CORE_MODE=2,AN711,K711)</f>
        <v>1.525868</v>
      </c>
      <c r="AR711" s="31" t="n">
        <f aca="false">IF(CORE_MODE=2,AO711,L711)</f>
        <v>5.431229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31" t="n">
        <v>9.259956</v>
      </c>
      <c r="H712" s="8" t="n">
        <v>124.43725</v>
      </c>
      <c r="I712" s="8" t="n">
        <v>1946.911443</v>
      </c>
      <c r="J712" s="31" t="n">
        <v>15.645729</v>
      </c>
      <c r="K712" s="41" t="n">
        <v>1.537935</v>
      </c>
      <c r="L712" s="31" t="n">
        <v>7.431808</v>
      </c>
      <c r="M712" s="8" t="n">
        <v>348</v>
      </c>
      <c r="N712" s="8" t="n">
        <v>1292</v>
      </c>
      <c r="O712" s="31" t="n">
        <v>11.828551</v>
      </c>
      <c r="P712" s="31" t="n">
        <v>25.296255</v>
      </c>
      <c r="Q712" s="31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31" t="n">
        <v>6.99498</v>
      </c>
      <c r="W712" s="41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2*ROUNDUP(G712*1000/V_ZENER,0)*PRICE_Z+(4+IF(CORE_MODE=1,1,0)+IF(OR(CORE_MODE=3,CORE_MODE=4),1+2*N_CW+2*N_CW_A,0))*ROUNDUP(G712*DIODE_SAFETY/V_STICK,0)*PRICE_STICK</f>
        <v>78.9</v>
      </c>
      <c r="AG712" s="24" t="n">
        <f aca="false">SUM(X712:AF712)</f>
        <v>4559.02858855</v>
      </c>
      <c r="AH712" s="20" t="n">
        <f aca="false">FIXED_BOM</f>
        <v>3666</v>
      </c>
      <c r="AI712" s="24" t="n">
        <f aca="false">(AG712+AH712)*(1+CONT)</f>
        <v>9458.7828768325</v>
      </c>
      <c r="AJ712" s="24" t="n">
        <f aca="false">IF(AR712&gt;0,AI712/AR712,1000000000000)</f>
        <v>1272.74317054915</v>
      </c>
      <c r="AK712" s="8" t="n">
        <f aca="false">IF(AND(AP712&gt;=V_NEED,AR712&gt;=P_MIN,AQ712&gt;=Z_MIN,F712&lt;=N_CAP,D712&lt;=R_MAX,OR(CORONA_REQ=0,O712&gt;=G712),OR(CORE_MODE&lt;&gt;3,E_CORE&lt;=E_NULL_MAX)),1,0)</f>
        <v>0</v>
      </c>
      <c r="AL712" s="31" t="n">
        <f aca="false">IF(AK712=1,IF(OBJECTIVE=1,AI712,AJ712),1000000000000)+ROW()*0.000000001</f>
        <v>1000000000000</v>
      </c>
      <c r="AM712" s="31" t="n">
        <v>5.236369</v>
      </c>
      <c r="AN712" s="41" t="n">
        <v>1.508103</v>
      </c>
      <c r="AO712" s="31" t="n">
        <v>7.220157</v>
      </c>
      <c r="AP712" s="31" t="n">
        <f aca="false">IF(CORE_MODE=1,G712,IF(OR(CORE_MODE=3,CORE_MODE=4),G712+(CHOOSE(N_CW+1,0,1,CW_N2,CW_N3,CW_N4,CW_N5,CW_N6)+CHOOSE(N_CW_A+1,0,CW_A1,CW_A2))*CW_PER_SWING*AM712,AM712))</f>
        <v>20.372908183047</v>
      </c>
      <c r="AQ712" s="41" t="n">
        <f aca="false">IF(CORE_MODE=2,AN712,K712)</f>
        <v>1.537935</v>
      </c>
      <c r="AR712" s="31" t="n">
        <f aca="false">IF(CORE_MODE=2,AO712,L712)</f>
        <v>7.431808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31" t="n">
        <v>9.259956</v>
      </c>
      <c r="H713" s="8" t="n">
        <v>39.88625</v>
      </c>
      <c r="I713" s="8" t="n">
        <v>530.930771</v>
      </c>
      <c r="J713" s="31" t="n">
        <v>13.311123</v>
      </c>
      <c r="K713" s="41" t="n">
        <v>1.436963</v>
      </c>
      <c r="L713" s="31" t="n">
        <v>1.754349</v>
      </c>
      <c r="M713" s="8" t="n">
        <v>92</v>
      </c>
      <c r="N713" s="8" t="n">
        <v>780</v>
      </c>
      <c r="O713" s="31" t="n">
        <v>11.828551</v>
      </c>
      <c r="P713" s="31" t="n">
        <v>7.34194</v>
      </c>
      <c r="Q713" s="31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31" t="n">
        <v>2.495696</v>
      </c>
      <c r="W713" s="41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2*ROUNDUP(G713*1000/V_ZENER,0)*PRICE_Z+(4+IF(CORE_MODE=1,1,0)+IF(OR(CORE_MODE=3,CORE_MODE=4),1+2*N_CW+2*N_CW_A,0))*ROUNDUP(G713*DIODE_SAFETY/V_STICK,0)*PRICE_STICK</f>
        <v>78.9</v>
      </c>
      <c r="AG713" s="24" t="n">
        <f aca="false">SUM(X713:AF713)</f>
        <v>1460.3216272</v>
      </c>
      <c r="AH713" s="20" t="n">
        <f aca="false">FIXED_BOM</f>
        <v>3666</v>
      </c>
      <c r="AI713" s="24" t="n">
        <f aca="false">(AG713+AH713)*(1+CONT)</f>
        <v>5895.26987128</v>
      </c>
      <c r="AJ713" s="24" t="n">
        <f aca="false">IF(AR713&gt;0,AI713/AR713,1000000000000)</f>
        <v>3360.37462972305</v>
      </c>
      <c r="AK713" s="8" t="n">
        <f aca="false">IF(AND(AP713&gt;=V_NEED,AR713&gt;=P_MIN,AQ713&gt;=Z_MIN,F713&lt;=N_CAP,D713&lt;=R_MAX,OR(CORONA_REQ=0,O713&gt;=G713),OR(CORE_MODE&lt;&gt;3,E_CORE&lt;=E_NULL_MAX)),1,0)</f>
        <v>0</v>
      </c>
      <c r="AL713" s="31" t="n">
        <f aca="false">IF(AK713=1,IF(OBJECTIVE=1,AI713,AJ713),1000000000000)+ROW()*0.000000001</f>
        <v>1000000000000</v>
      </c>
      <c r="AM713" s="31" t="n">
        <v>5.084586</v>
      </c>
      <c r="AN713" s="41" t="n">
        <v>1.354511</v>
      </c>
      <c r="AO713" s="31" t="n">
        <v>1.553932</v>
      </c>
      <c r="AP713" s="31" t="n">
        <f aca="false">IF(CORE_MODE=1,G713,IF(OR(CORE_MODE=3,CORE_MODE=4),G713+(CHOOSE(N_CW+1,0,1,CW_N2,CW_N3,CW_N4,CW_N5,CW_N6)+CHOOSE(N_CW_A+1,0,CW_A1,CW_A2))*CW_PER_SWING*AM713,AM713))</f>
        <v>20.050784738118</v>
      </c>
      <c r="AQ713" s="41" t="n">
        <f aca="false">IF(CORE_MODE=2,AN713,K713)</f>
        <v>1.436963</v>
      </c>
      <c r="AR713" s="31" t="n">
        <f aca="false">IF(CORE_MODE=2,AO713,L713)</f>
        <v>1.754349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31" t="n">
        <v>9.259956</v>
      </c>
      <c r="H714" s="8" t="n">
        <v>61.535536</v>
      </c>
      <c r="I714" s="8" t="n">
        <v>834.319783</v>
      </c>
      <c r="J714" s="31" t="n">
        <v>13.558341</v>
      </c>
      <c r="K714" s="41" t="n">
        <v>1.475712</v>
      </c>
      <c r="L714" s="31" t="n">
        <v>2.928927</v>
      </c>
      <c r="M714" s="8" t="n">
        <v>140</v>
      </c>
      <c r="N714" s="8" t="n">
        <v>876</v>
      </c>
      <c r="O714" s="31" t="n">
        <v>11.828551</v>
      </c>
      <c r="P714" s="31" t="n">
        <v>11.01291</v>
      </c>
      <c r="Q714" s="31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31" t="n">
        <v>3.339312</v>
      </c>
      <c r="W714" s="41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2*ROUNDUP(G714*1000/V_ZENER,0)*PRICE_Z+(4+IF(CORE_MODE=1,1,0)+IF(OR(CORE_MODE=3,CORE_MODE=4),1+2*N_CW+2*N_CW_A,0))*ROUNDUP(G714*DIODE_SAFETY/V_STICK,0)*PRICE_STICK</f>
        <v>78.9</v>
      </c>
      <c r="AG714" s="24" t="n">
        <f aca="false">SUM(X714:AF714)</f>
        <v>2047.26372255</v>
      </c>
      <c r="AH714" s="20" t="n">
        <f aca="false">FIXED_BOM</f>
        <v>3666</v>
      </c>
      <c r="AI714" s="24" t="n">
        <f aca="false">(AG714+AH714)*(1+CONT)</f>
        <v>6570.2532809325</v>
      </c>
      <c r="AJ714" s="24" t="n">
        <f aca="false">IF(AR714&gt;0,AI714/AR714,1000000000000)</f>
        <v>2243.22875951927</v>
      </c>
      <c r="AK714" s="8" t="n">
        <f aca="false">IF(AND(AP714&gt;=V_NEED,AR714&gt;=P_MIN,AQ714&gt;=Z_MIN,F714&lt;=N_CAP,D714&lt;=R_MAX,OR(CORONA_REQ=0,O714&gt;=G714),OR(CORE_MODE&lt;&gt;3,E_CORE&lt;=E_NULL_MAX)),1,0)</f>
        <v>0</v>
      </c>
      <c r="AL714" s="31" t="n">
        <f aca="false">IF(AK714=1,IF(OBJECTIVE=1,AI714,AJ714),1000000000000)+ROW()*0.000000001</f>
        <v>1000000000000</v>
      </c>
      <c r="AM714" s="31" t="n">
        <v>5.126618</v>
      </c>
      <c r="AN714" s="41" t="n">
        <v>1.417809</v>
      </c>
      <c r="AO714" s="31" t="n">
        <v>2.73049</v>
      </c>
      <c r="AP714" s="31" t="n">
        <f aca="false">IF(CORE_MODE=1,G714,IF(OR(CORE_MODE=3,CORE_MODE=4),G714+(CHOOSE(N_CW+1,0,1,CW_N2,CW_N3,CW_N4,CW_N5,CW_N6)+CHOOSE(N_CW_A+1,0,CW_A1,CW_A2))*CW_PER_SWING*AM714,AM714))</f>
        <v>20.139987696534</v>
      </c>
      <c r="AQ714" s="41" t="n">
        <f aca="false">IF(CORE_MODE=2,AN714,K714)</f>
        <v>1.475712</v>
      </c>
      <c r="AR714" s="31" t="n">
        <f aca="false">IF(CORE_MODE=2,AO714,L714)</f>
        <v>2.928927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31" t="n">
        <v>9.259956</v>
      </c>
      <c r="H715" s="8" t="n">
        <v>83.184822</v>
      </c>
      <c r="I715" s="8" t="n">
        <v>1137.708795</v>
      </c>
      <c r="J715" s="31" t="n">
        <v>13.67688</v>
      </c>
      <c r="K715" s="41" t="n">
        <v>1.495264</v>
      </c>
      <c r="L715" s="31" t="n">
        <v>4.106413</v>
      </c>
      <c r="M715" s="8" t="n">
        <v>188</v>
      </c>
      <c r="N715" s="8" t="n">
        <v>972</v>
      </c>
      <c r="O715" s="31" t="n">
        <v>11.828551</v>
      </c>
      <c r="P715" s="31" t="n">
        <v>14.683879</v>
      </c>
      <c r="Q715" s="31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31" t="n">
        <v>4.182928</v>
      </c>
      <c r="W715" s="41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2*ROUNDUP(G715*1000/V_ZENER,0)*PRICE_Z+(4+IF(CORE_MODE=1,1,0)+IF(OR(CORE_MODE=3,CORE_MODE=4),1+2*N_CW+2*N_CW_A,0))*ROUNDUP(G715*DIODE_SAFETY/V_STICK,0)*PRICE_STICK</f>
        <v>78.9</v>
      </c>
      <c r="AG715" s="24" t="n">
        <f aca="false">SUM(X715:AF715)</f>
        <v>2634.20580093</v>
      </c>
      <c r="AH715" s="20" t="n">
        <f aca="false">FIXED_BOM</f>
        <v>3666</v>
      </c>
      <c r="AI715" s="24" t="n">
        <f aca="false">(AG715+AH715)*(1+CONT)</f>
        <v>7245.2366710695</v>
      </c>
      <c r="AJ715" s="24" t="n">
        <f aca="false">IF(AR715&gt;0,AI715/AR715,1000000000000)</f>
        <v>1764.37116068683</v>
      </c>
      <c r="AK715" s="8" t="n">
        <f aca="false">IF(AND(AP715&gt;=V_NEED,AR715&gt;=P_MIN,AQ715&gt;=Z_MIN,F715&lt;=N_CAP,D715&lt;=R_MAX,OR(CORONA_REQ=0,O715&gt;=G715),OR(CORE_MODE&lt;&gt;3,E_CORE&lt;=E_NULL_MAX)),1,0)</f>
        <v>0</v>
      </c>
      <c r="AL715" s="31" t="n">
        <f aca="false">IF(AK715=1,IF(OBJECTIVE=1,AI715,AJ715),1000000000000)+ROW()*0.000000001</f>
        <v>1000000000000</v>
      </c>
      <c r="AM715" s="31" t="n">
        <v>5.155433</v>
      </c>
      <c r="AN715" s="41" t="n">
        <v>1.449294</v>
      </c>
      <c r="AO715" s="31" t="n">
        <v>3.897419</v>
      </c>
      <c r="AP715" s="31" t="n">
        <f aca="false">IF(CORE_MODE=1,G715,IF(OR(CORE_MODE=3,CORE_MODE=4),G715+(CHOOSE(N_CW+1,0,1,CW_N2,CW_N3,CW_N4,CW_N5,CW_N6)+CHOOSE(N_CW_A+1,0,CW_A1,CW_A2))*CW_PER_SWING*AM715,AM715))</f>
        <v>20.201140704879</v>
      </c>
      <c r="AQ715" s="41" t="n">
        <f aca="false">IF(CORE_MODE=2,AN715,K715)</f>
        <v>1.495264</v>
      </c>
      <c r="AR715" s="31" t="n">
        <f aca="false">IF(CORE_MODE=2,AO715,L715)</f>
        <v>4.106413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31" t="n">
        <v>9.259956</v>
      </c>
      <c r="H716" s="8" t="n">
        <v>104.834108</v>
      </c>
      <c r="I716" s="8" t="n">
        <v>1441.097807</v>
      </c>
      <c r="J716" s="31" t="n">
        <v>13.746459</v>
      </c>
      <c r="K716" s="41" t="n">
        <v>1.506441</v>
      </c>
      <c r="L716" s="31" t="n">
        <v>5.288646</v>
      </c>
      <c r="M716" s="8" t="n">
        <v>236</v>
      </c>
      <c r="N716" s="8" t="n">
        <v>1068</v>
      </c>
      <c r="O716" s="31" t="n">
        <v>11.828551</v>
      </c>
      <c r="P716" s="31" t="n">
        <v>18.354849</v>
      </c>
      <c r="Q716" s="31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31" t="n">
        <v>5.026543</v>
      </c>
      <c r="W716" s="41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2*ROUNDUP(G716*1000/V_ZENER,0)*PRICE_Z+(4+IF(CORE_MODE=1,1,0)+IF(OR(CORE_MODE=3,CORE_MODE=4),1+2*N_CW+2*N_CW_A,0))*ROUNDUP(G716*DIODE_SAFETY/V_STICK,0)*PRICE_STICK</f>
        <v>78.9</v>
      </c>
      <c r="AG716" s="24" t="n">
        <f aca="false">SUM(X716:AF716)</f>
        <v>3221.14783778</v>
      </c>
      <c r="AH716" s="20" t="n">
        <f aca="false">FIXED_BOM</f>
        <v>3666</v>
      </c>
      <c r="AI716" s="24" t="n">
        <f aca="false">(AG716+AH716)*(1+CONT)</f>
        <v>7920.220013447</v>
      </c>
      <c r="AJ716" s="24" t="n">
        <f aca="false">IF(AR716&gt;0,AI716/AR716,1000000000000)</f>
        <v>1497.5893666256</v>
      </c>
      <c r="AK716" s="8" t="n">
        <f aca="false">IF(AND(AP716&gt;=V_NEED,AR716&gt;=P_MIN,AQ716&gt;=Z_MIN,F716&lt;=N_CAP,D716&lt;=R_MAX,OR(CORONA_REQ=0,O716&gt;=G716),OR(CORE_MODE&lt;&gt;3,E_CORE&lt;=E_NULL_MAX)),1,0)</f>
        <v>0</v>
      </c>
      <c r="AL716" s="31" t="n">
        <f aca="false">IF(AK716=1,IF(OBJECTIVE=1,AI716,AJ716),1000000000000)+ROW()*0.000000001</f>
        <v>1000000000000</v>
      </c>
      <c r="AM716" s="31" t="n">
        <v>5.177227</v>
      </c>
      <c r="AN716" s="41" t="n">
        <v>1.469914</v>
      </c>
      <c r="AO716" s="31" t="n">
        <v>5.087257</v>
      </c>
      <c r="AP716" s="31" t="n">
        <f aca="false">IF(CORE_MODE=1,G716,IF(OR(CORE_MODE=3,CORE_MODE=4),G716+(CHOOSE(N_CW+1,0,1,CW_N2,CW_N3,CW_N4,CW_N5,CW_N6)+CHOOSE(N_CW_A+1,0,CW_A1,CW_A2))*CW_PER_SWING*AM716,AM716))</f>
        <v>20.247393304701</v>
      </c>
      <c r="AQ716" s="41" t="n">
        <f aca="false">IF(CORE_MODE=2,AN716,K716)</f>
        <v>1.506441</v>
      </c>
      <c r="AR716" s="31" t="n">
        <f aca="false">IF(CORE_MODE=2,AO716,L716)</f>
        <v>5.288646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31" t="n">
        <v>9.259956</v>
      </c>
      <c r="H717" s="8" t="n">
        <v>126.483394</v>
      </c>
      <c r="I717" s="8" t="n">
        <v>1744.48682</v>
      </c>
      <c r="J717" s="31" t="n">
        <v>13.79222</v>
      </c>
      <c r="K717" s="41" t="n">
        <v>1.513824</v>
      </c>
      <c r="L717" s="31" t="n">
        <v>6.466426</v>
      </c>
      <c r="M717" s="8" t="n">
        <v>276</v>
      </c>
      <c r="N717" s="8" t="n">
        <v>1148</v>
      </c>
      <c r="O717" s="31" t="n">
        <v>11.828551</v>
      </c>
      <c r="P717" s="31" t="n">
        <v>22.025819</v>
      </c>
      <c r="Q717" s="31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31" t="n">
        <v>5.729556</v>
      </c>
      <c r="W717" s="41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2*ROUNDUP(G717*1000/V_ZENER,0)*PRICE_Z+(4+IF(CORE_MODE=1,1,0)+IF(OR(CORE_MODE=3,CORE_MODE=4),1+2*N_CW+2*N_CW_A,0))*ROUNDUP(G717*DIODE_SAFETY/V_STICK,0)*PRICE_STICK</f>
        <v>78.9</v>
      </c>
      <c r="AG717" s="24" t="n">
        <f aca="false">SUM(X717:AF717)</f>
        <v>3714.53754514</v>
      </c>
      <c r="AH717" s="20" t="n">
        <f aca="false">FIXED_BOM</f>
        <v>3666</v>
      </c>
      <c r="AI717" s="24" t="n">
        <f aca="false">(AG717+AH717)*(1+CONT)</f>
        <v>8487.618176911</v>
      </c>
      <c r="AJ717" s="24" t="n">
        <f aca="false">IF(AR717&gt;0,AI717/AR717,1000000000000)</f>
        <v>1312.56712392765</v>
      </c>
      <c r="AK717" s="8" t="n">
        <f aca="false">IF(AND(AP717&gt;=V_NEED,AR717&gt;=P_MIN,AQ717&gt;=Z_MIN,F717&lt;=N_CAP,D717&lt;=R_MAX,OR(CORONA_REQ=0,O717&gt;=G717),OR(CORE_MODE&lt;&gt;3,E_CORE&lt;=E_NULL_MAX)),1,0)</f>
        <v>0</v>
      </c>
      <c r="AL717" s="31" t="n">
        <f aca="false">IF(AK717=1,IF(OBJECTIVE=1,AI717,AJ717),1000000000000)+ROW()*0.000000001</f>
        <v>1000000000000</v>
      </c>
      <c r="AM717" s="31" t="n">
        <v>5.206232</v>
      </c>
      <c r="AN717" s="41" t="n">
        <v>1.482428</v>
      </c>
      <c r="AO717" s="31" t="n">
        <v>6.260411</v>
      </c>
      <c r="AP717" s="31" t="n">
        <f aca="false">IF(CORE_MODE=1,G717,IF(OR(CORE_MODE=3,CORE_MODE=4),G717+(CHOOSE(N_CW+1,0,1,CW_N2,CW_N3,CW_N4,CW_N5,CW_N6)+CHOOSE(N_CW_A+1,0,CW_A1,CW_A2))*CW_PER_SWING*AM717,AM717))</f>
        <v>20.308949543016</v>
      </c>
      <c r="AQ717" s="41" t="n">
        <f aca="false">IF(CORE_MODE=2,AN717,K717)</f>
        <v>1.513824</v>
      </c>
      <c r="AR717" s="31" t="n">
        <f aca="false">IF(CORE_MODE=2,AO717,L717)</f>
        <v>6.466426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31" t="n">
        <v>9.259956</v>
      </c>
      <c r="H718" s="8" t="n">
        <v>169.781966</v>
      </c>
      <c r="I718" s="8" t="n">
        <v>2351.264844</v>
      </c>
      <c r="J718" s="31" t="n">
        <v>13.848731</v>
      </c>
      <c r="K718" s="41" t="n">
        <v>1.522974</v>
      </c>
      <c r="L718" s="31" t="n">
        <v>8.817417</v>
      </c>
      <c r="M718" s="8" t="n">
        <v>372</v>
      </c>
      <c r="N718" s="8" t="n">
        <v>1340</v>
      </c>
      <c r="O718" s="31" t="n">
        <v>11.828551</v>
      </c>
      <c r="P718" s="31" t="n">
        <v>29.367759</v>
      </c>
      <c r="Q718" s="31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31" t="n">
        <v>7.416788</v>
      </c>
      <c r="W718" s="41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2*ROUNDUP(G718*1000/V_ZENER,0)*PRICE_Z+(4+IF(CORE_MODE=1,1,0)+IF(OR(CORE_MODE=3,CORE_MODE=4),1+2*N_CW+2*N_CW_A,0))*ROUNDUP(G718*DIODE_SAFETY/V_STICK,0)*PRICE_STICK</f>
        <v>78.9</v>
      </c>
      <c r="AG718" s="24" t="n">
        <f aca="false">SUM(X718:AF718)</f>
        <v>4888.42173084</v>
      </c>
      <c r="AH718" s="20" t="n">
        <f aca="false">FIXED_BOM</f>
        <v>3666</v>
      </c>
      <c r="AI718" s="24" t="n">
        <f aca="false">(AG718+AH718)*(1+CONT)</f>
        <v>9837.584990466</v>
      </c>
      <c r="AJ718" s="24" t="n">
        <f aca="false">IF(AR718&gt;0,AI718/AR718,1000000000000)</f>
        <v>1115.69918837523</v>
      </c>
      <c r="AK718" s="8" t="n">
        <f aca="false">IF(AND(AP718&gt;=V_NEED,AR718&gt;=P_MIN,AQ718&gt;=Z_MIN,F718&lt;=N_CAP,D718&lt;=R_MAX,OR(CORONA_REQ=0,O718&gt;=G718),OR(CORE_MODE&lt;&gt;3,E_CORE&lt;=E_NULL_MAX)),1,0)</f>
        <v>0</v>
      </c>
      <c r="AL718" s="31" t="n">
        <f aca="false">IF(AK718=1,IF(OBJECTIVE=1,AI718,AJ718),1000000000000)+ROW()*0.000000001</f>
        <v>1000000000000</v>
      </c>
      <c r="AM718" s="31" t="n">
        <v>5.256222</v>
      </c>
      <c r="AN718" s="41" t="n">
        <v>1.498644</v>
      </c>
      <c r="AO718" s="31" t="n">
        <v>8.607015</v>
      </c>
      <c r="AP718" s="31" t="n">
        <f aca="false">IF(CORE_MODE=1,G718,IF(OR(CORE_MODE=3,CORE_MODE=4),G718+(CHOOSE(N_CW+1,0,1,CW_N2,CW_N3,CW_N4,CW_N5,CW_N6)+CHOOSE(N_CW_A+1,0,CW_A1,CW_A2))*CW_PER_SWING*AM718,AM718))</f>
        <v>20.415041470386</v>
      </c>
      <c r="AQ718" s="41" t="n">
        <f aca="false">IF(CORE_MODE=2,AN718,K718)</f>
        <v>1.522974</v>
      </c>
      <c r="AR718" s="31" t="n">
        <f aca="false">IF(CORE_MODE=2,AO718,L718)</f>
        <v>8.817417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31" t="n">
        <v>9.259956</v>
      </c>
      <c r="H719" s="8" t="n">
        <v>62.118975</v>
      </c>
      <c r="I719" s="8" t="n">
        <v>622.140075</v>
      </c>
      <c r="J719" s="31" t="n">
        <v>10.015298</v>
      </c>
      <c r="K719" s="41" t="n">
        <v>1.402365</v>
      </c>
      <c r="L719" s="31" t="n">
        <v>1.945449</v>
      </c>
      <c r="M719" s="8" t="n">
        <v>100</v>
      </c>
      <c r="N719" s="8" t="n">
        <v>796</v>
      </c>
      <c r="O719" s="31" t="n">
        <v>11.828551</v>
      </c>
      <c r="P719" s="31" t="n">
        <v>8.359816</v>
      </c>
      <c r="Q719" s="31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31" t="n">
        <v>2.636299</v>
      </c>
      <c r="W719" s="41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2*ROUNDUP(G719*1000/V_ZENER,0)*PRICE_Z+(4+IF(CORE_MODE=1,1,0)+IF(OR(CORE_MODE=3,CORE_MODE=4),1+2*N_CW+2*N_CW_A,0))*ROUNDUP(G719*DIODE_SAFETY/V_STICK,0)*PRICE_STICK</f>
        <v>78.9</v>
      </c>
      <c r="AG719" s="24" t="n">
        <f aca="false">SUM(X719:AF719)</f>
        <v>1566.05805788</v>
      </c>
      <c r="AH719" s="20" t="n">
        <f aca="false">FIXED_BOM</f>
        <v>3666</v>
      </c>
      <c r="AI719" s="24" t="n">
        <f aca="false">(AG719+AH719)*(1+CONT)</f>
        <v>6016.866766562</v>
      </c>
      <c r="AJ719" s="24" t="n">
        <f aca="false">IF(AR719&gt;0,AI719/AR719,1000000000000)</f>
        <v>3092.79079871125</v>
      </c>
      <c r="AK719" s="8" t="n">
        <f aca="false">IF(AND(AP719&gt;=V_NEED,AR719&gt;=P_MIN,AQ719&gt;=Z_MIN,F719&lt;=N_CAP,D719&lt;=R_MAX,OR(CORONA_REQ=0,O719&gt;=G719),OR(CORE_MODE&lt;&gt;3,E_CORE&lt;=E_NULL_MAX)),1,0)</f>
        <v>0</v>
      </c>
      <c r="AL719" s="31" t="n">
        <f aca="false">IF(AK719=1,IF(OBJECTIVE=1,AI719,AJ719),1000000000000)+ROW()*0.000000001</f>
        <v>1000000000000</v>
      </c>
      <c r="AM719" s="31" t="n">
        <v>5.054727</v>
      </c>
      <c r="AN719" s="41" t="n">
        <v>1.335811</v>
      </c>
      <c r="AO719" s="31" t="n">
        <v>1.742756</v>
      </c>
      <c r="AP719" s="31" t="n">
        <f aca="false">IF(CORE_MODE=1,G719,IF(OR(CORE_MODE=3,CORE_MODE=4),G719+(CHOOSE(N_CW+1,0,1,CW_N2,CW_N3,CW_N4,CW_N5,CW_N6)+CHOOSE(N_CW_A+1,0,CW_A1,CW_A2))*CW_PER_SWING*AM719,AM719))</f>
        <v>19.987416087201</v>
      </c>
      <c r="AQ719" s="41" t="n">
        <f aca="false">IF(CORE_MODE=2,AN719,K719)</f>
        <v>1.402365</v>
      </c>
      <c r="AR719" s="31" t="n">
        <f aca="false">IF(CORE_MODE=2,AO719,L719)</f>
        <v>1.945449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31" t="n">
        <v>9.259956</v>
      </c>
      <c r="H720" s="8" t="n">
        <v>96.472676</v>
      </c>
      <c r="I720" s="8" t="n">
        <v>977.648689</v>
      </c>
      <c r="J720" s="31" t="n">
        <v>10.133944</v>
      </c>
      <c r="K720" s="41" t="n">
        <v>1.433195</v>
      </c>
      <c r="L720" s="31" t="n">
        <v>3.22356</v>
      </c>
      <c r="M720" s="8" t="n">
        <v>148</v>
      </c>
      <c r="N720" s="8" t="n">
        <v>892</v>
      </c>
      <c r="O720" s="31" t="n">
        <v>11.828551</v>
      </c>
      <c r="P720" s="31" t="n">
        <v>12.539724</v>
      </c>
      <c r="Q720" s="31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31" t="n">
        <v>3.479915</v>
      </c>
      <c r="W720" s="41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2*ROUNDUP(G720*1000/V_ZENER,0)*PRICE_Z+(4+IF(CORE_MODE=1,1,0)+IF(OR(CORE_MODE=3,CORE_MODE=4),1+2*N_CW+2*N_CW_A,0))*ROUNDUP(G720*DIODE_SAFETY/V_STICK,0)*PRICE_STICK</f>
        <v>78.9</v>
      </c>
      <c r="AG720" s="24" t="n">
        <f aca="false">SUM(X720:AF720)</f>
        <v>2159.09214109</v>
      </c>
      <c r="AH720" s="20" t="n">
        <f aca="false">FIXED_BOM</f>
        <v>3666</v>
      </c>
      <c r="AI720" s="24" t="n">
        <f aca="false">(AG720+AH720)*(1+CONT)</f>
        <v>6698.8559622535</v>
      </c>
      <c r="AJ720" s="24" t="n">
        <f aca="false">IF(AR720&gt;0,AI720/AR720,1000000000000)</f>
        <v>2078.09253193783</v>
      </c>
      <c r="AK720" s="8" t="n">
        <f aca="false">IF(AND(AP720&gt;=V_NEED,AR720&gt;=P_MIN,AQ720&gt;=Z_MIN,F720&lt;=N_CAP,D720&lt;=R_MAX,OR(CORONA_REQ=0,O720&gt;=G720),OR(CORE_MODE&lt;&gt;3,E_CORE&lt;=E_NULL_MAX)),1,0)</f>
        <v>0</v>
      </c>
      <c r="AL720" s="31" t="n">
        <f aca="false">IF(AK720=1,IF(OBJECTIVE=1,AI720,AJ720),1000000000000)+ROW()*0.000000001</f>
        <v>1000000000000</v>
      </c>
      <c r="AM720" s="31" t="n">
        <v>5.097055</v>
      </c>
      <c r="AN720" s="41" t="n">
        <v>1.386578</v>
      </c>
      <c r="AO720" s="31" t="n">
        <v>3.02</v>
      </c>
      <c r="AP720" s="31" t="n">
        <f aca="false">IF(CORE_MODE=1,G720,IF(OR(CORE_MODE=3,CORE_MODE=4),G720+(CHOOSE(N_CW+1,0,1,CW_N2,CW_N3,CW_N4,CW_N5,CW_N6)+CHOOSE(N_CW_A+1,0,CW_A1,CW_A2))*CW_PER_SWING*AM720,AM720))</f>
        <v>20.077247235465</v>
      </c>
      <c r="AQ720" s="41" t="n">
        <f aca="false">IF(CORE_MODE=2,AN720,K720)</f>
        <v>1.433195</v>
      </c>
      <c r="AR720" s="31" t="n">
        <f aca="false">IF(CORE_MODE=2,AO720,L720)</f>
        <v>3.22356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31" t="n">
        <v>9.259956</v>
      </c>
      <c r="H721" s="8" t="n">
        <v>130.826376</v>
      </c>
      <c r="I721" s="8" t="n">
        <v>1333.157303</v>
      </c>
      <c r="J721" s="31" t="n">
        <v>10.190279</v>
      </c>
      <c r="K721" s="41" t="n">
        <v>1.448346</v>
      </c>
      <c r="L721" s="31" t="n">
        <v>4.505187</v>
      </c>
      <c r="M721" s="8" t="n">
        <v>196</v>
      </c>
      <c r="N721" s="8" t="n">
        <v>988</v>
      </c>
      <c r="O721" s="31" t="n">
        <v>11.828551</v>
      </c>
      <c r="P721" s="31" t="n">
        <v>16.719632</v>
      </c>
      <c r="Q721" s="31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31" t="n">
        <v>4.32353</v>
      </c>
      <c r="W721" s="41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2*ROUNDUP(G721*1000/V_ZENER,0)*PRICE_Z+(4+IF(CORE_MODE=1,1,0)+IF(OR(CORE_MODE=3,CORE_MODE=4),1+2*N_CW+2*N_CW_A,0))*ROUNDUP(G721*DIODE_SAFETY/V_STICK,0)*PRICE_STICK</f>
        <v>78.9</v>
      </c>
      <c r="AG721" s="24" t="n">
        <f aca="false">SUM(X721:AF721)</f>
        <v>2752.1261658</v>
      </c>
      <c r="AH721" s="20" t="n">
        <f aca="false">FIXED_BOM</f>
        <v>3666</v>
      </c>
      <c r="AI721" s="24" t="n">
        <f aca="false">(AG721+AH721)*(1+CONT)</f>
        <v>7380.84509067</v>
      </c>
      <c r="AJ721" s="24" t="n">
        <f aca="false">IF(AR721&gt;0,AI721/AR721,1000000000000)</f>
        <v>1638.29938483575</v>
      </c>
      <c r="AK721" s="8" t="n">
        <f aca="false">IF(AND(AP721&gt;=V_NEED,AR721&gt;=P_MIN,AQ721&gt;=Z_MIN,F721&lt;=N_CAP,D721&lt;=R_MAX,OR(CORONA_REQ=0,O721&gt;=G721),OR(CORE_MODE&lt;&gt;3,E_CORE&lt;=E_NULL_MAX)),1,0)</f>
        <v>0</v>
      </c>
      <c r="AL721" s="31" t="n">
        <f aca="false">IF(AK721=1,IF(OBJECTIVE=1,AI721,AJ721),1000000000000)+ROW()*0.000000001</f>
        <v>1000000000000</v>
      </c>
      <c r="AM721" s="31" t="n">
        <v>5.126174</v>
      </c>
      <c r="AN721" s="41" t="n">
        <v>1.412762</v>
      </c>
      <c r="AO721" s="31" t="n">
        <v>4.302016</v>
      </c>
      <c r="AP721" s="31" t="n">
        <f aca="false">IF(CORE_MODE=1,G721,IF(OR(CORE_MODE=3,CORE_MODE=4),G721+(CHOOSE(N_CW+1,0,1,CW_N2,CW_N3,CW_N4,CW_N5,CW_N6)+CHOOSE(N_CW_A+1,0,CW_A1,CW_A2))*CW_PER_SWING*AM721,AM721))</f>
        <v>20.139045411762</v>
      </c>
      <c r="AQ721" s="41" t="n">
        <f aca="false">IF(CORE_MODE=2,AN721,K721)</f>
        <v>1.448346</v>
      </c>
      <c r="AR721" s="31" t="n">
        <f aca="false">IF(CORE_MODE=2,AO721,L721)</f>
        <v>4.505187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31" t="n">
        <v>9.259956</v>
      </c>
      <c r="H722" s="8" t="n">
        <v>165.180076</v>
      </c>
      <c r="I722" s="8" t="n">
        <v>1688.665918</v>
      </c>
      <c r="J722" s="31" t="n">
        <v>10.223182</v>
      </c>
      <c r="K722" s="41" t="n">
        <v>1.456498</v>
      </c>
      <c r="L722" s="31" t="n">
        <v>5.779981</v>
      </c>
      <c r="M722" s="8" t="n">
        <v>244</v>
      </c>
      <c r="N722" s="8" t="n">
        <v>1084</v>
      </c>
      <c r="O722" s="31" t="n">
        <v>11.828551</v>
      </c>
      <c r="P722" s="31" t="n">
        <v>20.899539</v>
      </c>
      <c r="Q722" s="31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31" t="n">
        <v>5.167146</v>
      </c>
      <c r="W722" s="41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2*ROUNDUP(G722*1000/V_ZENER,0)*PRICE_Z+(4+IF(CORE_MODE=1,1,0)+IF(OR(CORE_MODE=3,CORE_MODE=4),1+2*N_CW+2*N_CW_A,0))*ROUNDUP(G722*DIODE_SAFETY/V_STICK,0)*PRICE_STICK</f>
        <v>78.9</v>
      </c>
      <c r="AG722" s="24" t="n">
        <f aca="false">SUM(X722:AF722)</f>
        <v>3345.16023204</v>
      </c>
      <c r="AH722" s="20" t="n">
        <f aca="false">FIXED_BOM</f>
        <v>3666</v>
      </c>
      <c r="AI722" s="24" t="n">
        <f aca="false">(AG722+AH722)*(1+CONT)</f>
        <v>8062.834266846</v>
      </c>
      <c r="AJ722" s="24" t="n">
        <f aca="false">IF(AR722&gt;0,AI722/AR722,1000000000000)</f>
        <v>1394.95861090997</v>
      </c>
      <c r="AK722" s="8" t="n">
        <f aca="false">IF(AND(AP722&gt;=V_NEED,AR722&gt;=P_MIN,AQ722&gt;=Z_MIN,F722&lt;=N_CAP,D722&lt;=R_MAX,OR(CORONA_REQ=0,O722&gt;=G722),OR(CORE_MODE&lt;&gt;3,E_CORE&lt;=E_NULL_MAX)),1,0)</f>
        <v>0</v>
      </c>
      <c r="AL722" s="31" t="n">
        <f aca="false">IF(AK722=1,IF(OBJECTIVE=1,AI722,AJ722),1000000000000)+ROW()*0.000000001</f>
        <v>1000000000000</v>
      </c>
      <c r="AM722" s="31" t="n">
        <v>5.156633</v>
      </c>
      <c r="AN722" s="41" t="n">
        <v>1.427692</v>
      </c>
      <c r="AO722" s="31" t="n">
        <v>5.57848</v>
      </c>
      <c r="AP722" s="31" t="n">
        <f aca="false">IF(CORE_MODE=1,G722,IF(OR(CORE_MODE=3,CORE_MODE=4),G722+(CHOOSE(N_CW+1,0,1,CW_N2,CW_N3,CW_N4,CW_N5,CW_N6)+CHOOSE(N_CW_A+1,0,CW_A1,CW_A2))*CW_PER_SWING*AM722,AM722))</f>
        <v>20.203687420479</v>
      </c>
      <c r="AQ722" s="41" t="n">
        <f aca="false">IF(CORE_MODE=2,AN722,K722)</f>
        <v>1.456498</v>
      </c>
      <c r="AR722" s="31" t="n">
        <f aca="false">IF(CORE_MODE=2,AO722,L722)</f>
        <v>5.779981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31" t="n">
        <v>9.259956</v>
      </c>
      <c r="H723" s="8" t="n">
        <v>199.533776</v>
      </c>
      <c r="I723" s="8" t="n">
        <v>2044.174532</v>
      </c>
      <c r="J723" s="31" t="n">
        <v>10.244754</v>
      </c>
      <c r="K723" s="41" t="n">
        <v>1.463136</v>
      </c>
      <c r="L723" s="31" t="n">
        <v>7.068727</v>
      </c>
      <c r="M723" s="8" t="n">
        <v>292</v>
      </c>
      <c r="N723" s="8" t="n">
        <v>1180</v>
      </c>
      <c r="O723" s="31" t="n">
        <v>11.828551</v>
      </c>
      <c r="P723" s="31" t="n">
        <v>25.079447</v>
      </c>
      <c r="Q723" s="31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31" t="n">
        <v>6.010761</v>
      </c>
      <c r="W723" s="41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2*ROUNDUP(G723*1000/V_ZENER,0)*PRICE_Z+(4+IF(CORE_MODE=1,1,0)+IF(OR(CORE_MODE=3,CORE_MODE=4),1+2*N_CW+2*N_CW_A,0))*ROUNDUP(G723*DIODE_SAFETY/V_STICK,0)*PRICE_STICK</f>
        <v>78.9</v>
      </c>
      <c r="AG723" s="24" t="n">
        <f aca="false">SUM(X723:AF723)</f>
        <v>3938.19425675</v>
      </c>
      <c r="AH723" s="20" t="n">
        <f aca="false">FIXED_BOM</f>
        <v>3666</v>
      </c>
      <c r="AI723" s="24" t="n">
        <f aca="false">(AG723+AH723)*(1+CONT)</f>
        <v>8744.8233952625</v>
      </c>
      <c r="AJ723" s="24" t="n">
        <f aca="false">IF(AR723&gt;0,AI723/AR723,1000000000000)</f>
        <v>1237.11431991397</v>
      </c>
      <c r="AK723" s="8" t="n">
        <f aca="false">IF(AND(AP723&gt;=V_NEED,AR723&gt;=P_MIN,AQ723&gt;=Z_MIN,F723&lt;=N_CAP,D723&lt;=R_MAX,OR(CORONA_REQ=0,O723&gt;=G723),OR(CORE_MODE&lt;&gt;3,E_CORE&lt;=E_NULL_MAX)),1,0)</f>
        <v>0</v>
      </c>
      <c r="AL723" s="31" t="n">
        <f aca="false">IF(AK723=1,IF(OBJECTIVE=1,AI723,AJ723),1000000000000)+ROW()*0.000000001</f>
        <v>1000000000000</v>
      </c>
      <c r="AM723" s="31" t="n">
        <v>5.187961</v>
      </c>
      <c r="AN723" s="41" t="n">
        <v>1.438353</v>
      </c>
      <c r="AO723" s="31" t="n">
        <v>6.860883</v>
      </c>
      <c r="AP723" s="31" t="n">
        <f aca="false">IF(CORE_MODE=1,G723,IF(OR(CORE_MODE=3,CORE_MODE=4),G723+(CHOOSE(N_CW+1,0,1,CW_N2,CW_N3,CW_N4,CW_N5,CW_N6)+CHOOSE(N_CW_A+1,0,CW_A1,CW_A2))*CW_PER_SWING*AM723,AM723))</f>
        <v>20.270173675743</v>
      </c>
      <c r="AQ723" s="41" t="n">
        <f aca="false">IF(CORE_MODE=2,AN723,K723)</f>
        <v>1.463136</v>
      </c>
      <c r="AR723" s="31" t="n">
        <f aca="false">IF(CORE_MODE=2,AO723,L723)</f>
        <v>7.068727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31" t="n">
        <v>9.259956</v>
      </c>
      <c r="H724" s="8" t="n">
        <v>268.241176</v>
      </c>
      <c r="I724" s="8" t="n">
        <v>2755.19176</v>
      </c>
      <c r="J724" s="31" t="n">
        <v>10.271323</v>
      </c>
      <c r="K724" s="41" t="n">
        <v>1.470396</v>
      </c>
      <c r="L724" s="31" t="n">
        <v>9.632356</v>
      </c>
      <c r="M724" s="8" t="n">
        <v>388</v>
      </c>
      <c r="N724" s="8" t="n">
        <v>1372</v>
      </c>
      <c r="O724" s="31" t="n">
        <v>11.828551</v>
      </c>
      <c r="P724" s="31" t="n">
        <v>33.439263</v>
      </c>
      <c r="Q724" s="31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31" t="n">
        <v>7.697993</v>
      </c>
      <c r="W724" s="41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2*ROUNDUP(G724*1000/V_ZENER,0)*PRICE_Z+(4+IF(CORE_MODE=1,1,0)+IF(OR(CORE_MODE=3,CORE_MODE=4),1+2*N_CW+2*N_CW_A,0))*ROUNDUP(G724*DIODE_SAFETY/V_STICK,0)*PRICE_STICK</f>
        <v>78.9</v>
      </c>
      <c r="AG724" s="24" t="n">
        <f aca="false">SUM(X724:AF724)</f>
        <v>5124.26241817</v>
      </c>
      <c r="AH724" s="20" t="n">
        <f aca="false">FIXED_BOM</f>
        <v>3666</v>
      </c>
      <c r="AI724" s="24" t="n">
        <f aca="false">(AG724+AH724)*(1+CONT)</f>
        <v>10108.8017808955</v>
      </c>
      <c r="AJ724" s="24" t="n">
        <f aca="false">IF(AR724&gt;0,AI724/AR724,1000000000000)</f>
        <v>1049.46305772913</v>
      </c>
      <c r="AK724" s="8" t="n">
        <f aca="false">IF(AND(AP724&gt;=V_NEED,AR724&gt;=P_MIN,AQ724&gt;=Z_MIN,F724&lt;=N_CAP,D724&lt;=R_MAX,OR(CORONA_REQ=0,O724&gt;=G724),OR(CORE_MODE&lt;&gt;3,E_CORE&lt;=E_NULL_MAX)),1,0)</f>
        <v>0</v>
      </c>
      <c r="AL724" s="31" t="n">
        <f aca="false">IF(AK724=1,IF(OBJECTIVE=1,AI724,AJ724),1000000000000)+ROW()*0.000000001</f>
        <v>1000000000000</v>
      </c>
      <c r="AM724" s="31" t="n">
        <v>5.23681</v>
      </c>
      <c r="AN724" s="41" t="n">
        <v>1.452024</v>
      </c>
      <c r="AO724" s="31" t="n">
        <v>9.431144</v>
      </c>
      <c r="AP724" s="31" t="n">
        <f aca="false">IF(CORE_MODE=1,G724,IF(OR(CORE_MODE=3,CORE_MODE=4),G724+(CHOOSE(N_CW+1,0,1,CW_N2,CW_N3,CW_N4,CW_N5,CW_N6)+CHOOSE(N_CW_A+1,0,CW_A1,CW_A2))*CW_PER_SWING*AM724,AM724))</f>
        <v>20.37384410103</v>
      </c>
      <c r="AQ724" s="41" t="n">
        <f aca="false">IF(CORE_MODE=2,AN724,K724)</f>
        <v>1.470396</v>
      </c>
      <c r="AR724" s="31" t="n">
        <f aca="false">IF(CORE_MODE=2,AO724,L724)</f>
        <v>9.632356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31" t="n">
        <v>11.211605</v>
      </c>
      <c r="H725" s="8" t="n">
        <v>23.649141</v>
      </c>
      <c r="I725" s="8" t="n">
        <v>353.521595</v>
      </c>
      <c r="J725" s="31" t="n">
        <v>14.948602</v>
      </c>
      <c r="K725" s="41" t="n">
        <v>1.407364</v>
      </c>
      <c r="L725" s="31" t="n">
        <v>1.625789</v>
      </c>
      <c r="M725" s="8" t="n">
        <v>73</v>
      </c>
      <c r="N725" s="8" t="n">
        <v>746</v>
      </c>
      <c r="O725" s="31" t="n">
        <v>10.561845</v>
      </c>
      <c r="P725" s="31" t="n">
        <v>2.371524</v>
      </c>
      <c r="Q725" s="31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31" t="n">
        <v>2.161765</v>
      </c>
      <c r="W725" s="41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2*ROUNDUP(G725*1000/V_ZENER,0)*PRICE_Z+(4+IF(CORE_MODE=1,1,0)+IF(OR(CORE_MODE=3,CORE_MODE=4),1+2*N_CW+2*N_CW_A,0))*ROUNDUP(G725*DIODE_SAFETY/V_STICK,0)*PRICE_STICK</f>
        <v>90.9</v>
      </c>
      <c r="AG725" s="24" t="n">
        <f aca="false">SUM(X725:AF725)</f>
        <v>1328.0991985</v>
      </c>
      <c r="AH725" s="20" t="n">
        <f aca="false">FIXED_BOM</f>
        <v>3666</v>
      </c>
      <c r="AI725" s="24" t="n">
        <f aca="false">(AG725+AH725)*(1+CONT)</f>
        <v>5743.214078275</v>
      </c>
      <c r="AJ725" s="24" t="n">
        <f aca="false">IF(AR725&gt;0,AI725/AR725,1000000000000)</f>
        <v>3532.57038783938</v>
      </c>
      <c r="AK725" s="8" t="n">
        <f aca="false">IF(AND(AP725&gt;=V_NEED,AR725&gt;=P_MIN,AQ725&gt;=Z_MIN,F725&lt;=N_CAP,D725&lt;=R_MAX,OR(CORONA_REQ=0,O725&gt;=G725),OR(CORE_MODE&lt;&gt;3,E_CORE&lt;=E_NULL_MAX)),1,0)</f>
        <v>0</v>
      </c>
      <c r="AL725" s="31" t="n">
        <f aca="false">IF(AK725=1,IF(OBJECTIVE=1,AI725,AJ725),1000000000000)+ROW()*0.000000001</f>
        <v>1000000000000</v>
      </c>
      <c r="AM725" s="31" t="n">
        <v>6.115763</v>
      </c>
      <c r="AN725" s="41" t="n">
        <v>1.29619</v>
      </c>
      <c r="AO725" s="31" t="n">
        <v>1.32717</v>
      </c>
      <c r="AP725" s="31" t="n">
        <f aca="false">IF(CORE_MODE=1,G725,IF(OR(CORE_MODE=3,CORE_MODE=4),G725+(CHOOSE(N_CW+1,0,1,CW_N2,CW_N3,CW_N4,CW_N5,CW_N6)+CHOOSE(N_CW_A+1,0,CW_A1,CW_A2))*CW_PER_SWING*AM725,AM725))</f>
        <v>24.190862531669</v>
      </c>
      <c r="AQ725" s="41" t="n">
        <f aca="false">IF(CORE_MODE=2,AN725,K725)</f>
        <v>1.407364</v>
      </c>
      <c r="AR725" s="31" t="n">
        <f aca="false">IF(CORE_MODE=2,AO725,L725)</f>
        <v>1.625789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31" t="n">
        <v>11.211605</v>
      </c>
      <c r="H726" s="8" t="n">
        <v>36.020079</v>
      </c>
      <c r="I726" s="8" t="n">
        <v>555.533935</v>
      </c>
      <c r="J726" s="31" t="n">
        <v>15.422896</v>
      </c>
      <c r="K726" s="41" t="n">
        <v>1.463007</v>
      </c>
      <c r="L726" s="31" t="n">
        <v>2.798568</v>
      </c>
      <c r="M726" s="8" t="n">
        <v>105.5</v>
      </c>
      <c r="N726" s="8" t="n">
        <v>811</v>
      </c>
      <c r="O726" s="31" t="n">
        <v>10.561845</v>
      </c>
      <c r="P726" s="31" t="n">
        <v>3.557286</v>
      </c>
      <c r="Q726" s="31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31" t="n">
        <v>2.732963</v>
      </c>
      <c r="W726" s="41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2*ROUNDUP(G726*1000/V_ZENER,0)*PRICE_Z+(4+IF(CORE_MODE=1,1,0)+IF(OR(CORE_MODE=3,CORE_MODE=4),1+2*N_CW+2*N_CW_A,0))*ROUNDUP(G726*DIODE_SAFETY/V_STICK,0)*PRICE_STICK</f>
        <v>90.9</v>
      </c>
      <c r="AG726" s="24" t="n">
        <f aca="false">SUM(X726:AF726)</f>
        <v>1766.37300282</v>
      </c>
      <c r="AH726" s="20" t="n">
        <f aca="false">FIXED_BOM</f>
        <v>3666</v>
      </c>
      <c r="AI726" s="24" t="n">
        <f aca="false">(AG726+AH726)*(1+CONT)</f>
        <v>6247.228953243</v>
      </c>
      <c r="AJ726" s="24" t="n">
        <f aca="false">IF(AR726&gt;0,AI726/AR726,1000000000000)</f>
        <v>2232.29485695649</v>
      </c>
      <c r="AK726" s="8" t="n">
        <f aca="false">IF(AND(AP726&gt;=V_NEED,AR726&gt;=P_MIN,AQ726&gt;=Z_MIN,F726&lt;=N_CAP,D726&lt;=R_MAX,OR(CORONA_REQ=0,O726&gt;=G726),OR(CORE_MODE&lt;&gt;3,E_CORE&lt;=E_NULL_MAX)),1,0)</f>
        <v>0</v>
      </c>
      <c r="AL726" s="31" t="n">
        <f aca="false">IF(AK726=1,IF(OBJECTIVE=1,AI726,AJ726),1000000000000)+ROW()*0.000000001</f>
        <v>1000000000000</v>
      </c>
      <c r="AM726" s="31" t="n">
        <v>6.178175</v>
      </c>
      <c r="AN726" s="41" t="n">
        <v>1.379921</v>
      </c>
      <c r="AO726" s="31" t="n">
        <v>2.498349</v>
      </c>
      <c r="AP726" s="31" t="n">
        <f aca="false">IF(CORE_MODE=1,G726,IF(OR(CORE_MODE=3,CORE_MODE=4),G726+(CHOOSE(N_CW+1,0,1,CW_N2,CW_N3,CW_N4,CW_N5,CW_N6)+CHOOSE(N_CW_A+1,0,CW_A1,CW_A2))*CW_PER_SWING*AM726,AM726))</f>
        <v>24.323317210025</v>
      </c>
      <c r="AQ726" s="41" t="n">
        <f aca="false">IF(CORE_MODE=2,AN726,K726)</f>
        <v>1.463007</v>
      </c>
      <c r="AR726" s="31" t="n">
        <f aca="false">IF(CORE_MODE=2,AO726,L726)</f>
        <v>2.798568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31" t="n">
        <v>11.211605</v>
      </c>
      <c r="H727" s="8" t="n">
        <v>48.391016</v>
      </c>
      <c r="I727" s="8" t="n">
        <v>757.546274</v>
      </c>
      <c r="J727" s="31" t="n">
        <v>15.654688</v>
      </c>
      <c r="K727" s="41" t="n">
        <v>1.49062</v>
      </c>
      <c r="L727" s="31" t="n">
        <v>3.977917</v>
      </c>
      <c r="M727" s="8" t="n">
        <v>144.5</v>
      </c>
      <c r="N727" s="8" t="n">
        <v>889</v>
      </c>
      <c r="O727" s="31" t="n">
        <v>10.561845</v>
      </c>
      <c r="P727" s="31" t="n">
        <v>4.743048</v>
      </c>
      <c r="Q727" s="31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31" t="n">
        <v>3.418401</v>
      </c>
      <c r="W727" s="41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2*ROUNDUP(G727*1000/V_ZENER,0)*PRICE_Z+(4+IF(CORE_MODE=1,1,0)+IF(OR(CORE_MODE=3,CORE_MODE=4),1+2*N_CW+2*N_CW_A,0))*ROUNDUP(G727*DIODE_SAFETY/V_STICK,0)*PRICE_STICK</f>
        <v>90.9</v>
      </c>
      <c r="AG727" s="24" t="n">
        <f aca="false">SUM(X727:AF727)</f>
        <v>2281.70321579</v>
      </c>
      <c r="AH727" s="20" t="n">
        <f aca="false">FIXED_BOM</f>
        <v>3666</v>
      </c>
      <c r="AI727" s="24" t="n">
        <f aca="false">(AG727+AH727)*(1+CONT)</f>
        <v>6839.8586981585</v>
      </c>
      <c r="AJ727" s="24" t="n">
        <f aca="false">IF(AR727&gt;0,AI727/AR727,1000000000000)</f>
        <v>1719.45736880847</v>
      </c>
      <c r="AK727" s="8" t="n">
        <f aca="false">IF(AND(AP727&gt;=V_NEED,AR727&gt;=P_MIN,AQ727&gt;=Z_MIN,F727&lt;=N_CAP,D727&lt;=R_MAX,OR(CORONA_REQ=0,O727&gt;=G727),OR(CORE_MODE&lt;&gt;3,E_CORE&lt;=E_NULL_MAX)),1,0)</f>
        <v>0</v>
      </c>
      <c r="AL727" s="31" t="n">
        <f aca="false">IF(AK727=1,IF(OBJECTIVE=1,AI727,AJ727),1000000000000)+ROW()*0.000000001</f>
        <v>1000000000000</v>
      </c>
      <c r="AM727" s="31" t="n">
        <v>6.213306</v>
      </c>
      <c r="AN727" s="41" t="n">
        <v>1.425504</v>
      </c>
      <c r="AO727" s="31" t="n">
        <v>3.68157</v>
      </c>
      <c r="AP727" s="31" t="n">
        <f aca="false">IF(CORE_MODE=1,G727,IF(OR(CORE_MODE=3,CORE_MODE=4),G727+(CHOOSE(N_CW+1,0,1,CW_N2,CW_N3,CW_N4,CW_N5,CW_N6)+CHOOSE(N_CW_A+1,0,CW_A1,CW_A2))*CW_PER_SWING*AM727,AM727))</f>
        <v>24.397874431478</v>
      </c>
      <c r="AQ727" s="41" t="n">
        <f aca="false">IF(CORE_MODE=2,AN727,K727)</f>
        <v>1.49062</v>
      </c>
      <c r="AR727" s="31" t="n">
        <f aca="false">IF(CORE_MODE=2,AO727,L727)</f>
        <v>3.977917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31" t="n">
        <v>11.211605</v>
      </c>
      <c r="H728" s="8" t="n">
        <v>60.761954</v>
      </c>
      <c r="I728" s="8" t="n">
        <v>959.558614</v>
      </c>
      <c r="J728" s="31" t="n">
        <v>15.792096</v>
      </c>
      <c r="K728" s="41" t="n">
        <v>1.507898</v>
      </c>
      <c r="L728" s="31" t="n">
        <v>5.162169</v>
      </c>
      <c r="M728" s="8" t="n">
        <v>177</v>
      </c>
      <c r="N728" s="8" t="n">
        <v>954</v>
      </c>
      <c r="O728" s="31" t="n">
        <v>10.561845</v>
      </c>
      <c r="P728" s="31" t="n">
        <v>5.92881</v>
      </c>
      <c r="Q728" s="31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31" t="n">
        <v>3.989599</v>
      </c>
      <c r="W728" s="41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2*ROUNDUP(G728*1000/V_ZENER,0)*PRICE_Z+(4+IF(CORE_MODE=1,1,0)+IF(OR(CORE_MODE=3,CORE_MODE=4),1+2*N_CW+2*N_CW_A,0))*ROUNDUP(G728*DIODE_SAFETY/V_STICK,0)*PRICE_STICK</f>
        <v>90.9</v>
      </c>
      <c r="AG728" s="24" t="n">
        <f aca="false">SUM(X728:AF728)</f>
        <v>2719.97702011</v>
      </c>
      <c r="AH728" s="20" t="n">
        <f aca="false">FIXED_BOM</f>
        <v>3666</v>
      </c>
      <c r="AI728" s="24" t="n">
        <f aca="false">(AG728+AH728)*(1+CONT)</f>
        <v>7343.8735731265</v>
      </c>
      <c r="AJ728" s="24" t="n">
        <f aca="false">IF(AR728&gt;0,AI728/AR728,1000000000000)</f>
        <v>1422.63331036363</v>
      </c>
      <c r="AK728" s="8" t="n">
        <f aca="false">IF(AND(AP728&gt;=V_NEED,AR728&gt;=P_MIN,AQ728&gt;=Z_MIN,F728&lt;=N_CAP,D728&lt;=R_MAX,OR(CORONA_REQ=0,O728&gt;=G728),OR(CORE_MODE&lt;&gt;3,E_CORE&lt;=E_NULL_MAX)),1,0)</f>
        <v>0</v>
      </c>
      <c r="AL728" s="31" t="n">
        <f aca="false">IF(AK728=1,IF(OBJECTIVE=1,AI728,AJ728),1000000000000)+ROW()*0.000000001</f>
        <v>1000000000000</v>
      </c>
      <c r="AM728" s="31" t="n">
        <v>6.23984</v>
      </c>
      <c r="AN728" s="41" t="n">
        <v>1.45318</v>
      </c>
      <c r="AO728" s="31" t="n">
        <v>4.857414</v>
      </c>
      <c r="AP728" s="31" t="n">
        <f aca="false">IF(CORE_MODE=1,G728,IF(OR(CORE_MODE=3,CORE_MODE=4),G728+(CHOOSE(N_CW+1,0,1,CW_N2,CW_N3,CW_N4,CW_N5,CW_N6)+CHOOSE(N_CW_A+1,0,CW_A1,CW_A2))*CW_PER_SWING*AM728,AM728))</f>
        <v>24.45418655792</v>
      </c>
      <c r="AQ728" s="41" t="n">
        <f aca="false">IF(CORE_MODE=2,AN728,K728)</f>
        <v>1.507898</v>
      </c>
      <c r="AR728" s="31" t="n">
        <f aca="false">IF(CORE_MODE=2,AO728,L728)</f>
        <v>5.162169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31" t="n">
        <v>11.211605</v>
      </c>
      <c r="H729" s="8" t="n">
        <v>73.132892</v>
      </c>
      <c r="I729" s="8" t="n">
        <v>1161.570954</v>
      </c>
      <c r="J729" s="31" t="n">
        <v>15.883017</v>
      </c>
      <c r="K729" s="41" t="n">
        <v>1.51969</v>
      </c>
      <c r="L729" s="31" t="n">
        <v>6.346042</v>
      </c>
      <c r="M729" s="8" t="n">
        <v>216</v>
      </c>
      <c r="N729" s="8" t="n">
        <v>1032</v>
      </c>
      <c r="O729" s="31" t="n">
        <v>10.561845</v>
      </c>
      <c r="P729" s="31" t="n">
        <v>7.114572</v>
      </c>
      <c r="Q729" s="31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31" t="n">
        <v>4.675037</v>
      </c>
      <c r="W729" s="41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2*ROUNDUP(G729*1000/V_ZENER,0)*PRICE_Z+(4+IF(CORE_MODE=1,1,0)+IF(OR(CORE_MODE=3,CORE_MODE=4),1+2*N_CW+2*N_CW_A,0))*ROUNDUP(G729*DIODE_SAFETY/V_STICK,0)*PRICE_STICK</f>
        <v>90.9</v>
      </c>
      <c r="AG729" s="24" t="n">
        <f aca="false">SUM(X729:AF729)</f>
        <v>3235.30716111</v>
      </c>
      <c r="AH729" s="20" t="n">
        <f aca="false">FIXED_BOM</f>
        <v>3666</v>
      </c>
      <c r="AI729" s="24" t="n">
        <f aca="false">(AG729+AH729)*(1+CONT)</f>
        <v>7936.5032352765</v>
      </c>
      <c r="AJ729" s="24" t="n">
        <f aca="false">IF(AR729&gt;0,AI729/AR729,1000000000000)</f>
        <v>1250.62255107617</v>
      </c>
      <c r="AK729" s="8" t="n">
        <f aca="false">IF(AND(AP729&gt;=V_NEED,AR729&gt;=P_MIN,AQ729&gt;=Z_MIN,F729&lt;=N_CAP,D729&lt;=R_MAX,OR(CORONA_REQ=0,O729&gt;=G729),OR(CORE_MODE&lt;&gt;3,E_CORE&lt;=E_NULL_MAX)),1,0)</f>
        <v>0</v>
      </c>
      <c r="AL729" s="31" t="n">
        <f aca="false">IF(AK729=1,IF(OBJECTIVE=1,AI729,AJ729),1000000000000)+ROW()*0.000000001</f>
        <v>1000000000000</v>
      </c>
      <c r="AM729" s="31" t="n">
        <v>6.261129</v>
      </c>
      <c r="AN729" s="41" t="n">
        <v>1.472684</v>
      </c>
      <c r="AO729" s="31" t="n">
        <v>6.036021</v>
      </c>
      <c r="AP729" s="31" t="n">
        <f aca="false">IF(CORE_MODE=1,G729,IF(OR(CORE_MODE=3,CORE_MODE=4),G729+(CHOOSE(N_CW+1,0,1,CW_N2,CW_N3,CW_N4,CW_N5,CW_N6)+CHOOSE(N_CW_A+1,0,CW_A1,CW_A2))*CW_PER_SWING*AM729,AM729))</f>
        <v>24.499367414927</v>
      </c>
      <c r="AQ729" s="41" t="n">
        <f aca="false">IF(CORE_MODE=2,AN729,K729)</f>
        <v>1.51969</v>
      </c>
      <c r="AR729" s="31" t="n">
        <f aca="false">IF(CORE_MODE=2,AO729,L729)</f>
        <v>6.346042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31" t="n">
        <v>11.211605</v>
      </c>
      <c r="H730" s="8" t="n">
        <v>97.874767</v>
      </c>
      <c r="I730" s="8" t="n">
        <v>1565.595634</v>
      </c>
      <c r="J730" s="31" t="n">
        <v>15.995907</v>
      </c>
      <c r="K730" s="41" t="n">
        <v>1.533942</v>
      </c>
      <c r="L730" s="31" t="n">
        <v>8.71892</v>
      </c>
      <c r="M730" s="8" t="n">
        <v>281</v>
      </c>
      <c r="N730" s="8" t="n">
        <v>1162</v>
      </c>
      <c r="O730" s="31" t="n">
        <v>10.561845</v>
      </c>
      <c r="P730" s="31" t="n">
        <v>9.486096</v>
      </c>
      <c r="Q730" s="31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31" t="n">
        <v>5.817433</v>
      </c>
      <c r="W730" s="41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2*ROUNDUP(G730*1000/V_ZENER,0)*PRICE_Z+(4+IF(CORE_MODE=1,1,0)+IF(OR(CORE_MODE=3,CORE_MODE=4),1+2*N_CW+2*N_CW_A,0))*ROUNDUP(G730*DIODE_SAFETY/V_STICK,0)*PRICE_STICK</f>
        <v>90.9</v>
      </c>
      <c r="AG730" s="24" t="n">
        <f aca="false">SUM(X730:AF730)</f>
        <v>4111.85476975</v>
      </c>
      <c r="AH730" s="20" t="n">
        <f aca="false">FIXED_BOM</f>
        <v>3666</v>
      </c>
      <c r="AI730" s="24" t="n">
        <f aca="false">(AG730+AH730)*(1+CONT)</f>
        <v>8944.5329852125</v>
      </c>
      <c r="AJ730" s="24" t="n">
        <f aca="false">IF(AR730&gt;0,AI730/AR730,1000000000000)</f>
        <v>1025.87625362</v>
      </c>
      <c r="AK730" s="8" t="n">
        <f aca="false">IF(AND(AP730&gt;=V_NEED,AR730&gt;=P_MIN,AQ730&gt;=Z_MIN,F730&lt;=N_CAP,D730&lt;=R_MAX,OR(CORONA_REQ=0,O730&gt;=G730),OR(CORE_MODE&lt;&gt;3,E_CORE&lt;=E_NULL_MAX)),1,0)</f>
        <v>0</v>
      </c>
      <c r="AL730" s="31" t="n">
        <f aca="false">IF(AK730=1,IF(OBJECTIVE=1,AI730,AJ730),1000000000000)+ROW()*0.000000001</f>
        <v>1000000000000</v>
      </c>
      <c r="AM730" s="31" t="n">
        <v>6.298225</v>
      </c>
      <c r="AN730" s="41" t="n">
        <v>1.498595</v>
      </c>
      <c r="AO730" s="31" t="n">
        <v>8.421379</v>
      </c>
      <c r="AP730" s="31" t="n">
        <f aca="false">IF(CORE_MODE=1,G730,IF(OR(CORE_MODE=3,CORE_MODE=4),G730+(CHOOSE(N_CW+1,0,1,CW_N2,CW_N3,CW_N4,CW_N5,CW_N6)+CHOOSE(N_CW_A+1,0,CW_A1,CW_A2))*CW_PER_SWING*AM730,AM730))</f>
        <v>24.578094883175</v>
      </c>
      <c r="AQ730" s="41" t="n">
        <f aca="false">IF(CORE_MODE=2,AN730,K730)</f>
        <v>1.533942</v>
      </c>
      <c r="AR730" s="31" t="n">
        <f aca="false">IF(CORE_MODE=2,AO730,L730)</f>
        <v>8.71892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31" t="n">
        <v>11.211605</v>
      </c>
      <c r="H731" s="8" t="n">
        <v>31.521397</v>
      </c>
      <c r="I731" s="8" t="n">
        <v>426.673618</v>
      </c>
      <c r="J731" s="31" t="n">
        <v>13.536</v>
      </c>
      <c r="K731" s="41" t="n">
        <v>1.417006</v>
      </c>
      <c r="L731" s="31" t="n">
        <v>1.997959</v>
      </c>
      <c r="M731" s="8" t="n">
        <v>73</v>
      </c>
      <c r="N731" s="8" t="n">
        <v>746</v>
      </c>
      <c r="O731" s="31" t="n">
        <v>10.561845</v>
      </c>
      <c r="P731" s="31" t="n">
        <v>2.753227</v>
      </c>
      <c r="Q731" s="31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31" t="n">
        <v>2.161765</v>
      </c>
      <c r="W731" s="41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2*ROUNDUP(G731*1000/V_ZENER,0)*PRICE_Z+(4+IF(CORE_MODE=1,1,0)+IF(OR(CORE_MODE=3,CORE_MODE=4),1+2*N_CW+2*N_CW_A,0))*ROUNDUP(G731*DIODE_SAFETY/V_STICK,0)*PRICE_STICK</f>
        <v>90.9</v>
      </c>
      <c r="AG731" s="24" t="n">
        <f aca="false">SUM(X731:AF731)</f>
        <v>1332.66818341</v>
      </c>
      <c r="AH731" s="20" t="n">
        <f aca="false">FIXED_BOM</f>
        <v>3666</v>
      </c>
      <c r="AI731" s="24" t="n">
        <f aca="false">(AG731+AH731)*(1+CONT)</f>
        <v>5748.4684109215</v>
      </c>
      <c r="AJ731" s="24" t="n">
        <f aca="false">IF(AR731&gt;0,AI731/AR731,1000000000000)</f>
        <v>2877.1703578109</v>
      </c>
      <c r="AK731" s="8" t="n">
        <f aca="false">IF(AND(AP731&gt;=V_NEED,AR731&gt;=P_MIN,AQ731&gt;=Z_MIN,F731&lt;=N_CAP,D731&lt;=R_MAX,OR(CORONA_REQ=0,O731&gt;=G731),OR(CORE_MODE&lt;&gt;3,E_CORE&lt;=E_NULL_MAX)),1,0)</f>
        <v>0</v>
      </c>
      <c r="AL731" s="31" t="n">
        <f aca="false">IF(AK731=1,IF(OBJECTIVE=1,AI731,AJ731),1000000000000)+ROW()*0.000000001</f>
        <v>1000000000000</v>
      </c>
      <c r="AM731" s="31" t="n">
        <v>6.132423</v>
      </c>
      <c r="AN731" s="41" t="n">
        <v>1.321497</v>
      </c>
      <c r="AO731" s="31" t="n">
        <v>1.710723</v>
      </c>
      <c r="AP731" s="31" t="n">
        <f aca="false">IF(CORE_MODE=1,G731,IF(OR(CORE_MODE=3,CORE_MODE=4),G731+(CHOOSE(N_CW+1,0,1,CW_N2,CW_N3,CW_N4,CW_N5,CW_N6)+CHOOSE(N_CW_A+1,0,CW_A1,CW_A2))*CW_PER_SWING*AM731,AM731))</f>
        <v>24.226219433249</v>
      </c>
      <c r="AQ731" s="41" t="n">
        <f aca="false">IF(CORE_MODE=2,AN731,K731)</f>
        <v>1.417006</v>
      </c>
      <c r="AR731" s="31" t="n">
        <f aca="false">IF(CORE_MODE=2,AO731,L731)</f>
        <v>1.997959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31" t="n">
        <v>11.211605</v>
      </c>
      <c r="H732" s="8" t="n">
        <v>48.390766</v>
      </c>
      <c r="I732" s="8" t="n">
        <v>670.487114</v>
      </c>
      <c r="J732" s="31" t="n">
        <v>13.855683</v>
      </c>
      <c r="K732" s="41" t="n">
        <v>1.463952</v>
      </c>
      <c r="L732" s="31" t="n">
        <v>3.388928</v>
      </c>
      <c r="M732" s="8" t="n">
        <v>112</v>
      </c>
      <c r="N732" s="8" t="n">
        <v>824</v>
      </c>
      <c r="O732" s="31" t="n">
        <v>10.561845</v>
      </c>
      <c r="P732" s="31" t="n">
        <v>4.129841</v>
      </c>
      <c r="Q732" s="31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31" t="n">
        <v>2.847203</v>
      </c>
      <c r="W732" s="41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2*ROUNDUP(G732*1000/V_ZENER,0)*PRICE_Z+(4+IF(CORE_MODE=1,1,0)+IF(OR(CORE_MODE=3,CORE_MODE=4),1+2*N_CW+2*N_CW_A,0))*ROUNDUP(G732*DIODE_SAFETY/V_STICK,0)*PRICE_STICK</f>
        <v>90.9</v>
      </c>
      <c r="AG732" s="24" t="n">
        <f aca="false">SUM(X732:AF732)</f>
        <v>1850.28288285</v>
      </c>
      <c r="AH732" s="20" t="n">
        <f aca="false">FIXED_BOM</f>
        <v>3666</v>
      </c>
      <c r="AI732" s="24" t="n">
        <f aca="false">(AG732+AH732)*(1+CONT)</f>
        <v>6343.7253152775</v>
      </c>
      <c r="AJ732" s="24" t="n">
        <f aca="false">IF(AR732&gt;0,AI732/AR732,1000000000000)</f>
        <v>1871.89734195518</v>
      </c>
      <c r="AK732" s="8" t="n">
        <f aca="false">IF(AND(AP732&gt;=V_NEED,AR732&gt;=P_MIN,AQ732&gt;=Z_MIN,F732&lt;=N_CAP,D732&lt;=R_MAX,OR(CORONA_REQ=0,O732&gt;=G732),OR(CORE_MODE&lt;&gt;3,E_CORE&lt;=E_NULL_MAX)),1,0)</f>
        <v>0</v>
      </c>
      <c r="AL732" s="31" t="n">
        <f aca="false">IF(AK732=1,IF(OBJECTIVE=1,AI732,AJ732),1000000000000)+ROW()*0.000000001</f>
        <v>1000000000000</v>
      </c>
      <c r="AM732" s="31" t="n">
        <v>6.186012</v>
      </c>
      <c r="AN732" s="41" t="n">
        <v>1.393755</v>
      </c>
      <c r="AO732" s="31" t="n">
        <v>3.088307</v>
      </c>
      <c r="AP732" s="31" t="n">
        <f aca="false">IF(CORE_MODE=1,G732,IF(OR(CORE_MODE=3,CORE_MODE=4),G732+(CHOOSE(N_CW+1,0,1,CW_N2,CW_N3,CW_N4,CW_N5,CW_N6)+CHOOSE(N_CW_A+1,0,CW_A1,CW_A2))*CW_PER_SWING*AM732,AM732))</f>
        <v>24.339949385156</v>
      </c>
      <c r="AQ732" s="41" t="n">
        <f aca="false">IF(CORE_MODE=2,AN732,K732)</f>
        <v>1.463952</v>
      </c>
      <c r="AR732" s="31" t="n">
        <f aca="false">IF(CORE_MODE=2,AO732,L732)</f>
        <v>3.388928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31" t="n">
        <v>11.211605</v>
      </c>
      <c r="H733" s="8" t="n">
        <v>65.260136</v>
      </c>
      <c r="I733" s="8" t="n">
        <v>914.30061</v>
      </c>
      <c r="J733" s="31" t="n">
        <v>14.010094</v>
      </c>
      <c r="K733" s="41" t="n">
        <v>1.487182</v>
      </c>
      <c r="L733" s="31" t="n">
        <v>4.783407</v>
      </c>
      <c r="M733" s="8" t="n">
        <v>151</v>
      </c>
      <c r="N733" s="8" t="n">
        <v>902</v>
      </c>
      <c r="O733" s="31" t="n">
        <v>10.561845</v>
      </c>
      <c r="P733" s="31" t="n">
        <v>5.506455</v>
      </c>
      <c r="Q733" s="31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31" t="n">
        <v>3.532641</v>
      </c>
      <c r="W733" s="41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2*ROUNDUP(G733*1000/V_ZENER,0)*PRICE_Z+(4+IF(CORE_MODE=1,1,0)+IF(OR(CORE_MODE=3,CORE_MODE=4),1+2*N_CW+2*N_CW_A,0))*ROUNDUP(G733*DIODE_SAFETY/V_STICK,0)*PRICE_STICK</f>
        <v>90.9</v>
      </c>
      <c r="AG733" s="24" t="n">
        <f aca="false">SUM(X733:AF733)</f>
        <v>2367.89752926</v>
      </c>
      <c r="AH733" s="20" t="n">
        <f aca="false">FIXED_BOM</f>
        <v>3666</v>
      </c>
      <c r="AI733" s="24" t="n">
        <f aca="false">(AG733+AH733)*(1+CONT)</f>
        <v>6938.982158649</v>
      </c>
      <c r="AJ733" s="24" t="n">
        <f aca="false">IF(AR733&gt;0,AI733/AR733,1000000000000)</f>
        <v>1450.63595020223</v>
      </c>
      <c r="AK733" s="8" t="n">
        <f aca="false">IF(AND(AP733&gt;=V_NEED,AR733&gt;=P_MIN,AQ733&gt;=Z_MIN,F733&lt;=N_CAP,D733&lt;=R_MAX,OR(CORONA_REQ=0,O733&gt;=G733),OR(CORE_MODE&lt;&gt;3,E_CORE&lt;=E_NULL_MAX)),1,0)</f>
        <v>0</v>
      </c>
      <c r="AL733" s="31" t="n">
        <f aca="false">IF(AK733=1,IF(OBJECTIVE=1,AI733,AJ733),1000000000000)+ROW()*0.000000001</f>
        <v>1000000000000</v>
      </c>
      <c r="AM733" s="31" t="n">
        <v>6.220883</v>
      </c>
      <c r="AN733" s="41" t="n">
        <v>1.432279</v>
      </c>
      <c r="AO733" s="31" t="n">
        <v>4.48427</v>
      </c>
      <c r="AP733" s="31" t="n">
        <f aca="false">IF(CORE_MODE=1,G733,IF(OR(CORE_MODE=3,CORE_MODE=4),G733+(CHOOSE(N_CW+1,0,1,CW_N2,CW_N3,CW_N4,CW_N5,CW_N6)+CHOOSE(N_CW_A+1,0,CW_A1,CW_A2))*CW_PER_SWING*AM733,AM733))</f>
        <v>24.413954818229</v>
      </c>
      <c r="AQ733" s="41" t="n">
        <f aca="false">IF(CORE_MODE=2,AN733,K733)</f>
        <v>1.487182</v>
      </c>
      <c r="AR733" s="31" t="n">
        <f aca="false">IF(CORE_MODE=2,AO733,L733)</f>
        <v>4.783407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31" t="n">
        <v>11.211605</v>
      </c>
      <c r="H734" s="8" t="n">
        <v>82.129505</v>
      </c>
      <c r="I734" s="8" t="n">
        <v>1158.114105</v>
      </c>
      <c r="J734" s="31" t="n">
        <v>14.101072</v>
      </c>
      <c r="K734" s="41" t="n">
        <v>1.500487</v>
      </c>
      <c r="L734" s="31" t="n">
        <v>6.173942</v>
      </c>
      <c r="M734" s="8" t="n">
        <v>190</v>
      </c>
      <c r="N734" s="8" t="n">
        <v>980</v>
      </c>
      <c r="O734" s="31" t="n">
        <v>10.561845</v>
      </c>
      <c r="P734" s="31" t="n">
        <v>6.883068</v>
      </c>
      <c r="Q734" s="31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31" t="n">
        <v>4.218078</v>
      </c>
      <c r="W734" s="41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2*ROUNDUP(G734*1000/V_ZENER,0)*PRICE_Z+(4+IF(CORE_MODE=1,1,0)+IF(OR(CORE_MODE=3,CORE_MODE=4),1+2*N_CW+2*N_CW_A,0))*ROUNDUP(G734*DIODE_SAFETY/V_STICK,0)*PRICE_STICK</f>
        <v>90.9</v>
      </c>
      <c r="AG734" s="24" t="n">
        <f aca="false">SUM(X734:AF734)</f>
        <v>2885.51215823</v>
      </c>
      <c r="AH734" s="20" t="n">
        <f aca="false">FIXED_BOM</f>
        <v>3666</v>
      </c>
      <c r="AI734" s="24" t="n">
        <f aca="false">(AG734+AH734)*(1+CONT)</f>
        <v>7534.2389819645</v>
      </c>
      <c r="AJ734" s="24" t="n">
        <f aca="false">IF(AR734&gt;0,AI734/AR734,1000000000000)</f>
        <v>1220.32875948049</v>
      </c>
      <c r="AK734" s="8" t="n">
        <f aca="false">IF(AND(AP734&gt;=V_NEED,AR734&gt;=P_MIN,AQ734&gt;=Z_MIN,F734&lt;=N_CAP,D734&lt;=R_MAX,OR(CORONA_REQ=0,O734&gt;=G734),OR(CORE_MODE&lt;&gt;3,E_CORE&lt;=E_NULL_MAX)),1,0)</f>
        <v>0</v>
      </c>
      <c r="AL734" s="31" t="n">
        <f aca="false">IF(AK734=1,IF(OBJECTIVE=1,AI734,AJ734),1000000000000)+ROW()*0.000000001</f>
        <v>1000000000000</v>
      </c>
      <c r="AM734" s="31" t="n">
        <v>6.247389</v>
      </c>
      <c r="AN734" s="41" t="n">
        <v>1.454859</v>
      </c>
      <c r="AO734" s="31" t="n">
        <v>5.866823</v>
      </c>
      <c r="AP734" s="31" t="n">
        <f aca="false">IF(CORE_MODE=1,G734,IF(OR(CORE_MODE=3,CORE_MODE=4),G734+(CHOOSE(N_CW+1,0,1,CW_N2,CW_N3,CW_N4,CW_N5,CW_N6)+CHOOSE(N_CW_A+1,0,CW_A1,CW_A2))*CW_PER_SWING*AM734,AM734))</f>
        <v>24.470207521307</v>
      </c>
      <c r="AQ734" s="41" t="n">
        <f aca="false">IF(CORE_MODE=2,AN734,K734)</f>
        <v>1.500487</v>
      </c>
      <c r="AR734" s="31" t="n">
        <f aca="false">IF(CORE_MODE=2,AO734,L734)</f>
        <v>6.173942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31" t="n">
        <v>11.211605</v>
      </c>
      <c r="H735" s="8" t="n">
        <v>98.998875</v>
      </c>
      <c r="I735" s="8" t="n">
        <v>1401.927601</v>
      </c>
      <c r="J735" s="31" t="n">
        <v>14.161046</v>
      </c>
      <c r="K735" s="41" t="n">
        <v>1.510238</v>
      </c>
      <c r="L735" s="31" t="n">
        <v>7.574866</v>
      </c>
      <c r="M735" s="8" t="n">
        <v>222.5</v>
      </c>
      <c r="N735" s="8" t="n">
        <v>1045</v>
      </c>
      <c r="O735" s="31" t="n">
        <v>10.561845</v>
      </c>
      <c r="P735" s="31" t="n">
        <v>8.259682</v>
      </c>
      <c r="Q735" s="31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31" t="n">
        <v>4.789276</v>
      </c>
      <c r="W735" s="41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2*ROUNDUP(G735*1000/V_ZENER,0)*PRICE_Z+(4+IF(CORE_MODE=1,1,0)+IF(OR(CORE_MODE=3,CORE_MODE=4),1+2*N_CW+2*N_CW_A,0))*ROUNDUP(G735*DIODE_SAFETY/V_STICK,0)*PRICE_STICK</f>
        <v>90.9</v>
      </c>
      <c r="AG735" s="24" t="n">
        <f aca="false">SUM(X735:AF735)</f>
        <v>3326.07046099</v>
      </c>
      <c r="AH735" s="20" t="n">
        <f aca="false">FIXED_BOM</f>
        <v>3666</v>
      </c>
      <c r="AI735" s="24" t="n">
        <f aca="false">(AG735+AH735)*(1+CONT)</f>
        <v>8040.8810301385</v>
      </c>
      <c r="AJ735" s="24" t="n">
        <f aca="false">IF(AR735&gt;0,AI735/AR735,1000000000000)</f>
        <v>1061.52122428813</v>
      </c>
      <c r="AK735" s="8" t="n">
        <f aca="false">IF(AND(AP735&gt;=V_NEED,AR735&gt;=P_MIN,AQ735&gt;=Z_MIN,F735&lt;=N_CAP,D735&lt;=R_MAX,OR(CORONA_REQ=0,O735&gt;=G735),OR(CORE_MODE&lt;&gt;3,E_CORE&lt;=E_NULL_MAX)),1,0)</f>
        <v>0</v>
      </c>
      <c r="AL735" s="31" t="n">
        <f aca="false">IF(AK735=1,IF(OBJECTIVE=1,AI735,AJ735),1000000000000)+ROW()*0.000000001</f>
        <v>1000000000000</v>
      </c>
      <c r="AM735" s="31" t="n">
        <v>6.268684</v>
      </c>
      <c r="AN735" s="41" t="n">
        <v>1.472279</v>
      </c>
      <c r="AO735" s="31" t="n">
        <v>7.276222</v>
      </c>
      <c r="AP735" s="31" t="n">
        <f aca="false">IF(CORE_MODE=1,G735,IF(OR(CORE_MODE=3,CORE_MODE=4),G735+(CHOOSE(N_CW+1,0,1,CW_N2,CW_N3,CW_N4,CW_N5,CW_N6)+CHOOSE(N_CW_A+1,0,CW_A1,CW_A2))*CW_PER_SWING*AM735,AM735))</f>
        <v>24.515401111892</v>
      </c>
      <c r="AQ735" s="41" t="n">
        <f aca="false">IF(CORE_MODE=2,AN735,K735)</f>
        <v>1.510238</v>
      </c>
      <c r="AR735" s="31" t="n">
        <f aca="false">IF(CORE_MODE=2,AO735,L735)</f>
        <v>7.574866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31" t="n">
        <v>11.211605</v>
      </c>
      <c r="H736" s="8" t="n">
        <v>132.737614</v>
      </c>
      <c r="I736" s="8" t="n">
        <v>1889.554593</v>
      </c>
      <c r="J736" s="31" t="n">
        <v>14.235261</v>
      </c>
      <c r="K736" s="41" t="n">
        <v>1.521699</v>
      </c>
      <c r="L736" s="31" t="n">
        <v>10.367517</v>
      </c>
      <c r="M736" s="8" t="n">
        <v>300.5</v>
      </c>
      <c r="N736" s="8" t="n">
        <v>1201</v>
      </c>
      <c r="O736" s="31" t="n">
        <v>10.561845</v>
      </c>
      <c r="P736" s="31" t="n">
        <v>11.01291</v>
      </c>
      <c r="Q736" s="31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31" t="n">
        <v>6.160152</v>
      </c>
      <c r="W736" s="41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2*ROUNDUP(G736*1000/V_ZENER,0)*PRICE_Z+(4+IF(CORE_MODE=1,1,0)+IF(OR(CORE_MODE=3,CORE_MODE=4),1+2*N_CW+2*N_CW_A,0))*ROUNDUP(G736*DIODE_SAFETY/V_STICK,0)*PRICE_STICK</f>
        <v>90.9</v>
      </c>
      <c r="AG736" s="24" t="n">
        <f aca="false">SUM(X736:AF736)</f>
        <v>4361.29979487</v>
      </c>
      <c r="AH736" s="20" t="n">
        <f aca="false">FIXED_BOM</f>
        <v>3666</v>
      </c>
      <c r="AI736" s="24" t="n">
        <f aca="false">(AG736+AH736)*(1+CONT)</f>
        <v>9231.3947641005</v>
      </c>
      <c r="AJ736" s="24" t="n">
        <f aca="false">IF(AR736&gt;0,AI736/AR736,1000000000000)</f>
        <v>890.41520395872</v>
      </c>
      <c r="AK736" s="8" t="n">
        <f aca="false">IF(AND(AP736&gt;=V_NEED,AR736&gt;=P_MIN,AQ736&gt;=Z_MIN,F736&lt;=N_CAP,D736&lt;=R_MAX,OR(CORONA_REQ=0,O736&gt;=G736),OR(CORE_MODE&lt;&gt;3,E_CORE&lt;=E_NULL_MAX)),1,0)</f>
        <v>0</v>
      </c>
      <c r="AL736" s="31" t="n">
        <f aca="false">IF(AK736=1,IF(OBJECTIVE=1,AI736,AJ736),1000000000000)+ROW()*0.000000001</f>
        <v>1000000000000</v>
      </c>
      <c r="AM736" s="31" t="n">
        <v>6.323177</v>
      </c>
      <c r="AN736" s="41" t="n">
        <v>1.491922</v>
      </c>
      <c r="AO736" s="31" t="n">
        <v>10.060556</v>
      </c>
      <c r="AP736" s="31" t="n">
        <f aca="false">IF(CORE_MODE=1,G736,IF(OR(CORE_MODE=3,CORE_MODE=4),G736+(CHOOSE(N_CW+1,0,1,CW_N2,CW_N3,CW_N4,CW_N5,CW_N6)+CHOOSE(N_CW_A+1,0,CW_A1,CW_A2))*CW_PER_SWING*AM736,AM736))</f>
        <v>24.631049589551</v>
      </c>
      <c r="AQ736" s="41" t="n">
        <f aca="false">IF(CORE_MODE=2,AN736,K736)</f>
        <v>1.521699</v>
      </c>
      <c r="AR736" s="31" t="n">
        <f aca="false">IF(CORE_MODE=2,AO736,L736)</f>
        <v>10.367517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31" t="n">
        <v>11.211605</v>
      </c>
      <c r="H737" s="8" t="n">
        <v>48.923614</v>
      </c>
      <c r="I737" s="8" t="n">
        <v>499.945281</v>
      </c>
      <c r="J737" s="31" t="n">
        <v>10.218895</v>
      </c>
      <c r="K737" s="41" t="n">
        <v>1.387712</v>
      </c>
      <c r="L737" s="31" t="n">
        <v>2.23156</v>
      </c>
      <c r="M737" s="8" t="n">
        <v>79.5</v>
      </c>
      <c r="N737" s="8" t="n">
        <v>759</v>
      </c>
      <c r="O737" s="31" t="n">
        <v>10.561845</v>
      </c>
      <c r="P737" s="31" t="n">
        <v>3.134931</v>
      </c>
      <c r="Q737" s="31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31" t="n">
        <v>2.276005</v>
      </c>
      <c r="W737" s="41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2*ROUNDUP(G737*1000/V_ZENER,0)*PRICE_Z+(4+IF(CORE_MODE=1,1,0)+IF(OR(CORE_MODE=3,CORE_MODE=4),1+2*N_CW+2*N_CW_A,0))*ROUNDUP(G737*DIODE_SAFETY/V_STICK,0)*PRICE_STICK</f>
        <v>90.9</v>
      </c>
      <c r="AG737" s="24" t="n">
        <f aca="false">SUM(X737:AF737)</f>
        <v>1414.29357197</v>
      </c>
      <c r="AH737" s="20" t="n">
        <f aca="false">FIXED_BOM</f>
        <v>3666</v>
      </c>
      <c r="AI737" s="24" t="n">
        <f aca="false">(AG737+AH737)*(1+CONT)</f>
        <v>5842.3376077655</v>
      </c>
      <c r="AJ737" s="24" t="n">
        <f aca="false">IF(AR737&gt;0,AI737/AR737,1000000000000)</f>
        <v>2618.05087372309</v>
      </c>
      <c r="AK737" s="8" t="n">
        <f aca="false">IF(AND(AP737&gt;=V_NEED,AR737&gt;=P_MIN,AQ737&gt;=Z_MIN,F737&lt;=N_CAP,D737&lt;=R_MAX,OR(CORONA_REQ=0,O737&gt;=G737),OR(CORE_MODE&lt;&gt;3,E_CORE&lt;=E_NULL_MAX)),1,0)</f>
        <v>0</v>
      </c>
      <c r="AL737" s="31" t="n">
        <f aca="false">IF(AK737=1,IF(OBJECTIVE=1,AI737,AJ737),1000000000000)+ROW()*0.000000001</f>
        <v>1000000000000</v>
      </c>
      <c r="AM737" s="31" t="n">
        <v>6.100596</v>
      </c>
      <c r="AN737" s="41" t="n">
        <v>1.309546</v>
      </c>
      <c r="AO737" s="31" t="n">
        <v>1.943858</v>
      </c>
      <c r="AP737" s="31" t="n">
        <f aca="false">IF(CORE_MODE=1,G737,IF(OR(CORE_MODE=3,CORE_MODE=4),G737+(CHOOSE(N_CW+1,0,1,CW_N2,CW_N3,CW_N4,CW_N5,CW_N6)+CHOOSE(N_CW_A+1,0,CW_A1,CW_A2))*CW_PER_SWING*AM737,AM737))</f>
        <v>24.158674168748</v>
      </c>
      <c r="AQ737" s="41" t="n">
        <f aca="false">IF(CORE_MODE=2,AN737,K737)</f>
        <v>1.387712</v>
      </c>
      <c r="AR737" s="31" t="n">
        <f aca="false">IF(CORE_MODE=2,AO737,L737)</f>
        <v>2.23156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31" t="n">
        <v>11.211605</v>
      </c>
      <c r="H738" s="8" t="n">
        <v>75.737108</v>
      </c>
      <c r="I738" s="8" t="n">
        <v>785.628299</v>
      </c>
      <c r="J738" s="31" t="n">
        <v>10.373096</v>
      </c>
      <c r="K738" s="41" t="n">
        <v>1.425063</v>
      </c>
      <c r="L738" s="31" t="n">
        <v>3.746597</v>
      </c>
      <c r="M738" s="8" t="n">
        <v>118.5</v>
      </c>
      <c r="N738" s="8" t="n">
        <v>837</v>
      </c>
      <c r="O738" s="31" t="n">
        <v>10.561845</v>
      </c>
      <c r="P738" s="31" t="n">
        <v>4.702396</v>
      </c>
      <c r="Q738" s="31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31" t="n">
        <v>2.961442</v>
      </c>
      <c r="W738" s="41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2*ROUNDUP(G738*1000/V_ZENER,0)*PRICE_Z+(4+IF(CORE_MODE=1,1,0)+IF(OR(CORE_MODE=3,CORE_MODE=4),1+2*N_CW+2*N_CW_A,0))*ROUNDUP(G738*DIODE_SAFETY/V_STICK,0)*PRICE_STICK</f>
        <v>90.9</v>
      </c>
      <c r="AG738" s="24" t="n">
        <f aca="false">SUM(X738:AF738)</f>
        <v>1934.19264985</v>
      </c>
      <c r="AH738" s="20" t="n">
        <f aca="false">FIXED_BOM</f>
        <v>3666</v>
      </c>
      <c r="AI738" s="24" t="n">
        <f aca="false">(AG738+AH738)*(1+CONT)</f>
        <v>6440.2215473275</v>
      </c>
      <c r="AJ738" s="24" t="n">
        <f aca="false">IF(AR738&gt;0,AI738/AR738,1000000000000)</f>
        <v>1718.95230453863</v>
      </c>
      <c r="AK738" s="8" t="n">
        <f aca="false">IF(AND(AP738&gt;=V_NEED,AR738&gt;=P_MIN,AQ738&gt;=Z_MIN,F738&lt;=N_CAP,D738&lt;=R_MAX,OR(CORONA_REQ=0,O738&gt;=G738),OR(CORE_MODE&lt;&gt;3,E_CORE&lt;=E_NULL_MAX)),1,0)</f>
        <v>0</v>
      </c>
      <c r="AL738" s="31" t="n">
        <f aca="false">IF(AK738=1,IF(OBJECTIVE=1,AI738,AJ738),1000000000000)+ROW()*0.000000001</f>
        <v>1000000000000</v>
      </c>
      <c r="AM738" s="31" t="n">
        <v>6.151816</v>
      </c>
      <c r="AN738" s="41" t="n">
        <v>1.37</v>
      </c>
      <c r="AO738" s="31" t="n">
        <v>3.460149</v>
      </c>
      <c r="AP738" s="31" t="n">
        <f aca="false">IF(CORE_MODE=1,G738,IF(OR(CORE_MODE=3,CORE_MODE=4),G738+(CHOOSE(N_CW+1,0,1,CW_N2,CW_N3,CW_N4,CW_N5,CW_N6)+CHOOSE(N_CW_A+1,0,CW_A1,CW_A2))*CW_PER_SWING*AM738,AM738))</f>
        <v>24.267376479608</v>
      </c>
      <c r="AQ738" s="41" t="n">
        <f aca="false">IF(CORE_MODE=2,AN738,K738)</f>
        <v>1.425063</v>
      </c>
      <c r="AR738" s="31" t="n">
        <f aca="false">IF(CORE_MODE=2,AO738,L738)</f>
        <v>3.746597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31" t="n">
        <v>11.211605</v>
      </c>
      <c r="H739" s="8" t="n">
        <v>102.550601</v>
      </c>
      <c r="I739" s="8" t="n">
        <v>1071.311317</v>
      </c>
      <c r="J739" s="31" t="n">
        <v>10.446661</v>
      </c>
      <c r="K739" s="41" t="n">
        <v>1.443567</v>
      </c>
      <c r="L739" s="31" t="n">
        <v>5.26156</v>
      </c>
      <c r="M739" s="8" t="n">
        <v>157.5</v>
      </c>
      <c r="N739" s="8" t="n">
        <v>915</v>
      </c>
      <c r="O739" s="31" t="n">
        <v>10.561845</v>
      </c>
      <c r="P739" s="31" t="n">
        <v>6.269862</v>
      </c>
      <c r="Q739" s="31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31" t="n">
        <v>3.64688</v>
      </c>
      <c r="W739" s="41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2*ROUNDUP(G739*1000/V_ZENER,0)*PRICE_Z+(4+IF(CORE_MODE=1,1,0)+IF(OR(CORE_MODE=3,CORE_MODE=4),1+2*N_CW+2*N_CW_A,0))*ROUNDUP(G739*DIODE_SAFETY/V_STICK,0)*PRICE_STICK</f>
        <v>90.9</v>
      </c>
      <c r="AG739" s="24" t="n">
        <f aca="false">SUM(X739:AF739)</f>
        <v>2454.09184923</v>
      </c>
      <c r="AH739" s="20" t="n">
        <f aca="false">FIXED_BOM</f>
        <v>3666</v>
      </c>
      <c r="AI739" s="24" t="n">
        <f aca="false">(AG739+AH739)*(1+CONT)</f>
        <v>7038.1056266145</v>
      </c>
      <c r="AJ739" s="24" t="n">
        <f aca="false">IF(AR739&gt;0,AI739/AR739,1000000000000)</f>
        <v>1337.64617843653</v>
      </c>
      <c r="AK739" s="8" t="n">
        <f aca="false">IF(AND(AP739&gt;=V_NEED,AR739&gt;=P_MIN,AQ739&gt;=Z_MIN,F739&lt;=N_CAP,D739&lt;=R_MAX,OR(CORONA_REQ=0,O739&gt;=G739),OR(CORE_MODE&lt;&gt;3,E_CORE&lt;=E_NULL_MAX)),1,0)</f>
        <v>0</v>
      </c>
      <c r="AL739" s="31" t="n">
        <f aca="false">IF(AK739=1,IF(OBJECTIVE=1,AI739,AJ739),1000000000000)+ROW()*0.000000001</f>
        <v>1000000000000</v>
      </c>
      <c r="AM739" s="31" t="n">
        <v>6.187296</v>
      </c>
      <c r="AN739" s="41" t="n">
        <v>1.399672</v>
      </c>
      <c r="AO739" s="31" t="n">
        <v>4.959383</v>
      </c>
      <c r="AP739" s="31" t="n">
        <f aca="false">IF(CORE_MODE=1,G739,IF(OR(CORE_MODE=3,CORE_MODE=4),G739+(CHOOSE(N_CW+1,0,1,CW_N2,CW_N3,CW_N4,CW_N5,CW_N6)+CHOOSE(N_CW_A+1,0,CW_A1,CW_A2))*CW_PER_SWING*AM739,AM739))</f>
        <v>24.342674370848</v>
      </c>
      <c r="AQ739" s="41" t="n">
        <f aca="false">IF(CORE_MODE=2,AN739,K739)</f>
        <v>1.443567</v>
      </c>
      <c r="AR739" s="31" t="n">
        <f aca="false">IF(CORE_MODE=2,AO739,L739)</f>
        <v>5.26156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31" t="n">
        <v>11.211605</v>
      </c>
      <c r="H740" s="8" t="n">
        <v>129.364095</v>
      </c>
      <c r="I740" s="8" t="n">
        <v>1356.994335</v>
      </c>
      <c r="J740" s="31" t="n">
        <v>10.489729</v>
      </c>
      <c r="K740" s="41" t="n">
        <v>1.454526</v>
      </c>
      <c r="L740" s="31" t="n">
        <v>6.781459</v>
      </c>
      <c r="M740" s="8" t="n">
        <v>196.5</v>
      </c>
      <c r="N740" s="8" t="n">
        <v>993</v>
      </c>
      <c r="O740" s="31" t="n">
        <v>10.561845</v>
      </c>
      <c r="P740" s="31" t="n">
        <v>7.837327</v>
      </c>
      <c r="Q740" s="31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31" t="n">
        <v>4.332318</v>
      </c>
      <c r="W740" s="41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2*ROUNDUP(G740*1000/V_ZENER,0)*PRICE_Z+(4+IF(CORE_MODE=1,1,0)+IF(OR(CORE_MODE=3,CORE_MODE=4),1+2*N_CW+2*N_CW_A,0))*ROUNDUP(G740*DIODE_SAFETY/V_STICK,0)*PRICE_STICK</f>
        <v>90.9</v>
      </c>
      <c r="AG740" s="24" t="n">
        <f aca="false">SUM(X740:AF740)</f>
        <v>2973.99097014</v>
      </c>
      <c r="AH740" s="20" t="n">
        <f aca="false">FIXED_BOM</f>
        <v>3666</v>
      </c>
      <c r="AI740" s="24" t="n">
        <f aca="false">(AG740+AH740)*(1+CONT)</f>
        <v>7635.989615661</v>
      </c>
      <c r="AJ740" s="24" t="n">
        <f aca="false">IF(AR740&gt;0,AI740/AR740,1000000000000)</f>
        <v>1126.00984768337</v>
      </c>
      <c r="AK740" s="8" t="n">
        <f aca="false">IF(AND(AP740&gt;=V_NEED,AR740&gt;=P_MIN,AQ740&gt;=Z_MIN,F740&lt;=N_CAP,D740&lt;=R_MAX,OR(CORONA_REQ=0,O740&gt;=G740),OR(CORE_MODE&lt;&gt;3,E_CORE&lt;=E_NULL_MAX)),1,0)</f>
        <v>0</v>
      </c>
      <c r="AL740" s="31" t="n">
        <f aca="false">IF(AK740=1,IF(OBJECTIVE=1,AI740,AJ740),1000000000000)+ROW()*0.000000001</f>
        <v>1000000000000</v>
      </c>
      <c r="AM740" s="31" t="n">
        <v>6.214129</v>
      </c>
      <c r="AN740" s="41" t="n">
        <v>1.419187</v>
      </c>
      <c r="AO740" s="31" t="n">
        <v>6.484578</v>
      </c>
      <c r="AP740" s="31" t="n">
        <f aca="false">IF(CORE_MODE=1,G740,IF(OR(CORE_MODE=3,CORE_MODE=4),G740+(CHOOSE(N_CW+1,0,1,CW_N2,CW_N3,CW_N4,CW_N5,CW_N6)+CHOOSE(N_CW_A+1,0,CW_A1,CW_A2))*CW_PER_SWING*AM740,AM740))</f>
        <v>24.399621053927</v>
      </c>
      <c r="AQ740" s="41" t="n">
        <f aca="false">IF(CORE_MODE=2,AN740,K740)</f>
        <v>1.454526</v>
      </c>
      <c r="AR740" s="31" t="n">
        <f aca="false">IF(CORE_MODE=2,AO740,L740)</f>
        <v>6.781459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31" t="n">
        <v>11.211605</v>
      </c>
      <c r="H741" s="8" t="n">
        <v>156.177589</v>
      </c>
      <c r="I741" s="8" t="n">
        <v>1642.677353</v>
      </c>
      <c r="J741" s="31" t="n">
        <v>10.518009</v>
      </c>
      <c r="K741" s="41" t="n">
        <v>1.461771</v>
      </c>
      <c r="L741" s="31" t="n">
        <v>8.310894</v>
      </c>
      <c r="M741" s="8" t="n">
        <v>235.5</v>
      </c>
      <c r="N741" s="8" t="n">
        <v>1071</v>
      </c>
      <c r="O741" s="31" t="n">
        <v>10.561845</v>
      </c>
      <c r="P741" s="31" t="n">
        <v>9.404793</v>
      </c>
      <c r="Q741" s="31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31" t="n">
        <v>5.017756</v>
      </c>
      <c r="W741" s="41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2*ROUNDUP(G741*1000/V_ZENER,0)*PRICE_Z+(4+IF(CORE_MODE=1,1,0)+IF(OR(CORE_MODE=3,CORE_MODE=4),1+2*N_CW+2*N_CW_A,0))*ROUNDUP(G741*DIODE_SAFETY/V_STICK,0)*PRICE_STICK</f>
        <v>90.9</v>
      </c>
      <c r="AG741" s="24" t="n">
        <f aca="false">SUM(X741:AF741)</f>
        <v>3493.89016952</v>
      </c>
      <c r="AH741" s="20" t="n">
        <f aca="false">FIXED_BOM</f>
        <v>3666</v>
      </c>
      <c r="AI741" s="24" t="n">
        <f aca="false">(AG741+AH741)*(1+CONT)</f>
        <v>8233.873694948</v>
      </c>
      <c r="AJ741" s="24" t="n">
        <f aca="false">IF(AR741&gt;0,AI741/AR741,1000000000000)</f>
        <v>990.732608904409</v>
      </c>
      <c r="AK741" s="8" t="n">
        <f aca="false">IF(AND(AP741&gt;=V_NEED,AR741&gt;=P_MIN,AQ741&gt;=Z_MIN,F741&lt;=N_CAP,D741&lt;=R_MAX,OR(CORONA_REQ=0,O741&gt;=G741),OR(CORE_MODE&lt;&gt;3,E_CORE&lt;=E_NULL_MAX)),1,0)</f>
        <v>0</v>
      </c>
      <c r="AL741" s="31" t="n">
        <f aca="false">IF(AK741=1,IF(OBJECTIVE=1,AI741,AJ741),1000000000000)+ROW()*0.000000001</f>
        <v>1000000000000</v>
      </c>
      <c r="AM741" s="31" t="n">
        <v>6.243567</v>
      </c>
      <c r="AN741" s="41" t="n">
        <v>1.432036</v>
      </c>
      <c r="AO741" s="31" t="n">
        <v>8.016529</v>
      </c>
      <c r="AP741" s="31" t="n">
        <f aca="false">IF(CORE_MODE=1,G741,IF(OR(CORE_MODE=3,CORE_MODE=4),G741+(CHOOSE(N_CW+1,0,1,CW_N2,CW_N3,CW_N4,CW_N5,CW_N6)+CHOOSE(N_CW_A+1,0,CW_A1,CW_A2))*CW_PER_SWING*AM741,AM741))</f>
        <v>24.462096232121</v>
      </c>
      <c r="AQ741" s="41" t="n">
        <f aca="false">IF(CORE_MODE=2,AN741,K741)</f>
        <v>1.461771</v>
      </c>
      <c r="AR741" s="31" t="n">
        <f aca="false">IF(CORE_MODE=2,AO741,L741)</f>
        <v>8.310894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31" t="n">
        <v>11.211605</v>
      </c>
      <c r="H742" s="8" t="n">
        <v>209.804576</v>
      </c>
      <c r="I742" s="8" t="n">
        <v>2214.043389</v>
      </c>
      <c r="J742" s="31" t="n">
        <v>10.552884</v>
      </c>
      <c r="K742" s="41" t="n">
        <v>1.47076</v>
      </c>
      <c r="L742" s="31" t="n">
        <v>11.348479</v>
      </c>
      <c r="M742" s="8" t="n">
        <v>313.5</v>
      </c>
      <c r="N742" s="8" t="n">
        <v>1227</v>
      </c>
      <c r="O742" s="31" t="n">
        <v>10.561845</v>
      </c>
      <c r="P742" s="31" t="n">
        <v>12.539724</v>
      </c>
      <c r="Q742" s="31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31" t="n">
        <v>6.388631</v>
      </c>
      <c r="W742" s="41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2*ROUNDUP(G742*1000/V_ZENER,0)*PRICE_Z+(4+IF(CORE_MODE=1,1,0)+IF(OR(CORE_MODE=3,CORE_MODE=4),1+2*N_CW+2*N_CW_A,0))*ROUNDUP(G742*DIODE_SAFETY/V_STICK,0)*PRICE_STICK</f>
        <v>90.9</v>
      </c>
      <c r="AG742" s="24" t="n">
        <f aca="false">SUM(X742:AF742)</f>
        <v>4533.68842831</v>
      </c>
      <c r="AH742" s="20" t="n">
        <f aca="false">FIXED_BOM</f>
        <v>3666</v>
      </c>
      <c r="AI742" s="24" t="n">
        <f aca="false">(AG742+AH742)*(1+CONT)</f>
        <v>9429.6416925565</v>
      </c>
      <c r="AJ742" s="24" t="n">
        <f aca="false">IF(AR742&gt;0,AI742/AR742,1000000000000)</f>
        <v>830.916785637661</v>
      </c>
      <c r="AK742" s="8" t="n">
        <f aca="false">IF(AND(AP742&gt;=V_NEED,AR742&gt;=P_MIN,AQ742&gt;=Z_MIN,F742&lt;=N_CAP,D742&lt;=R_MAX,OR(CORONA_REQ=0,O742&gt;=G742),OR(CORE_MODE&lt;&gt;3,E_CORE&lt;=E_NULL_MAX)),1,0)</f>
        <v>0</v>
      </c>
      <c r="AL742" s="31" t="n">
        <f aca="false">IF(AK742=1,IF(OBJECTIVE=1,AI742,AJ742),1000000000000)+ROW()*0.000000001</f>
        <v>1000000000000</v>
      </c>
      <c r="AM742" s="31" t="n">
        <v>6.302977</v>
      </c>
      <c r="AN742" s="41" t="n">
        <v>1.447415</v>
      </c>
      <c r="AO742" s="31" t="n">
        <v>11.042666</v>
      </c>
      <c r="AP742" s="31" t="n">
        <f aca="false">IF(CORE_MODE=1,G742,IF(OR(CORE_MODE=3,CORE_MODE=4),G742+(CHOOSE(N_CW+1,0,1,CW_N2,CW_N3,CW_N4,CW_N5,CW_N6)+CHOOSE(N_CW_A+1,0,CW_A1,CW_A2))*CW_PER_SWING*AM742,AM742))</f>
        <v>24.588179876951</v>
      </c>
      <c r="AQ742" s="41" t="n">
        <f aca="false">IF(CORE_MODE=2,AN742,K742)</f>
        <v>1.47076</v>
      </c>
      <c r="AR742" s="31" t="n">
        <f aca="false">IF(CORE_MODE=2,AO742,L742)</f>
        <v>11.348479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31" t="n">
        <v>11.211605</v>
      </c>
      <c r="H743" s="8" t="n">
        <v>25.308689</v>
      </c>
      <c r="I743" s="8" t="n">
        <v>355.065117</v>
      </c>
      <c r="J743" s="31" t="n">
        <v>14.029376</v>
      </c>
      <c r="K743" s="41" t="n">
        <v>1.400281</v>
      </c>
      <c r="L743" s="31" t="n">
        <v>1.612461</v>
      </c>
      <c r="M743" s="8" t="n">
        <v>79</v>
      </c>
      <c r="N743" s="8" t="n">
        <v>758</v>
      </c>
      <c r="O743" s="31" t="n">
        <v>11.4365</v>
      </c>
      <c r="P743" s="31" t="n">
        <v>3.162032</v>
      </c>
      <c r="Q743" s="31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31" t="n">
        <v>2.267217</v>
      </c>
      <c r="W743" s="41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2*ROUNDUP(G743*1000/V_ZENER,0)*PRICE_Z+(4+IF(CORE_MODE=1,1,0)+IF(OR(CORE_MODE=3,CORE_MODE=4),1+2*N_CW+2*N_CW_A,0))*ROUNDUP(G743*DIODE_SAFETY/V_STICK,0)*PRICE_STICK</f>
        <v>90.9</v>
      </c>
      <c r="AG743" s="24" t="n">
        <f aca="false">SUM(X743:AF743)</f>
        <v>1357.85589949</v>
      </c>
      <c r="AH743" s="20" t="n">
        <f aca="false">FIXED_BOM</f>
        <v>3666</v>
      </c>
      <c r="AI743" s="24" t="n">
        <f aca="false">(AG743+AH743)*(1+CONT)</f>
        <v>5777.4342844135</v>
      </c>
      <c r="AJ743" s="24" t="n">
        <f aca="false">IF(AR743&gt;0,AI743/AR743,1000000000000)</f>
        <v>3582.9916409845</v>
      </c>
      <c r="AK743" s="8" t="n">
        <f aca="false">IF(AND(AP743&gt;=V_NEED,AR743&gt;=P_MIN,AQ743&gt;=Z_MIN,F743&lt;=N_CAP,D743&lt;=R_MAX,OR(CORONA_REQ=0,O743&gt;=G743),OR(CORE_MODE&lt;&gt;3,E_CORE&lt;=E_NULL_MAX)),1,0)</f>
        <v>0</v>
      </c>
      <c r="AL743" s="31" t="n">
        <f aca="false">IF(AK743=1,IF(OBJECTIVE=1,AI743,AJ743),1000000000000)+ROW()*0.000000001</f>
        <v>1000000000000</v>
      </c>
      <c r="AM743" s="31" t="n">
        <v>6.109157</v>
      </c>
      <c r="AN743" s="41" t="n">
        <v>1.291046</v>
      </c>
      <c r="AO743" s="31" t="n">
        <v>1.315138</v>
      </c>
      <c r="AP743" s="31" t="n">
        <f aca="false">IF(CORE_MODE=1,G743,IF(OR(CORE_MODE=3,CORE_MODE=4),G743+(CHOOSE(N_CW+1,0,1,CW_N2,CW_N3,CW_N4,CW_N5,CW_N6)+CHOOSE(N_CW_A+1,0,CW_A1,CW_A2))*CW_PER_SWING*AM743,AM743))</f>
        <v>24.176842862291</v>
      </c>
      <c r="AQ743" s="41" t="n">
        <f aca="false">IF(CORE_MODE=2,AN743,K743)</f>
        <v>1.400281</v>
      </c>
      <c r="AR743" s="31" t="n">
        <f aca="false">IF(CORE_MODE=2,AO743,L743)</f>
        <v>1.612461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31" t="n">
        <v>11.211605</v>
      </c>
      <c r="H744" s="8" t="n">
        <v>38.62794</v>
      </c>
      <c r="I744" s="8" t="n">
        <v>557.959469</v>
      </c>
      <c r="J744" s="31" t="n">
        <v>14.444453</v>
      </c>
      <c r="K744" s="41" t="n">
        <v>1.454203</v>
      </c>
      <c r="L744" s="31" t="n">
        <v>2.776193</v>
      </c>
      <c r="M744" s="8" t="n">
        <v>114</v>
      </c>
      <c r="N744" s="8" t="n">
        <v>828</v>
      </c>
      <c r="O744" s="31" t="n">
        <v>11.4365</v>
      </c>
      <c r="P744" s="31" t="n">
        <v>4.743048</v>
      </c>
      <c r="Q744" s="31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31" t="n">
        <v>2.882353</v>
      </c>
      <c r="W744" s="41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2*ROUNDUP(G744*1000/V_ZENER,0)*PRICE_Z+(4+IF(CORE_MODE=1,1,0)+IF(OR(CORE_MODE=3,CORE_MODE=4),1+2*N_CW+2*N_CW_A,0))*ROUNDUP(G744*DIODE_SAFETY/V_STICK,0)*PRICE_STICK</f>
        <v>90.9</v>
      </c>
      <c r="AG744" s="24" t="n">
        <f aca="false">SUM(X744:AF744)</f>
        <v>1807.41311724</v>
      </c>
      <c r="AH744" s="20" t="n">
        <f aca="false">FIXED_BOM</f>
        <v>3666</v>
      </c>
      <c r="AI744" s="24" t="n">
        <f aca="false">(AG744+AH744)*(1+CONT)</f>
        <v>6294.425084826</v>
      </c>
      <c r="AJ744" s="24" t="n">
        <f aca="false">IF(AR744&gt;0,AI744/AR744,1000000000000)</f>
        <v>2267.28656286721</v>
      </c>
      <c r="AK744" s="8" t="n">
        <f aca="false">IF(AND(AP744&gt;=V_NEED,AR744&gt;=P_MIN,AQ744&gt;=Z_MIN,F744&lt;=N_CAP,D744&lt;=R_MAX,OR(CORONA_REQ=0,O744&gt;=G744),OR(CORE_MODE&lt;&gt;3,E_CORE&lt;=E_NULL_MAX)),1,0)</f>
        <v>0</v>
      </c>
      <c r="AL744" s="31" t="n">
        <f aca="false">IF(AK744=1,IF(OBJECTIVE=1,AI744,AJ744),1000000000000)+ROW()*0.000000001</f>
        <v>1000000000000</v>
      </c>
      <c r="AM744" s="31" t="n">
        <v>6.171046</v>
      </c>
      <c r="AN744" s="41" t="n">
        <v>1.372727</v>
      </c>
      <c r="AO744" s="31" t="n">
        <v>2.477068</v>
      </c>
      <c r="AP744" s="31" t="n">
        <f aca="false">IF(CORE_MODE=1,G744,IF(OR(CORE_MODE=3,CORE_MODE=4),G744+(CHOOSE(N_CW+1,0,1,CW_N2,CW_N3,CW_N4,CW_N5,CW_N6)+CHOOSE(N_CW_A+1,0,CW_A1,CW_A2))*CW_PER_SWING*AM744,AM744))</f>
        <v>24.308187597098</v>
      </c>
      <c r="AQ744" s="41" t="n">
        <f aca="false">IF(CORE_MODE=2,AN744,K744)</f>
        <v>1.454203</v>
      </c>
      <c r="AR744" s="31" t="n">
        <f aca="false">IF(CORE_MODE=2,AO744,L744)</f>
        <v>2.776193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31" t="n">
        <v>11.211605</v>
      </c>
      <c r="H745" s="8" t="n">
        <v>51.947191</v>
      </c>
      <c r="I745" s="8" t="n">
        <v>760.853821</v>
      </c>
      <c r="J745" s="31" t="n">
        <v>14.646679</v>
      </c>
      <c r="K745" s="41" t="n">
        <v>1.481834</v>
      </c>
      <c r="L745" s="31" t="n">
        <v>3.94772</v>
      </c>
      <c r="M745" s="8" t="n">
        <v>156</v>
      </c>
      <c r="N745" s="8" t="n">
        <v>912</v>
      </c>
      <c r="O745" s="31" t="n">
        <v>11.4365</v>
      </c>
      <c r="P745" s="31" t="n">
        <v>6.324064</v>
      </c>
      <c r="Q745" s="31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31" t="n">
        <v>3.620517</v>
      </c>
      <c r="W745" s="41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2*ROUNDUP(G745*1000/V_ZENER,0)*PRICE_Z+(4+IF(CORE_MODE=1,1,0)+IF(OR(CORE_MODE=3,CORE_MODE=4),1+2*N_CW+2*N_CW_A,0))*ROUNDUP(G745*DIODE_SAFETY/V_STICK,0)*PRICE_STICK</f>
        <v>90.9</v>
      </c>
      <c r="AG745" s="24" t="n">
        <f aca="false">SUM(X745:AF745)</f>
        <v>2337.62166275</v>
      </c>
      <c r="AH745" s="20" t="n">
        <f aca="false">FIXED_BOM</f>
        <v>3666</v>
      </c>
      <c r="AI745" s="24" t="n">
        <f aca="false">(AG745+AH745)*(1+CONT)</f>
        <v>6904.1649121625</v>
      </c>
      <c r="AJ745" s="24" t="n">
        <f aca="false">IF(AR745&gt;0,AI745/AR745,1000000000000)</f>
        <v>1748.8993424464</v>
      </c>
      <c r="AK745" s="8" t="n">
        <f aca="false">IF(AND(AP745&gt;=V_NEED,AR745&gt;=P_MIN,AQ745&gt;=Z_MIN,F745&lt;=N_CAP,D745&lt;=R_MAX,OR(CORONA_REQ=0,O745&gt;=G745),OR(CORE_MODE&lt;&gt;3,E_CORE&lt;=E_NULL_MAX)),1,0)</f>
        <v>0</v>
      </c>
      <c r="AL745" s="31" t="n">
        <f aca="false">IF(AK745=1,IF(OBJECTIVE=1,AI745,AJ745),1000000000000)+ROW()*0.000000001</f>
        <v>1000000000000</v>
      </c>
      <c r="AM745" s="31" t="n">
        <v>6.206064</v>
      </c>
      <c r="AN745" s="41" t="n">
        <v>1.418067</v>
      </c>
      <c r="AO745" s="31" t="n">
        <v>3.652938</v>
      </c>
      <c r="AP745" s="31" t="n">
        <f aca="false">IF(CORE_MODE=1,G745,IF(OR(CORE_MODE=3,CORE_MODE=4),G745+(CHOOSE(N_CW+1,0,1,CW_N2,CW_N3,CW_N4,CW_N5,CW_N6)+CHOOSE(N_CW_A+1,0,CW_A1,CW_A2))*CW_PER_SWING*AM745,AM745))</f>
        <v>24.382505002832</v>
      </c>
      <c r="AQ745" s="41" t="n">
        <f aca="false">IF(CORE_MODE=2,AN745,K745)</f>
        <v>1.481834</v>
      </c>
      <c r="AR745" s="31" t="n">
        <f aca="false">IF(CORE_MODE=2,AO745,L745)</f>
        <v>3.94772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31" t="n">
        <v>11.211605</v>
      </c>
      <c r="H746" s="8" t="n">
        <v>65.266441</v>
      </c>
      <c r="I746" s="8" t="n">
        <v>963.748173</v>
      </c>
      <c r="J746" s="31" t="n">
        <v>14.766366</v>
      </c>
      <c r="K746" s="41" t="n">
        <v>1.498049</v>
      </c>
      <c r="L746" s="31" t="n">
        <v>5.12047</v>
      </c>
      <c r="M746" s="8" t="n">
        <v>191</v>
      </c>
      <c r="N746" s="8" t="n">
        <v>982</v>
      </c>
      <c r="O746" s="31" t="n">
        <v>11.4365</v>
      </c>
      <c r="P746" s="31" t="n">
        <v>7.90508</v>
      </c>
      <c r="Q746" s="31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31" t="n">
        <v>4.235654</v>
      </c>
      <c r="W746" s="41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2*ROUNDUP(G746*1000/V_ZENER,0)*PRICE_Z+(4+IF(CORE_MODE=1,1,0)+IF(OR(CORE_MODE=3,CORE_MODE=4),1+2*N_CW+2*N_CW_A,0))*ROUNDUP(G746*DIODE_SAFETY/V_STICK,0)*PRICE_STICK</f>
        <v>90.9</v>
      </c>
      <c r="AG746" s="24" t="n">
        <f aca="false">SUM(X746:AF746)</f>
        <v>2787.1789405</v>
      </c>
      <c r="AH746" s="20" t="n">
        <f aca="false">FIXED_BOM</f>
        <v>3666</v>
      </c>
      <c r="AI746" s="24" t="n">
        <f aca="false">(AG746+AH746)*(1+CONT)</f>
        <v>7421.155781575</v>
      </c>
      <c r="AJ746" s="24" t="n">
        <f aca="false">IF(AR746&gt;0,AI746/AR746,1000000000000)</f>
        <v>1449.31144632719</v>
      </c>
      <c r="AK746" s="8" t="n">
        <f aca="false">IF(AND(AP746&gt;=V_NEED,AR746&gt;=P_MIN,AQ746&gt;=Z_MIN,F746&lt;=N_CAP,D746&lt;=R_MAX,OR(CORONA_REQ=0,O746&gt;=G746),OR(CORE_MODE&lt;&gt;3,E_CORE&lt;=E_NULL_MAX)),1,0)</f>
        <v>0</v>
      </c>
      <c r="AL746" s="31" t="n">
        <f aca="false">IF(AK746=1,IF(OBJECTIVE=1,AI746,AJ746),1000000000000)+ROW()*0.000000001</f>
        <v>1000000000000</v>
      </c>
      <c r="AM746" s="31" t="n">
        <v>6.232635</v>
      </c>
      <c r="AN746" s="41" t="n">
        <v>1.444464</v>
      </c>
      <c r="AO746" s="31" t="n">
        <v>4.816804</v>
      </c>
      <c r="AP746" s="31" t="n">
        <f aca="false">IF(CORE_MODE=1,G746,IF(OR(CORE_MODE=3,CORE_MODE=4),G746+(CHOOSE(N_CW+1,0,1,CW_N2,CW_N3,CW_N4,CW_N5,CW_N6)+CHOOSE(N_CW_A+1,0,CW_A1,CW_A2))*CW_PER_SWING*AM746,AM746))</f>
        <v>24.438895653005</v>
      </c>
      <c r="AQ746" s="41" t="n">
        <f aca="false">IF(CORE_MODE=2,AN746,K746)</f>
        <v>1.498049</v>
      </c>
      <c r="AR746" s="31" t="n">
        <f aca="false">IF(CORE_MODE=2,AO746,L746)</f>
        <v>5.12047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31" t="n">
        <v>11.211605</v>
      </c>
      <c r="H747" s="8" t="n">
        <v>78.585692</v>
      </c>
      <c r="I747" s="8" t="n">
        <v>1166.642526</v>
      </c>
      <c r="J747" s="31" t="n">
        <v>14.845483</v>
      </c>
      <c r="K747" s="41" t="n">
        <v>1.509559</v>
      </c>
      <c r="L747" s="31" t="n">
        <v>6.294626</v>
      </c>
      <c r="M747" s="8" t="n">
        <v>233</v>
      </c>
      <c r="N747" s="8" t="n">
        <v>1066</v>
      </c>
      <c r="O747" s="31" t="n">
        <v>11.4365</v>
      </c>
      <c r="P747" s="31" t="n">
        <v>9.486096</v>
      </c>
      <c r="Q747" s="31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31" t="n">
        <v>4.973817</v>
      </c>
      <c r="W747" s="41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2*ROUNDUP(G747*1000/V_ZENER,0)*PRICE_Z+(4+IF(CORE_MODE=1,1,0)+IF(OR(CORE_MODE=3,CORE_MODE=4),1+2*N_CW+2*N_CW_A,0))*ROUNDUP(G747*DIODE_SAFETY/V_STICK,0)*PRICE_STICK</f>
        <v>90.9</v>
      </c>
      <c r="AG747" s="24" t="n">
        <f aca="false">SUM(X747:AF747)</f>
        <v>3317.38737798</v>
      </c>
      <c r="AH747" s="20" t="n">
        <f aca="false">FIXED_BOM</f>
        <v>3666</v>
      </c>
      <c r="AI747" s="24" t="n">
        <f aca="false">(AG747+AH747)*(1+CONT)</f>
        <v>8030.895484677</v>
      </c>
      <c r="AJ747" s="24" t="n">
        <f aca="false">IF(AR747&gt;0,AI747/AR747,1000000000000)</f>
        <v>1275.83362135844</v>
      </c>
      <c r="AK747" s="8" t="n">
        <f aca="false">IF(AND(AP747&gt;=V_NEED,AR747&gt;=P_MIN,AQ747&gt;=Z_MIN,F747&lt;=N_CAP,D747&lt;=R_MAX,OR(CORONA_REQ=0,O747&gt;=G747),OR(CORE_MODE&lt;&gt;3,E_CORE&lt;=E_NULL_MAX)),1,0)</f>
        <v>0</v>
      </c>
      <c r="AL747" s="31" t="n">
        <f aca="false">IF(AK747=1,IF(OBJECTIVE=1,AI747,AJ747),1000000000000)+ROW()*0.000000001</f>
        <v>1000000000000</v>
      </c>
      <c r="AM747" s="31" t="n">
        <v>6.253987</v>
      </c>
      <c r="AN747" s="41" t="n">
        <v>1.463568</v>
      </c>
      <c r="AO747" s="31" t="n">
        <v>5.985974</v>
      </c>
      <c r="AP747" s="31" t="n">
        <f aca="false">IF(CORE_MODE=1,G747,IF(OR(CORE_MODE=3,CORE_MODE=4),G747+(CHOOSE(N_CW+1,0,1,CW_N2,CW_N3,CW_N4,CW_N5,CW_N6)+CHOOSE(N_CW_A+1,0,CW_A1,CW_A2))*CW_PER_SWING*AM747,AM747))</f>
        <v>24.484210212581</v>
      </c>
      <c r="AQ747" s="41" t="n">
        <f aca="false">IF(CORE_MODE=2,AN747,K747)</f>
        <v>1.509559</v>
      </c>
      <c r="AR747" s="31" t="n">
        <f aca="false">IF(CORE_MODE=2,AO747,L747)</f>
        <v>6.294626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31" t="n">
        <v>11.211605</v>
      </c>
      <c r="H748" s="8" t="n">
        <v>105.224194</v>
      </c>
      <c r="I748" s="8" t="n">
        <v>1572.43123</v>
      </c>
      <c r="J748" s="31" t="n">
        <v>14.943628</v>
      </c>
      <c r="K748" s="41" t="n">
        <v>1.523455</v>
      </c>
      <c r="L748" s="31" t="n">
        <v>8.648133</v>
      </c>
      <c r="M748" s="8" t="n">
        <v>310</v>
      </c>
      <c r="N748" s="8" t="n">
        <v>1220</v>
      </c>
      <c r="O748" s="31" t="n">
        <v>11.4365</v>
      </c>
      <c r="P748" s="31" t="n">
        <v>12.648127</v>
      </c>
      <c r="Q748" s="31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31" t="n">
        <v>6.327117</v>
      </c>
      <c r="W748" s="41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2*ROUNDUP(G748*1000/V_ZENER,0)*PRICE_Z+(4+IF(CORE_MODE=1,1,0)+IF(OR(CORE_MODE=3,CORE_MODE=4),1+2*N_CW+2*N_CW_A,0))*ROUNDUP(G748*DIODE_SAFETY/V_STICK,0)*PRICE_STICK</f>
        <v>90.9</v>
      </c>
      <c r="AG748" s="24" t="n">
        <f aca="false">SUM(X748:AF748)</f>
        <v>4297.15312577</v>
      </c>
      <c r="AH748" s="20" t="n">
        <f aca="false">FIXED_BOM</f>
        <v>3666</v>
      </c>
      <c r="AI748" s="24" t="n">
        <f aca="false">(AG748+AH748)*(1+CONT)</f>
        <v>9157.6260946355</v>
      </c>
      <c r="AJ748" s="24" t="n">
        <f aca="false">IF(AR748&gt;0,AI748/AR748,1000000000000)</f>
        <v>1058.9136516096</v>
      </c>
      <c r="AK748" s="8" t="n">
        <f aca="false">IF(AND(AP748&gt;=V_NEED,AR748&gt;=P_MIN,AQ748&gt;=Z_MIN,F748&lt;=N_CAP,D748&lt;=R_MAX,OR(CORONA_REQ=0,O748&gt;=G748),OR(CORE_MODE&lt;&gt;3,E_CORE&lt;=E_NULL_MAX)),1,0)</f>
        <v>0</v>
      </c>
      <c r="AL748" s="31" t="n">
        <f aca="false">IF(AK748=1,IF(OBJECTIVE=1,AI748,AJ748),1000000000000)+ROW()*0.000000001</f>
        <v>1000000000000</v>
      </c>
      <c r="AM748" s="31" t="n">
        <v>6.29154</v>
      </c>
      <c r="AN748" s="41" t="n">
        <v>1.488857</v>
      </c>
      <c r="AO748" s="31" t="n">
        <v>8.351514</v>
      </c>
      <c r="AP748" s="31" t="n">
        <f aca="false">IF(CORE_MODE=1,G748,IF(OR(CORE_MODE=3,CORE_MODE=4),G748+(CHOOSE(N_CW+1,0,1,CW_N2,CW_N3,CW_N4,CW_N5,CW_N6)+CHOOSE(N_CW_A+1,0,CW_A1,CW_A2))*CW_PER_SWING*AM748,AM748))</f>
        <v>24.56390755502</v>
      </c>
      <c r="AQ748" s="41" t="n">
        <f aca="false">IF(CORE_MODE=2,AN748,K748)</f>
        <v>1.523455</v>
      </c>
      <c r="AR748" s="31" t="n">
        <f aca="false">IF(CORE_MODE=2,AO748,L748)</f>
        <v>8.648133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31" t="n">
        <v>11.211605</v>
      </c>
      <c r="H749" s="8" t="n">
        <v>33.885462</v>
      </c>
      <c r="I749" s="8" t="n">
        <v>428.66214</v>
      </c>
      <c r="J749" s="31" t="n">
        <v>12.650326</v>
      </c>
      <c r="K749" s="41" t="n">
        <v>1.407871</v>
      </c>
      <c r="L749" s="31" t="n">
        <v>1.977247</v>
      </c>
      <c r="M749" s="8" t="n">
        <v>86</v>
      </c>
      <c r="N749" s="8" t="n">
        <v>772</v>
      </c>
      <c r="O749" s="31" t="n">
        <v>11.4365</v>
      </c>
      <c r="P749" s="31" t="n">
        <v>3.67097</v>
      </c>
      <c r="Q749" s="31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31" t="n">
        <v>2.390244</v>
      </c>
      <c r="W749" s="41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2*ROUNDUP(G749*1000/V_ZENER,0)*PRICE_Z+(4+IF(CORE_MODE=1,1,0)+IF(OR(CORE_MODE=3,CORE_MODE=4),1+2*N_CW+2*N_CW_A,0))*ROUNDUP(G749*DIODE_SAFETY/V_STICK,0)*PRICE_STICK</f>
        <v>90.9</v>
      </c>
      <c r="AG749" s="24" t="n">
        <f aca="false">SUM(X749:AF749)</f>
        <v>1444.59916208</v>
      </c>
      <c r="AH749" s="20" t="n">
        <f aca="false">FIXED_BOM</f>
        <v>3666</v>
      </c>
      <c r="AI749" s="24" t="n">
        <f aca="false">(AG749+AH749)*(1+CONT)</f>
        <v>5877.189036392</v>
      </c>
      <c r="AJ749" s="24" t="n">
        <f aca="false">IF(AR749&gt;0,AI749/AR749,1000000000000)</f>
        <v>2972.41014217849</v>
      </c>
      <c r="AK749" s="8" t="n">
        <f aca="false">IF(AND(AP749&gt;=V_NEED,AR749&gt;=P_MIN,AQ749&gt;=Z_MIN,F749&lt;=N_CAP,D749&lt;=R_MAX,OR(CORONA_REQ=0,O749&gt;=G749),OR(CORE_MODE&lt;&gt;3,E_CORE&lt;=E_NULL_MAX)),1,0)</f>
        <v>0</v>
      </c>
      <c r="AL749" s="31" t="n">
        <f aca="false">IF(AK749=1,IF(OBJECTIVE=1,AI749,AJ749),1000000000000)+ROW()*0.000000001</f>
        <v>1000000000000</v>
      </c>
      <c r="AM749" s="31" t="n">
        <v>6.123213</v>
      </c>
      <c r="AN749" s="41" t="n">
        <v>1.31452</v>
      </c>
      <c r="AO749" s="31" t="n">
        <v>1.691398</v>
      </c>
      <c r="AP749" s="31" t="n">
        <f aca="false">IF(CORE_MODE=1,G749,IF(OR(CORE_MODE=3,CORE_MODE=4),G749+(CHOOSE(N_CW+1,0,1,CW_N2,CW_N3,CW_N4,CW_N5,CW_N6)+CHOOSE(N_CW_A+1,0,CW_A1,CW_A2))*CW_PER_SWING*AM749,AM749))</f>
        <v>24.206673391019</v>
      </c>
      <c r="AQ749" s="41" t="n">
        <f aca="false">IF(CORE_MODE=2,AN749,K749)</f>
        <v>1.407871</v>
      </c>
      <c r="AR749" s="31" t="n">
        <f aca="false">IF(CORE_MODE=2,AO749,L749)</f>
        <v>1.977247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31" t="n">
        <v>11.211605</v>
      </c>
      <c r="H750" s="8" t="n">
        <v>52.105726</v>
      </c>
      <c r="I750" s="8" t="n">
        <v>673.611934</v>
      </c>
      <c r="J750" s="31" t="n">
        <v>12.927791</v>
      </c>
      <c r="K750" s="41" t="n">
        <v>1.453049</v>
      </c>
      <c r="L750" s="31" t="n">
        <v>3.348403</v>
      </c>
      <c r="M750" s="8" t="n">
        <v>121</v>
      </c>
      <c r="N750" s="8" t="n">
        <v>842</v>
      </c>
      <c r="O750" s="31" t="n">
        <v>11.4365</v>
      </c>
      <c r="P750" s="31" t="n">
        <v>5.506455</v>
      </c>
      <c r="Q750" s="31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31" t="n">
        <v>3.005381</v>
      </c>
      <c r="W750" s="41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2*ROUNDUP(G750*1000/V_ZENER,0)*PRICE_Z+(4+IF(CORE_MODE=1,1,0)+IF(OR(CORE_MODE=3,CORE_MODE=4),1+2*N_CW+2*N_CW_A,0))*ROUNDUP(G750*DIODE_SAFETY/V_STICK,0)*PRICE_STICK</f>
        <v>90.9</v>
      </c>
      <c r="AG750" s="24" t="n">
        <f aca="false">SUM(X750:AF750)</f>
        <v>1897.20243876</v>
      </c>
      <c r="AH750" s="20" t="n">
        <f aca="false">FIXED_BOM</f>
        <v>3666</v>
      </c>
      <c r="AI750" s="24" t="n">
        <f aca="false">(AG750+AH750)*(1+CONT)</f>
        <v>6397.682804574</v>
      </c>
      <c r="AJ750" s="24" t="n">
        <f aca="false">IF(AR750&gt;0,AI750/AR750,1000000000000)</f>
        <v>1910.66690735076</v>
      </c>
      <c r="AK750" s="8" t="n">
        <f aca="false">IF(AND(AP750&gt;=V_NEED,AR750&gt;=P_MIN,AQ750&gt;=Z_MIN,F750&lt;=N_CAP,D750&lt;=R_MAX,OR(CORONA_REQ=0,O750&gt;=G750),OR(CORE_MODE&lt;&gt;3,E_CORE&lt;=E_NULL_MAX)),1,0)</f>
        <v>0</v>
      </c>
      <c r="AL750" s="31" t="n">
        <f aca="false">IF(AK750=1,IF(OBJECTIVE=1,AI750,AJ750),1000000000000)+ROW()*0.000000001</f>
        <v>1000000000000</v>
      </c>
      <c r="AM750" s="31" t="n">
        <v>6.178046</v>
      </c>
      <c r="AN750" s="41" t="n">
        <v>1.384463</v>
      </c>
      <c r="AO750" s="31" t="n">
        <v>3.050192</v>
      </c>
      <c r="AP750" s="31" t="n">
        <f aca="false">IF(CORE_MODE=1,G750,IF(OR(CORE_MODE=3,CORE_MODE=4),G750+(CHOOSE(N_CW+1,0,1,CW_N2,CW_N3,CW_N4,CW_N5,CW_N6)+CHOOSE(N_CW_A+1,0,CW_A1,CW_A2))*CW_PER_SWING*AM750,AM750))</f>
        <v>24.323043438098</v>
      </c>
      <c r="AQ750" s="41" t="n">
        <f aca="false">IF(CORE_MODE=2,AN750,K750)</f>
        <v>1.453049</v>
      </c>
      <c r="AR750" s="31" t="n">
        <f aca="false">IF(CORE_MODE=2,AO750,L750)</f>
        <v>3.348403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31" t="n">
        <v>11.211605</v>
      </c>
      <c r="H751" s="8" t="n">
        <v>70.32599</v>
      </c>
      <c r="I751" s="8" t="n">
        <v>918.561729</v>
      </c>
      <c r="J751" s="31" t="n">
        <v>13.061483</v>
      </c>
      <c r="K751" s="41" t="n">
        <v>1.475639</v>
      </c>
      <c r="L751" s="31" t="n">
        <v>4.731536</v>
      </c>
      <c r="M751" s="8" t="n">
        <v>163</v>
      </c>
      <c r="N751" s="8" t="n">
        <v>926</v>
      </c>
      <c r="O751" s="31" t="n">
        <v>11.4365</v>
      </c>
      <c r="P751" s="31" t="n">
        <v>7.34194</v>
      </c>
      <c r="Q751" s="31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31" t="n">
        <v>3.743544</v>
      </c>
      <c r="W751" s="41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2*ROUNDUP(G751*1000/V_ZENER,0)*PRICE_Z+(4+IF(CORE_MODE=1,1,0)+IF(OR(CORE_MODE=3,CORE_MODE=4),1+2*N_CW+2*N_CW_A,0))*ROUNDUP(G751*DIODE_SAFETY/V_STICK,0)*PRICE_STICK</f>
        <v>90.9</v>
      </c>
      <c r="AG751" s="24" t="n">
        <f aca="false">SUM(X751:AF751)</f>
        <v>2430.4569132</v>
      </c>
      <c r="AH751" s="20" t="n">
        <f aca="false">FIXED_BOM</f>
        <v>3666</v>
      </c>
      <c r="AI751" s="24" t="n">
        <f aca="false">(AG751+AH751)*(1+CONT)</f>
        <v>7010.92545018</v>
      </c>
      <c r="AJ751" s="24" t="n">
        <f aca="false">IF(AR751&gt;0,AI751/AR751,1000000000000)</f>
        <v>1481.74407849375</v>
      </c>
      <c r="AK751" s="8" t="n">
        <f aca="false">IF(AND(AP751&gt;=V_NEED,AR751&gt;=P_MIN,AQ751&gt;=Z_MIN,F751&lt;=N_CAP,D751&lt;=R_MAX,OR(CORONA_REQ=0,O751&gt;=G751),OR(CORE_MODE&lt;&gt;3,E_CORE&lt;=E_NULL_MAX)),1,0)</f>
        <v>0</v>
      </c>
      <c r="AL751" s="31" t="n">
        <f aca="false">IF(AK751=1,IF(OBJECTIVE=1,AI751,AJ751),1000000000000)+ROW()*0.000000001</f>
        <v>1000000000000</v>
      </c>
      <c r="AM751" s="31" t="n">
        <v>6.213349</v>
      </c>
      <c r="AN751" s="41" t="n">
        <v>1.421983</v>
      </c>
      <c r="AO751" s="31" t="n">
        <v>4.434254</v>
      </c>
      <c r="AP751" s="31" t="n">
        <f aca="false">IF(CORE_MODE=1,G751,IF(OR(CORE_MODE=3,CORE_MODE=4),G751+(CHOOSE(N_CW+1,0,1,CW_N2,CW_N3,CW_N4,CW_N5,CW_N6)+CHOOSE(N_CW_A+1,0,CW_A1,CW_A2))*CW_PER_SWING*AM751,AM751))</f>
        <v>24.397965688787</v>
      </c>
      <c r="AQ751" s="41" t="n">
        <f aca="false">IF(CORE_MODE=2,AN751,K751)</f>
        <v>1.475639</v>
      </c>
      <c r="AR751" s="31" t="n">
        <f aca="false">IF(CORE_MODE=2,AO751,L751)</f>
        <v>4.731536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31" t="n">
        <v>11.211605</v>
      </c>
      <c r="H752" s="8" t="n">
        <v>88.546254</v>
      </c>
      <c r="I752" s="8" t="n">
        <v>1163.511523</v>
      </c>
      <c r="J752" s="31" t="n">
        <v>13.140155</v>
      </c>
      <c r="K752" s="41" t="n">
        <v>1.489235</v>
      </c>
      <c r="L752" s="31" t="n">
        <v>6.109694</v>
      </c>
      <c r="M752" s="8" t="n">
        <v>205</v>
      </c>
      <c r="N752" s="8" t="n">
        <v>1010</v>
      </c>
      <c r="O752" s="31" t="n">
        <v>11.4365</v>
      </c>
      <c r="P752" s="31" t="n">
        <v>9.177425</v>
      </c>
      <c r="Q752" s="31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31" t="n">
        <v>4.481708</v>
      </c>
      <c r="W752" s="41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2*ROUNDUP(G752*1000/V_ZENER,0)*PRICE_Z+(4+IF(CORE_MODE=1,1,0)+IF(OR(CORE_MODE=3,CORE_MODE=4),1+2*N_CW+2*N_CW_A,0))*ROUNDUP(G752*DIODE_SAFETY/V_STICK,0)*PRICE_STICK</f>
        <v>90.9</v>
      </c>
      <c r="AG752" s="24" t="n">
        <f aca="false">SUM(X752:AF752)</f>
        <v>2963.71140611</v>
      </c>
      <c r="AH752" s="20" t="n">
        <f aca="false">FIXED_BOM</f>
        <v>3666</v>
      </c>
      <c r="AI752" s="24" t="n">
        <f aca="false">(AG752+AH752)*(1+CONT)</f>
        <v>7624.1681170265</v>
      </c>
      <c r="AJ752" s="24" t="n">
        <f aca="false">IF(AR752&gt;0,AI752/AR752,1000000000000)</f>
        <v>1247.88051857041</v>
      </c>
      <c r="AK752" s="8" t="n">
        <f aca="false">IF(AND(AP752&gt;=V_NEED,AR752&gt;=P_MIN,AQ752&gt;=Z_MIN,F752&lt;=N_CAP,D752&lt;=R_MAX,OR(CORONA_REQ=0,O752&gt;=G752),OR(CORE_MODE&lt;&gt;3,E_CORE&lt;=E_NULL_MAX)),1,0)</f>
        <v>0</v>
      </c>
      <c r="AL752" s="31" t="n">
        <f aca="false">IF(AK752=1,IF(OBJECTIVE=1,AI752,AJ752),1000000000000)+ROW()*0.000000001</f>
        <v>1000000000000</v>
      </c>
      <c r="AM752" s="31" t="n">
        <v>6.239941</v>
      </c>
      <c r="AN752" s="41" t="n">
        <v>1.444675</v>
      </c>
      <c r="AO752" s="31" t="n">
        <v>5.804658</v>
      </c>
      <c r="AP752" s="31" t="n">
        <f aca="false">IF(CORE_MODE=1,G752,IF(OR(CORE_MODE=3,CORE_MODE=4),G752+(CHOOSE(N_CW+1,0,1,CW_N2,CW_N3,CW_N4,CW_N5,CW_N6)+CHOOSE(N_CW_A+1,0,CW_A1,CW_A2))*CW_PER_SWING*AM752,AM752))</f>
        <v>24.454400906483</v>
      </c>
      <c r="AQ752" s="41" t="n">
        <f aca="false">IF(CORE_MODE=2,AN752,K752)</f>
        <v>1.489235</v>
      </c>
      <c r="AR752" s="31" t="n">
        <f aca="false">IF(CORE_MODE=2,AO752,L752)</f>
        <v>6.109694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31" t="n">
        <v>11.211605</v>
      </c>
      <c r="H753" s="8" t="n">
        <v>106.766518</v>
      </c>
      <c r="I753" s="8" t="n">
        <v>1408.461318</v>
      </c>
      <c r="J753" s="31" t="n">
        <v>13.191976</v>
      </c>
      <c r="K753" s="41" t="n">
        <v>1.498722</v>
      </c>
      <c r="L753" s="31" t="n">
        <v>7.496004</v>
      </c>
      <c r="M753" s="8" t="n">
        <v>240</v>
      </c>
      <c r="N753" s="8" t="n">
        <v>1080</v>
      </c>
      <c r="O753" s="31" t="n">
        <v>11.4365</v>
      </c>
      <c r="P753" s="31" t="n">
        <v>11.01291</v>
      </c>
      <c r="Q753" s="31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31" t="n">
        <v>5.096845</v>
      </c>
      <c r="W753" s="41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2*ROUNDUP(G753*1000/V_ZENER,0)*PRICE_Z+(4+IF(CORE_MODE=1,1,0)+IF(OR(CORE_MODE=3,CORE_MODE=4),1+2*N_CW+2*N_CW_A,0))*ROUNDUP(G753*DIODE_SAFETY/V_STICK,0)*PRICE_STICK</f>
        <v>90.9</v>
      </c>
      <c r="AG753" s="24" t="n">
        <f aca="false">SUM(X753:AF753)</f>
        <v>3416.31466582</v>
      </c>
      <c r="AH753" s="20" t="n">
        <f aca="false">FIXED_BOM</f>
        <v>3666</v>
      </c>
      <c r="AI753" s="24" t="n">
        <f aca="false">(AG753+AH753)*(1+CONT)</f>
        <v>8144.661865693</v>
      </c>
      <c r="AJ753" s="24" t="n">
        <f aca="false">IF(AR753&gt;0,AI753/AR753,1000000000000)</f>
        <v>1086.53382064537</v>
      </c>
      <c r="AK753" s="8" t="n">
        <f aca="false">IF(AND(AP753&gt;=V_NEED,AR753&gt;=P_MIN,AQ753&gt;=Z_MIN,F753&lt;=N_CAP,D753&lt;=R_MAX,OR(CORONA_REQ=0,O753&gt;=G753),OR(CORE_MODE&lt;&gt;3,E_CORE&lt;=E_NULL_MAX)),1,0)</f>
        <v>0</v>
      </c>
      <c r="AL753" s="31" t="n">
        <f aca="false">IF(AK753=1,IF(OBJECTIVE=1,AI753,AJ753),1000000000000)+ROW()*0.000000001</f>
        <v>1000000000000</v>
      </c>
      <c r="AM753" s="31" t="n">
        <v>6.261314</v>
      </c>
      <c r="AN753" s="41" t="n">
        <v>1.461698</v>
      </c>
      <c r="AO753" s="31" t="n">
        <v>7.19979</v>
      </c>
      <c r="AP753" s="31" t="n">
        <f aca="false">IF(CORE_MODE=1,G753,IF(OR(CORE_MODE=3,CORE_MODE=4),G753+(CHOOSE(N_CW+1,0,1,CW_N2,CW_N3,CW_N4,CW_N5,CW_N6)+CHOOSE(N_CW_A+1,0,CW_A1,CW_A2))*CW_PER_SWING*AM753,AM753))</f>
        <v>24.499760033582</v>
      </c>
      <c r="AQ753" s="41" t="n">
        <f aca="false">IF(CORE_MODE=2,AN753,K753)</f>
        <v>1.498722</v>
      </c>
      <c r="AR753" s="31" t="n">
        <f aca="false">IF(CORE_MODE=2,AO753,L753)</f>
        <v>7.496004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31" t="n">
        <v>11.211605</v>
      </c>
      <c r="H754" s="8" t="n">
        <v>143.207046</v>
      </c>
      <c r="I754" s="8" t="n">
        <v>1898.360906</v>
      </c>
      <c r="J754" s="31" t="n">
        <v>13.256058</v>
      </c>
      <c r="K754" s="41" t="n">
        <v>1.509863</v>
      </c>
      <c r="L754" s="31" t="n">
        <v>10.259414</v>
      </c>
      <c r="M754" s="8" t="n">
        <v>324</v>
      </c>
      <c r="N754" s="8" t="n">
        <v>1248</v>
      </c>
      <c r="O754" s="31" t="n">
        <v>11.4365</v>
      </c>
      <c r="P754" s="31" t="n">
        <v>14.683879</v>
      </c>
      <c r="Q754" s="31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31" t="n">
        <v>6.573172</v>
      </c>
      <c r="W754" s="41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2*ROUNDUP(G754*1000/V_ZENER,0)*PRICE_Z+(4+IF(CORE_MODE=1,1,0)+IF(OR(CORE_MODE=3,CORE_MODE=4),1+2*N_CW+2*N_CW_A,0))*ROUNDUP(G754*DIODE_SAFETY/V_STICK,0)*PRICE_STICK</f>
        <v>90.9</v>
      </c>
      <c r="AG754" s="24" t="n">
        <f aca="false">SUM(X754:AF754)</f>
        <v>4482.82369167</v>
      </c>
      <c r="AH754" s="20" t="n">
        <f aca="false">FIXED_BOM</f>
        <v>3666</v>
      </c>
      <c r="AI754" s="24" t="n">
        <f aca="false">(AG754+AH754)*(1+CONT)</f>
        <v>9371.1472454205</v>
      </c>
      <c r="AJ754" s="24" t="n">
        <f aca="false">IF(AR754&gt;0,AI754/AR754,1000000000000)</f>
        <v>913.419347871184</v>
      </c>
      <c r="AK754" s="8" t="n">
        <f aca="false">IF(AND(AP754&gt;=V_NEED,AR754&gt;=P_MIN,AQ754&gt;=Z_MIN,F754&lt;=N_CAP,D754&lt;=R_MAX,OR(CORONA_REQ=0,O754&gt;=G754),OR(CORE_MODE&lt;&gt;3,E_CORE&lt;=E_NULL_MAX)),1,0)</f>
        <v>0</v>
      </c>
      <c r="AL754" s="31" t="n">
        <f aca="false">IF(AK754=1,IF(OBJECTIVE=1,AI754,AJ754),1000000000000)+ROW()*0.000000001</f>
        <v>1000000000000</v>
      </c>
      <c r="AM754" s="31" t="n">
        <v>6.315998</v>
      </c>
      <c r="AN754" s="41" t="n">
        <v>1.480791</v>
      </c>
      <c r="AO754" s="31" t="n">
        <v>9.954294</v>
      </c>
      <c r="AP754" s="31" t="n">
        <f aca="false">IF(CORE_MODE=1,G754,IF(OR(CORE_MODE=3,CORE_MODE=4),G754+(CHOOSE(N_CW+1,0,1,CW_N2,CW_N3,CW_N4,CW_N5,CW_N6)+CHOOSE(N_CW_A+1,0,CW_A1,CW_A2))*CW_PER_SWING*AM754,AM754))</f>
        <v>24.615813863474</v>
      </c>
      <c r="AQ754" s="41" t="n">
        <f aca="false">IF(CORE_MODE=2,AN754,K754)</f>
        <v>1.509863</v>
      </c>
      <c r="AR754" s="31" t="n">
        <f aca="false">IF(CORE_MODE=2,AO754,L754)</f>
        <v>10.259414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31" t="n">
        <v>11.211605</v>
      </c>
      <c r="H755" s="8" t="n">
        <v>52.545724</v>
      </c>
      <c r="I755" s="8" t="n">
        <v>502.057869</v>
      </c>
      <c r="J755" s="31" t="n">
        <v>9.554685</v>
      </c>
      <c r="K755" s="41" t="n">
        <v>1.376377</v>
      </c>
      <c r="L755" s="31" t="n">
        <v>2.19411</v>
      </c>
      <c r="M755" s="8" t="n">
        <v>86</v>
      </c>
      <c r="N755" s="8" t="n">
        <v>772</v>
      </c>
      <c r="O755" s="31" t="n">
        <v>11.4365</v>
      </c>
      <c r="P755" s="31" t="n">
        <v>4.179908</v>
      </c>
      <c r="Q755" s="31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31" t="n">
        <v>2.390244</v>
      </c>
      <c r="W755" s="41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2*ROUNDUP(G755*1000/V_ZENER,0)*PRICE_Z+(4+IF(CORE_MODE=1,1,0)+IF(OR(CORE_MODE=3,CORE_MODE=4),1+2*N_CW+2*N_CW_A,0))*ROUNDUP(G755*DIODE_SAFETY/V_STICK,0)*PRICE_STICK</f>
        <v>90.9</v>
      </c>
      <c r="AG755" s="24" t="n">
        <f aca="false">SUM(X755:AF755)</f>
        <v>1450.69114994</v>
      </c>
      <c r="AH755" s="20" t="n">
        <f aca="false">FIXED_BOM</f>
        <v>3666</v>
      </c>
      <c r="AI755" s="24" t="n">
        <f aca="false">(AG755+AH755)*(1+CONT)</f>
        <v>5884.194822431</v>
      </c>
      <c r="AJ755" s="24" t="n">
        <f aca="false">IF(AR755&gt;0,AI755/AR755,1000000000000)</f>
        <v>2681.81395756412</v>
      </c>
      <c r="AK755" s="8" t="n">
        <f aca="false">IF(AND(AP755&gt;=V_NEED,AR755&gt;=P_MIN,AQ755&gt;=Z_MIN,F755&lt;=N_CAP,D755&lt;=R_MAX,OR(CORONA_REQ=0,O755&gt;=G755),OR(CORE_MODE&lt;&gt;3,E_CORE&lt;=E_NULL_MAX)),1,0)</f>
        <v>0</v>
      </c>
      <c r="AL755" s="31" t="n">
        <f aca="false">IF(AK755=1,IF(OBJECTIVE=1,AI755,AJ755),1000000000000)+ROW()*0.000000001</f>
        <v>1000000000000</v>
      </c>
      <c r="AM755" s="31" t="n">
        <v>6.088089</v>
      </c>
      <c r="AN755" s="41" t="n">
        <v>1.300359</v>
      </c>
      <c r="AO755" s="31" t="n">
        <v>1.907516</v>
      </c>
      <c r="AP755" s="31" t="n">
        <f aca="false">IF(CORE_MODE=1,G755,IF(OR(CORE_MODE=3,CORE_MODE=4),G755+(CHOOSE(N_CW+1,0,1,CW_N2,CW_N3,CW_N4,CW_N5,CW_N6)+CHOOSE(N_CW_A+1,0,CW_A1,CW_A2))*CW_PER_SWING*AM755,AM755))</f>
        <v>24.132131025407</v>
      </c>
      <c r="AQ755" s="41" t="n">
        <f aca="false">IF(CORE_MODE=2,AN755,K755)</f>
        <v>1.376377</v>
      </c>
      <c r="AR755" s="31" t="n">
        <f aca="false">IF(CORE_MODE=2,AO755,L755)</f>
        <v>2.19411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31" t="n">
        <v>11.211605</v>
      </c>
      <c r="H756" s="8" t="n">
        <v>81.428995</v>
      </c>
      <c r="I756" s="8" t="n">
        <v>788.94808</v>
      </c>
      <c r="J756" s="31" t="n">
        <v>9.688786</v>
      </c>
      <c r="K756" s="41" t="n">
        <v>1.41209</v>
      </c>
      <c r="L756" s="31" t="n">
        <v>3.681125</v>
      </c>
      <c r="M756" s="8" t="n">
        <v>128</v>
      </c>
      <c r="N756" s="8" t="n">
        <v>856</v>
      </c>
      <c r="O756" s="31" t="n">
        <v>11.4365</v>
      </c>
      <c r="P756" s="31" t="n">
        <v>6.269862</v>
      </c>
      <c r="Q756" s="31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31" t="n">
        <v>3.128408</v>
      </c>
      <c r="W756" s="41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2*ROUNDUP(G756*1000/V_ZENER,0)*PRICE_Z+(4+IF(CORE_MODE=1,1,0)+IF(OR(CORE_MODE=3,CORE_MODE=4),1+2*N_CW+2*N_CW_A,0))*ROUNDUP(G756*DIODE_SAFETY/V_STICK,0)*PRICE_STICK</f>
        <v>90.9</v>
      </c>
      <c r="AG756" s="24" t="n">
        <f aca="false">SUM(X756:AF756)</f>
        <v>1986.99168331</v>
      </c>
      <c r="AH756" s="20" t="n">
        <f aca="false">FIXED_BOM</f>
        <v>3666</v>
      </c>
      <c r="AI756" s="24" t="n">
        <f aca="false">(AG756+AH756)*(1+CONT)</f>
        <v>6500.9404358065</v>
      </c>
      <c r="AJ756" s="24" t="n">
        <f aca="false">IF(AR756&gt;0,AI756/AR756,1000000000000)</f>
        <v>1766.0200171976</v>
      </c>
      <c r="AK756" s="8" t="n">
        <f aca="false">IF(AND(AP756&gt;=V_NEED,AR756&gt;=P_MIN,AQ756&gt;=Z_MIN,F756&lt;=N_CAP,D756&lt;=R_MAX,OR(CORONA_REQ=0,O756&gt;=G756),OR(CORE_MODE&lt;&gt;3,E_CORE&lt;=E_NULL_MAX)),1,0)</f>
        <v>0</v>
      </c>
      <c r="AL756" s="31" t="n">
        <f aca="false">IF(AK756=1,IF(OBJECTIVE=1,AI756,AJ756),1000000000000)+ROW()*0.000000001</f>
        <v>1000000000000</v>
      </c>
      <c r="AM756" s="31" t="n">
        <v>6.138999</v>
      </c>
      <c r="AN756" s="41" t="n">
        <v>1.358711</v>
      </c>
      <c r="AO756" s="31" t="n">
        <v>3.39693</v>
      </c>
      <c r="AP756" s="31" t="n">
        <f aca="false">IF(CORE_MODE=1,G756,IF(OR(CORE_MODE=3,CORE_MODE=4),G756+(CHOOSE(N_CW+1,0,1,CW_N2,CW_N3,CW_N4,CW_N5,CW_N6)+CHOOSE(N_CW_A+1,0,CW_A1,CW_A2))*CW_PER_SWING*AM756,AM756))</f>
        <v>24.240175434737</v>
      </c>
      <c r="AQ756" s="41" t="n">
        <f aca="false">IF(CORE_MODE=2,AN756,K756)</f>
        <v>1.41209</v>
      </c>
      <c r="AR756" s="31" t="n">
        <f aca="false">IF(CORE_MODE=2,AO756,L756)</f>
        <v>3.681125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31" t="n">
        <v>11.211605</v>
      </c>
      <c r="H757" s="8" t="n">
        <v>110.312266</v>
      </c>
      <c r="I757" s="8" t="n">
        <v>1075.838291</v>
      </c>
      <c r="J757" s="31" t="n">
        <v>9.752662</v>
      </c>
      <c r="K757" s="41" t="n">
        <v>1.430013</v>
      </c>
      <c r="L757" s="31" t="n">
        <v>5.175951</v>
      </c>
      <c r="M757" s="8" t="n">
        <v>170</v>
      </c>
      <c r="N757" s="8" t="n">
        <v>940</v>
      </c>
      <c r="O757" s="31" t="n">
        <v>11.4365</v>
      </c>
      <c r="P757" s="31" t="n">
        <v>8.359816</v>
      </c>
      <c r="Q757" s="31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31" t="n">
        <v>3.866572</v>
      </c>
      <c r="W757" s="41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2*ROUNDUP(G757*1000/V_ZENER,0)*PRICE_Z+(4+IF(CORE_MODE=1,1,0)+IF(OR(CORE_MODE=3,CORE_MODE=4),1+2*N_CW+2*N_CW_A,0))*ROUNDUP(G757*DIODE_SAFETY/V_STICK,0)*PRICE_STICK</f>
        <v>90.9</v>
      </c>
      <c r="AG757" s="24" t="n">
        <f aca="false">SUM(X757:AF757)</f>
        <v>2523.29223015</v>
      </c>
      <c r="AH757" s="20" t="n">
        <f aca="false">FIXED_BOM</f>
        <v>3666</v>
      </c>
      <c r="AI757" s="24" t="n">
        <f aca="false">(AG757+AH757)*(1+CONT)</f>
        <v>7117.6860646725</v>
      </c>
      <c r="AJ757" s="24" t="n">
        <f aca="false">IF(AR757&gt;0,AI757/AR757,1000000000000)</f>
        <v>1375.14556545696</v>
      </c>
      <c r="AK757" s="8" t="n">
        <f aca="false">IF(AND(AP757&gt;=V_NEED,AR757&gt;=P_MIN,AQ757&gt;=Z_MIN,F757&lt;=N_CAP,D757&lt;=R_MAX,OR(CORONA_REQ=0,O757&gt;=G757),OR(CORE_MODE&lt;&gt;3,E_CORE&lt;=E_NULL_MAX)),1,0)</f>
        <v>0</v>
      </c>
      <c r="AL757" s="31" t="n">
        <f aca="false">IF(AK757=1,IF(OBJECTIVE=1,AI757,AJ757),1000000000000)+ROW()*0.000000001</f>
        <v>1000000000000</v>
      </c>
      <c r="AM757" s="31" t="n">
        <v>6.174437</v>
      </c>
      <c r="AN757" s="41" t="n">
        <v>1.387457</v>
      </c>
      <c r="AO757" s="31" t="n">
        <v>4.87518</v>
      </c>
      <c r="AP757" s="31" t="n">
        <f aca="false">IF(CORE_MODE=1,G757,IF(OR(CORE_MODE=3,CORE_MODE=4),G757+(CHOOSE(N_CW+1,0,1,CW_N2,CW_N3,CW_N4,CW_N5,CW_N6)+CHOOSE(N_CW_A+1,0,CW_A1,CW_A2))*CW_PER_SWING*AM757,AM757))</f>
        <v>24.315384190931</v>
      </c>
      <c r="AQ757" s="41" t="n">
        <f aca="false">IF(CORE_MODE=2,AN757,K757)</f>
        <v>1.430013</v>
      </c>
      <c r="AR757" s="31" t="n">
        <f aca="false">IF(CORE_MODE=2,AO757,L757)</f>
        <v>5.175951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31" t="n">
        <v>11.211605</v>
      </c>
      <c r="H758" s="8" t="n">
        <v>139.195538</v>
      </c>
      <c r="I758" s="8" t="n">
        <v>1362.728502</v>
      </c>
      <c r="J758" s="31" t="n">
        <v>9.79003</v>
      </c>
      <c r="K758" s="41" t="n">
        <v>1.440619</v>
      </c>
      <c r="L758" s="31" t="n">
        <v>6.671649</v>
      </c>
      <c r="M758" s="8" t="n">
        <v>212</v>
      </c>
      <c r="N758" s="8" t="n">
        <v>1024</v>
      </c>
      <c r="O758" s="31" t="n">
        <v>11.4365</v>
      </c>
      <c r="P758" s="31" t="n">
        <v>10.44977</v>
      </c>
      <c r="Q758" s="31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31" t="n">
        <v>4.604735</v>
      </c>
      <c r="W758" s="41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2*ROUNDUP(G758*1000/V_ZENER,0)*PRICE_Z+(4+IF(CORE_MODE=1,1,0)+IF(OR(CORE_MODE=3,CORE_MODE=4),1+2*N_CW+2*N_CW_A,0))*ROUNDUP(G758*DIODE_SAFETY/V_STICK,0)*PRICE_STICK</f>
        <v>90.9</v>
      </c>
      <c r="AG758" s="24" t="n">
        <f aca="false">SUM(X758:AF758)</f>
        <v>3059.59263852</v>
      </c>
      <c r="AH758" s="20" t="n">
        <f aca="false">FIXED_BOM</f>
        <v>3666</v>
      </c>
      <c r="AI758" s="24" t="n">
        <f aca="false">(AG758+AH758)*(1+CONT)</f>
        <v>7734.431534298</v>
      </c>
      <c r="AJ758" s="24" t="n">
        <f aca="false">IF(AR758&gt;0,AI758/AR758,1000000000000)</f>
        <v>1159.29832853887</v>
      </c>
      <c r="AK758" s="8" t="n">
        <f aca="false">IF(AND(AP758&gt;=V_NEED,AR758&gt;=P_MIN,AQ758&gt;=Z_MIN,F758&lt;=N_CAP,D758&lt;=R_MAX,OR(CORONA_REQ=0,O758&gt;=G758),OR(CORE_MODE&lt;&gt;3,E_CORE&lt;=E_NULL_MAX)),1,0)</f>
        <v>0</v>
      </c>
      <c r="AL758" s="31" t="n">
        <f aca="false">IF(AK758=1,IF(OBJECTIVE=1,AI758,AJ758),1000000000000)+ROW()*0.000000001</f>
        <v>1000000000000</v>
      </c>
      <c r="AM758" s="31" t="n">
        <v>6.20125</v>
      </c>
      <c r="AN758" s="41" t="n">
        <v>1.406406</v>
      </c>
      <c r="AO758" s="31" t="n">
        <v>6.376576</v>
      </c>
      <c r="AP758" s="31" t="n">
        <f aca="false">IF(CORE_MODE=1,G758,IF(OR(CORE_MODE=3,CORE_MODE=4),G758+(CHOOSE(N_CW+1,0,1,CW_N2,CW_N3,CW_N4,CW_N5,CW_N6)+CHOOSE(N_CW_A+1,0,CW_A1,CW_A2))*CW_PER_SWING*AM758,AM758))</f>
        <v>24.37228842875</v>
      </c>
      <c r="AQ758" s="41" t="n">
        <f aca="false">IF(CORE_MODE=2,AN758,K758)</f>
        <v>1.440619</v>
      </c>
      <c r="AR758" s="31" t="n">
        <f aca="false">IF(CORE_MODE=2,AO758,L758)</f>
        <v>6.671649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31" t="n">
        <v>11.211605</v>
      </c>
      <c r="H759" s="8" t="n">
        <v>168.078809</v>
      </c>
      <c r="I759" s="8" t="n">
        <v>1649.618712</v>
      </c>
      <c r="J759" s="31" t="n">
        <v>9.814555</v>
      </c>
      <c r="K759" s="41" t="n">
        <v>1.447627</v>
      </c>
      <c r="L759" s="31" t="n">
        <v>8.167548</v>
      </c>
      <c r="M759" s="8" t="n">
        <v>254</v>
      </c>
      <c r="N759" s="8" t="n">
        <v>1108</v>
      </c>
      <c r="O759" s="31" t="n">
        <v>11.4365</v>
      </c>
      <c r="P759" s="31" t="n">
        <v>12.539724</v>
      </c>
      <c r="Q759" s="31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31" t="n">
        <v>5.342899</v>
      </c>
      <c r="W759" s="41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2*ROUNDUP(G759*1000/V_ZENER,0)*PRICE_Z+(4+IF(CORE_MODE=1,1,0)+IF(OR(CORE_MODE=3,CORE_MODE=4),1+2*N_CW+2*N_CW_A,0))*ROUNDUP(G759*DIODE_SAFETY/V_STICK,0)*PRICE_STICK</f>
        <v>90.9</v>
      </c>
      <c r="AG759" s="24" t="n">
        <f aca="false">SUM(X759:AF759)</f>
        <v>3595.89318536</v>
      </c>
      <c r="AH759" s="20" t="n">
        <f aca="false">FIXED_BOM</f>
        <v>3666</v>
      </c>
      <c r="AI759" s="24" t="n">
        <f aca="false">(AG759+AH759)*(1+CONT)</f>
        <v>8351.177163164</v>
      </c>
      <c r="AJ759" s="24" t="n">
        <f aca="false">IF(AR759&gt;0,AI759/AR759,1000000000000)</f>
        <v>1022.48277734811</v>
      </c>
      <c r="AK759" s="8" t="n">
        <f aca="false">IF(AND(AP759&gt;=V_NEED,AR759&gt;=P_MIN,AQ759&gt;=Z_MIN,F759&lt;=N_CAP,D759&lt;=R_MAX,OR(CORONA_REQ=0,O759&gt;=G759),OR(CORE_MODE&lt;&gt;3,E_CORE&lt;=E_NULL_MAX)),1,0)</f>
        <v>0</v>
      </c>
      <c r="AL759" s="31" t="n">
        <f aca="false">IF(AK759=1,IF(OBJECTIVE=1,AI759,AJ759),1000000000000)+ROW()*0.000000001</f>
        <v>1000000000000</v>
      </c>
      <c r="AM759" s="31" t="n">
        <v>6.230922</v>
      </c>
      <c r="AN759" s="41" t="n">
        <v>1.418808</v>
      </c>
      <c r="AO759" s="31" t="n">
        <v>7.874687</v>
      </c>
      <c r="AP759" s="31" t="n">
        <f aca="false">IF(CORE_MODE=1,G759,IF(OR(CORE_MODE=3,CORE_MODE=4),G759+(CHOOSE(N_CW+1,0,1,CW_N2,CW_N3,CW_N4,CW_N5,CW_N6)+CHOOSE(N_CW_A+1,0,CW_A1,CW_A2))*CW_PER_SWING*AM759,AM759))</f>
        <v>24.435260216486</v>
      </c>
      <c r="AQ759" s="41" t="n">
        <f aca="false">IF(CORE_MODE=2,AN759,K759)</f>
        <v>1.447627</v>
      </c>
      <c r="AR759" s="31" t="n">
        <f aca="false">IF(CORE_MODE=2,AO759,L759)</f>
        <v>8.167548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31" t="n">
        <v>11.211605</v>
      </c>
      <c r="H760" s="8" t="n">
        <v>225.845351</v>
      </c>
      <c r="I760" s="8" t="n">
        <v>2223.399134</v>
      </c>
      <c r="J760" s="31" t="n">
        <v>9.844786</v>
      </c>
      <c r="K760" s="41" t="n">
        <v>1.456957</v>
      </c>
      <c r="L760" s="31" t="n">
        <v>11.171059</v>
      </c>
      <c r="M760" s="8" t="n">
        <v>338</v>
      </c>
      <c r="N760" s="8" t="n">
        <v>1276</v>
      </c>
      <c r="O760" s="31" t="n">
        <v>11.4365</v>
      </c>
      <c r="P760" s="31" t="n">
        <v>16.719632</v>
      </c>
      <c r="Q760" s="31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31" t="n">
        <v>6.819226</v>
      </c>
      <c r="W760" s="41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2*ROUNDUP(G760*1000/V_ZENER,0)*PRICE_Z+(4+IF(CORE_MODE=1,1,0)+IF(OR(CORE_MODE=3,CORE_MODE=4),1+2*N_CW+2*N_CW_A,0))*ROUNDUP(G760*DIODE_SAFETY/V_STICK,0)*PRICE_STICK</f>
        <v>90.9</v>
      </c>
      <c r="AG760" s="24" t="n">
        <f aca="false">SUM(X760:AF760)</f>
        <v>4668.49419907</v>
      </c>
      <c r="AH760" s="20" t="n">
        <f aca="false">FIXED_BOM</f>
        <v>3666</v>
      </c>
      <c r="AI760" s="24" t="n">
        <f aca="false">(AG760+AH760)*(1+CONT)</f>
        <v>9584.6683289305</v>
      </c>
      <c r="AJ760" s="24" t="n">
        <f aca="false">IF(AR760&gt;0,AI760/AR760,1000000000000)</f>
        <v>857.991022062501</v>
      </c>
      <c r="AK760" s="8" t="n">
        <f aca="false">IF(AND(AP760&gt;=V_NEED,AR760&gt;=P_MIN,AQ760&gt;=Z_MIN,F760&lt;=N_CAP,D760&lt;=R_MAX,OR(CORONA_REQ=0,O760&gt;=G760),OR(CORE_MODE&lt;&gt;3,E_CORE&lt;=E_NULL_MAX)),1,0)</f>
        <v>0</v>
      </c>
      <c r="AL760" s="31" t="n">
        <f aca="false">IF(AK760=1,IF(OBJECTIVE=1,AI760,AJ760),1000000000000)+ROW()*0.000000001</f>
        <v>1000000000000</v>
      </c>
      <c r="AM760" s="31" t="n">
        <v>6.289941</v>
      </c>
      <c r="AN760" s="41" t="n">
        <v>1.434348</v>
      </c>
      <c r="AO760" s="31" t="n">
        <v>10.866611</v>
      </c>
      <c r="AP760" s="31" t="n">
        <f aca="false">IF(CORE_MODE=1,G760,IF(OR(CORE_MODE=3,CORE_MODE=4),G760+(CHOOSE(N_CW+1,0,1,CW_N2,CW_N3,CW_N4,CW_N5,CW_N6)+CHOOSE(N_CW_A+1,0,CW_A1,CW_A2))*CW_PER_SWING*AM760,AM760))</f>
        <v>24.560514056483</v>
      </c>
      <c r="AQ760" s="41" t="n">
        <f aca="false">IF(CORE_MODE=2,AN760,K760)</f>
        <v>1.456957</v>
      </c>
      <c r="AR760" s="31" t="n">
        <f aca="false">IF(CORE_MODE=2,AO760,L760)</f>
        <v>11.171059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31" t="n">
        <v>11.211605</v>
      </c>
      <c r="H761" s="8" t="n">
        <v>26.955364</v>
      </c>
      <c r="I761" s="8" t="n">
        <v>356.460556</v>
      </c>
      <c r="J761" s="31" t="n">
        <v>13.224105</v>
      </c>
      <c r="K761" s="41" t="n">
        <v>1.392253</v>
      </c>
      <c r="L761" s="31" t="n">
        <v>1.597519</v>
      </c>
      <c r="M761" s="8" t="n">
        <v>85</v>
      </c>
      <c r="N761" s="8" t="n">
        <v>770</v>
      </c>
      <c r="O761" s="31" t="n">
        <v>12.140005</v>
      </c>
      <c r="P761" s="31" t="n">
        <v>3.95254</v>
      </c>
      <c r="Q761" s="31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31" t="n">
        <v>2.372669</v>
      </c>
      <c r="W761" s="41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2*ROUNDUP(G761*1000/V_ZENER,0)*PRICE_Z+(4+IF(CORE_MODE=1,1,0)+IF(OR(CORE_MODE=3,CORE_MODE=4),1+2*N_CW+2*N_CW_A,0))*ROUNDUP(G761*DIODE_SAFETY/V_STICK,0)*PRICE_STICK</f>
        <v>90.9</v>
      </c>
      <c r="AG761" s="24" t="n">
        <f aca="false">SUM(X761:AF761)</f>
        <v>1387.61266048</v>
      </c>
      <c r="AH761" s="20" t="n">
        <f aca="false">FIXED_BOM</f>
        <v>3666</v>
      </c>
      <c r="AI761" s="24" t="n">
        <f aca="false">(AG761+AH761)*(1+CONT)</f>
        <v>5811.654559552</v>
      </c>
      <c r="AJ761" s="24" t="n">
        <f aca="false">IF(AR761&gt;0,AI761/AR761,1000000000000)</f>
        <v>3637.92515741722</v>
      </c>
      <c r="AK761" s="8" t="n">
        <f aca="false">IF(AND(AP761&gt;=V_NEED,AR761&gt;=P_MIN,AQ761&gt;=Z_MIN,F761&lt;=N_CAP,D761&lt;=R_MAX,OR(CORONA_REQ=0,O761&gt;=G761),OR(CORE_MODE&lt;&gt;3,E_CORE&lt;=E_NULL_MAX)),1,0)</f>
        <v>0</v>
      </c>
      <c r="AL761" s="31" t="n">
        <f aca="false">IF(AK761=1,IF(OBJECTIVE=1,AI761,AJ761),1000000000000)+ROW()*0.000000001</f>
        <v>1000000000000</v>
      </c>
      <c r="AM761" s="31" t="n">
        <v>6.10298</v>
      </c>
      <c r="AN761" s="41" t="n">
        <v>1.284905</v>
      </c>
      <c r="AO761" s="31" t="n">
        <v>1.301868</v>
      </c>
      <c r="AP761" s="31" t="n">
        <f aca="false">IF(CORE_MODE=1,G761,IF(OR(CORE_MODE=3,CORE_MODE=4),G761+(CHOOSE(N_CW+1,0,1,CW_N2,CW_N3,CW_N4,CW_N5,CW_N6)+CHOOSE(N_CW_A+1,0,CW_A1,CW_A2))*CW_PER_SWING*AM761,AM761))</f>
        <v>24.16373364374</v>
      </c>
      <c r="AQ761" s="41" t="n">
        <f aca="false">IF(CORE_MODE=2,AN761,K761)</f>
        <v>1.392253</v>
      </c>
      <c r="AR761" s="31" t="n">
        <f aca="false">IF(CORE_MODE=2,AO761,L761)</f>
        <v>1.597519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31" t="n">
        <v>11.211605</v>
      </c>
      <c r="H762" s="8" t="n">
        <v>41.215572</v>
      </c>
      <c r="I762" s="8" t="n">
        <v>560.152303</v>
      </c>
      <c r="J762" s="31" t="n">
        <v>13.590793</v>
      </c>
      <c r="K762" s="41" t="n">
        <v>1.444985</v>
      </c>
      <c r="L762" s="31" t="n">
        <v>2.750316</v>
      </c>
      <c r="M762" s="8" t="n">
        <v>122.5</v>
      </c>
      <c r="N762" s="8" t="n">
        <v>845</v>
      </c>
      <c r="O762" s="31" t="n">
        <v>12.140005</v>
      </c>
      <c r="P762" s="31" t="n">
        <v>5.92881</v>
      </c>
      <c r="Q762" s="31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31" t="n">
        <v>3.031744</v>
      </c>
      <c r="W762" s="41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2*ROUNDUP(G762*1000/V_ZENER,0)*PRICE_Z+(4+IF(CORE_MODE=1,1,0)+IF(OR(CORE_MODE=3,CORE_MODE=4),1+2*N_CW+2*N_CW_A,0))*ROUNDUP(G762*DIODE_SAFETY/V_STICK,0)*PRICE_STICK</f>
        <v>90.9</v>
      </c>
      <c r="AG762" s="24" t="n">
        <f aca="false">SUM(X762:AF762)</f>
        <v>1848.45327969</v>
      </c>
      <c r="AH762" s="20" t="n">
        <f aca="false">FIXED_BOM</f>
        <v>3666</v>
      </c>
      <c r="AI762" s="24" t="n">
        <f aca="false">(AG762+AH762)*(1+CONT)</f>
        <v>6341.6212716435</v>
      </c>
      <c r="AJ762" s="24" t="n">
        <f aca="false">IF(AR762&gt;0,AI762/AR762,1000000000000)</f>
        <v>2305.7791437942</v>
      </c>
      <c r="AK762" s="8" t="n">
        <f aca="false">IF(AND(AP762&gt;=V_NEED,AR762&gt;=P_MIN,AQ762&gt;=Z_MIN,F762&lt;=N_CAP,D762&lt;=R_MAX,OR(CORONA_REQ=0,O762&gt;=G762),OR(CORE_MODE&lt;&gt;3,E_CORE&lt;=E_NULL_MAX)),1,0)</f>
        <v>0</v>
      </c>
      <c r="AL762" s="31" t="n">
        <f aca="false">IF(AK762=1,IF(OBJECTIVE=1,AI762,AJ762),1000000000000)+ROW()*0.000000001</f>
        <v>1000000000000</v>
      </c>
      <c r="AM762" s="31" t="n">
        <v>6.164407</v>
      </c>
      <c r="AN762" s="41" t="n">
        <v>1.365039</v>
      </c>
      <c r="AO762" s="31" t="n">
        <v>2.45276</v>
      </c>
      <c r="AP762" s="31" t="n">
        <f aca="false">IF(CORE_MODE=1,G762,IF(OR(CORE_MODE=3,CORE_MODE=4),G762+(CHOOSE(N_CW+1,0,1,CW_N2,CW_N3,CW_N4,CW_N5,CW_N6)+CHOOSE(N_CW_A+1,0,CW_A1,CW_A2))*CW_PER_SWING*AM762,AM762))</f>
        <v>24.294097893041</v>
      </c>
      <c r="AQ762" s="41" t="n">
        <f aca="false">IF(CORE_MODE=2,AN762,K762)</f>
        <v>1.444985</v>
      </c>
      <c r="AR762" s="31" t="n">
        <f aca="false">IF(CORE_MODE=2,AO762,L762)</f>
        <v>2.750316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31" t="n">
        <v>11.211605</v>
      </c>
      <c r="H763" s="8" t="n">
        <v>55.47578</v>
      </c>
      <c r="I763" s="8" t="n">
        <v>763.844049</v>
      </c>
      <c r="J763" s="31" t="n">
        <v>13.768965</v>
      </c>
      <c r="K763" s="41" t="n">
        <v>1.471968</v>
      </c>
      <c r="L763" s="31" t="n">
        <v>3.908189</v>
      </c>
      <c r="M763" s="8" t="n">
        <v>167.5</v>
      </c>
      <c r="N763" s="8" t="n">
        <v>935</v>
      </c>
      <c r="O763" s="31" t="n">
        <v>12.140005</v>
      </c>
      <c r="P763" s="31" t="n">
        <v>7.90508</v>
      </c>
      <c r="Q763" s="31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31" t="n">
        <v>3.822633</v>
      </c>
      <c r="W763" s="41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2*ROUNDUP(G763*1000/V_ZENER,0)*PRICE_Z+(4+IF(CORE_MODE=1,1,0)+IF(OR(CORE_MODE=3,CORE_MODE=4),1+2*N_CW+2*N_CW_A,0))*ROUNDUP(G763*DIODE_SAFETY/V_STICK,0)*PRICE_STICK</f>
        <v>90.9</v>
      </c>
      <c r="AG763" s="24" t="n">
        <f aca="false">SUM(X763:AF763)</f>
        <v>2393.54012168</v>
      </c>
      <c r="AH763" s="20" t="n">
        <f aca="false">FIXED_BOM</f>
        <v>3666</v>
      </c>
      <c r="AI763" s="24" t="n">
        <f aca="false">(AG763+AH763)*(1+CONT)</f>
        <v>6968.471139932</v>
      </c>
      <c r="AJ763" s="24" t="n">
        <f aca="false">IF(AR763&gt;0,AI763/AR763,1000000000000)</f>
        <v>1783.04353753925</v>
      </c>
      <c r="AK763" s="8" t="n">
        <f aca="false">IF(AND(AP763&gt;=V_NEED,AR763&gt;=P_MIN,AQ763&gt;=Z_MIN,F763&lt;=N_CAP,D763&lt;=R_MAX,OR(CORONA_REQ=0,O763&gt;=G763),OR(CORE_MODE&lt;&gt;3,E_CORE&lt;=E_NULL_MAX)),1,0)</f>
        <v>0</v>
      </c>
      <c r="AL763" s="31" t="n">
        <f aca="false">IF(AK763=1,IF(OBJECTIVE=1,AI763,AJ763),1000000000000)+ROW()*0.000000001</f>
        <v>1000000000000</v>
      </c>
      <c r="AM763" s="31" t="n">
        <v>6.199327</v>
      </c>
      <c r="AN763" s="41" t="n">
        <v>1.409503</v>
      </c>
      <c r="AO763" s="31" t="n">
        <v>3.615709</v>
      </c>
      <c r="AP763" s="31" t="n">
        <f aca="false">IF(CORE_MODE=1,G763,IF(OR(CORE_MODE=3,CORE_MODE=4),G763+(CHOOSE(N_CW+1,0,1,CW_N2,CW_N3,CW_N4,CW_N5,CW_N6)+CHOOSE(N_CW_A+1,0,CW_A1,CW_A2))*CW_PER_SWING*AM763,AM763))</f>
        <v>24.368207317001</v>
      </c>
      <c r="AQ763" s="41" t="n">
        <f aca="false">IF(CORE_MODE=2,AN763,K763)</f>
        <v>1.471968</v>
      </c>
      <c r="AR763" s="31" t="n">
        <f aca="false">IF(CORE_MODE=2,AO763,L763)</f>
        <v>3.908189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31" t="n">
        <v>11.211605</v>
      </c>
      <c r="H764" s="8" t="n">
        <v>69.735988</v>
      </c>
      <c r="I764" s="8" t="n">
        <v>967.535796</v>
      </c>
      <c r="J764" s="31" t="n">
        <v>13.874268</v>
      </c>
      <c r="K764" s="41" t="n">
        <v>1.488453</v>
      </c>
      <c r="L764" s="31" t="n">
        <v>5.071605</v>
      </c>
      <c r="M764" s="8" t="n">
        <v>205</v>
      </c>
      <c r="N764" s="8" t="n">
        <v>1010</v>
      </c>
      <c r="O764" s="31" t="n">
        <v>12.140005</v>
      </c>
      <c r="P764" s="31" t="n">
        <v>9.88135</v>
      </c>
      <c r="Q764" s="31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31" t="n">
        <v>4.481708</v>
      </c>
      <c r="W764" s="41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2*ROUNDUP(G764*1000/V_ZENER,0)*PRICE_Z+(4+IF(CORE_MODE=1,1,0)+IF(OR(CORE_MODE=3,CORE_MODE=4),1+2*N_CW+2*N_CW_A,0))*ROUNDUP(G764*DIODE_SAFETY/V_STICK,0)*PRICE_STICK</f>
        <v>90.9</v>
      </c>
      <c r="AG764" s="24" t="n">
        <f aca="false">SUM(X764:AF764)</f>
        <v>2854.38075286</v>
      </c>
      <c r="AH764" s="20" t="n">
        <f aca="false">FIXED_BOM</f>
        <v>3666</v>
      </c>
      <c r="AI764" s="24" t="n">
        <f aca="false">(AG764+AH764)*(1+CONT)</f>
        <v>7498.437865789</v>
      </c>
      <c r="AJ764" s="24" t="n">
        <f aca="false">IF(AR764&gt;0,AI764/AR764,1000000000000)</f>
        <v>1478.51377735234</v>
      </c>
      <c r="AK764" s="8" t="n">
        <f aca="false">IF(AND(AP764&gt;=V_NEED,AR764&gt;=P_MIN,AQ764&gt;=Z_MIN,F764&lt;=N_CAP,D764&lt;=R_MAX,OR(CORONA_REQ=0,O764&gt;=G764),OR(CORE_MODE&lt;&gt;3,E_CORE&lt;=E_NULL_MAX)),1,0)</f>
        <v>0</v>
      </c>
      <c r="AL764" s="31" t="n">
        <f aca="false">IF(AK764=1,IF(OBJECTIVE=1,AI764,AJ764),1000000000000)+ROW()*0.000000001</f>
        <v>1000000000000</v>
      </c>
      <c r="AM764" s="31" t="n">
        <v>6.225941</v>
      </c>
      <c r="AN764" s="41" t="n">
        <v>1.435919</v>
      </c>
      <c r="AO764" s="31" t="n">
        <v>4.769563</v>
      </c>
      <c r="AP764" s="31" t="n">
        <f aca="false">IF(CORE_MODE=1,G764,IF(OR(CORE_MODE=3,CORE_MODE=4),G764+(CHOOSE(N_CW+1,0,1,CW_N2,CW_N3,CW_N4,CW_N5,CW_N6)+CHOOSE(N_CW_A+1,0,CW_A1,CW_A2))*CW_PER_SWING*AM764,AM764))</f>
        <v>24.424689224483</v>
      </c>
      <c r="AQ764" s="41" t="n">
        <f aca="false">IF(CORE_MODE=2,AN764,K764)</f>
        <v>1.488453</v>
      </c>
      <c r="AR764" s="31" t="n">
        <f aca="false">IF(CORE_MODE=2,AO764,L764)</f>
        <v>5.071605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31" t="n">
        <v>11.211605</v>
      </c>
      <c r="H765" s="8" t="n">
        <v>83.996196</v>
      </c>
      <c r="I765" s="8" t="n">
        <v>1171.227542</v>
      </c>
      <c r="J765" s="31" t="n">
        <v>13.943816</v>
      </c>
      <c r="K765" s="41" t="n">
        <v>1.499694</v>
      </c>
      <c r="L765" s="31" t="n">
        <v>6.241283</v>
      </c>
      <c r="M765" s="8" t="n">
        <v>250</v>
      </c>
      <c r="N765" s="8" t="n">
        <v>1100</v>
      </c>
      <c r="O765" s="31" t="n">
        <v>12.140005</v>
      </c>
      <c r="P765" s="31" t="n">
        <v>11.857619</v>
      </c>
      <c r="Q765" s="31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31" t="n">
        <v>5.272598</v>
      </c>
      <c r="W765" s="41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2*ROUNDUP(G765*1000/V_ZENER,0)*PRICE_Z+(4+IF(CORE_MODE=1,1,0)+IF(OR(CORE_MODE=3,CORE_MODE=4),1+2*N_CW+2*N_CW_A,0))*ROUNDUP(G765*DIODE_SAFETY/V_STICK,0)*PRICE_STICK</f>
        <v>90.9</v>
      </c>
      <c r="AG765" s="24" t="n">
        <f aca="false">SUM(X765:AF765)</f>
        <v>3399.46764288</v>
      </c>
      <c r="AH765" s="20" t="n">
        <f aca="false">FIXED_BOM</f>
        <v>3666</v>
      </c>
      <c r="AI765" s="24" t="n">
        <f aca="false">(AG765+AH765)*(1+CONT)</f>
        <v>8125.287789312</v>
      </c>
      <c r="AJ765" s="24" t="n">
        <f aca="false">IF(AR765&gt;0,AI765/AR765,1000000000000)</f>
        <v>1301.86177895026</v>
      </c>
      <c r="AK765" s="8" t="n">
        <f aca="false">IF(AND(AP765&gt;=V_NEED,AR765&gt;=P_MIN,AQ765&gt;=Z_MIN,F765&lt;=N_CAP,D765&lt;=R_MAX,OR(CORONA_REQ=0,O765&gt;=G765),OR(CORE_MODE&lt;&gt;3,E_CORE&lt;=E_NULL_MAX)),1,0)</f>
        <v>0</v>
      </c>
      <c r="AL765" s="31" t="n">
        <f aca="false">IF(AK765=1,IF(OBJECTIVE=1,AI765,AJ765),1000000000000)+ROW()*0.000000001</f>
        <v>1000000000000</v>
      </c>
      <c r="AM765" s="31" t="n">
        <v>6.247353</v>
      </c>
      <c r="AN765" s="41" t="n">
        <v>1.454643</v>
      </c>
      <c r="AO765" s="31" t="n">
        <v>5.934176</v>
      </c>
      <c r="AP765" s="31" t="n">
        <f aca="false">IF(CORE_MODE=1,G765,IF(OR(CORE_MODE=3,CORE_MODE=4),G765+(CHOOSE(N_CW+1,0,1,CW_N2,CW_N3,CW_N4,CW_N5,CW_N6)+CHOOSE(N_CW_A+1,0,CW_A1,CW_A2))*CW_PER_SWING*AM765,AM765))</f>
        <v>24.470131119839</v>
      </c>
      <c r="AQ765" s="41" t="n">
        <f aca="false">IF(CORE_MODE=2,AN765,K765)</f>
        <v>1.499694</v>
      </c>
      <c r="AR765" s="31" t="n">
        <f aca="false">IF(CORE_MODE=2,AO765,L765)</f>
        <v>6.241283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31" t="n">
        <v>11.211605</v>
      </c>
      <c r="H766" s="8" t="n">
        <v>112.516612</v>
      </c>
      <c r="I766" s="8" t="n">
        <v>1578.611035</v>
      </c>
      <c r="J766" s="31" t="n">
        <v>14.030026</v>
      </c>
      <c r="K766" s="41" t="n">
        <v>1.513259</v>
      </c>
      <c r="L766" s="31" t="n">
        <v>8.565423</v>
      </c>
      <c r="M766" s="8" t="n">
        <v>332.5</v>
      </c>
      <c r="N766" s="8" t="n">
        <v>1265</v>
      </c>
      <c r="O766" s="31" t="n">
        <v>12.140005</v>
      </c>
      <c r="P766" s="31" t="n">
        <v>15.810159</v>
      </c>
      <c r="Q766" s="31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31" t="n">
        <v>6.722562</v>
      </c>
      <c r="W766" s="41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2*ROUNDUP(G766*1000/V_ZENER,0)*PRICE_Z+(4+IF(CORE_MODE=1,1,0)+IF(OR(CORE_MODE=3,CORE_MODE=4),1+2*N_CW+2*N_CW_A,0))*ROUNDUP(G766*DIODE_SAFETY/V_STICK,0)*PRICE_STICK</f>
        <v>90.9</v>
      </c>
      <c r="AG766" s="24" t="n">
        <f aca="false">SUM(X766:AF766)</f>
        <v>4405.39516058</v>
      </c>
      <c r="AH766" s="20" t="n">
        <f aca="false">FIXED_BOM</f>
        <v>3666</v>
      </c>
      <c r="AI766" s="24" t="n">
        <f aca="false">(AG766+AH766)*(1+CONT)</f>
        <v>9282.104434667</v>
      </c>
      <c r="AJ766" s="24" t="n">
        <f aca="false">IF(AR766&gt;0,AI766/AR766,1000000000000)</f>
        <v>1083.67145845185</v>
      </c>
      <c r="AK766" s="8" t="n">
        <f aca="false">IF(AND(AP766&gt;=V_NEED,AR766&gt;=P_MIN,AQ766&gt;=Z_MIN,F766&lt;=N_CAP,D766&lt;=R_MAX,OR(CORONA_REQ=0,O766&gt;=G766),OR(CORE_MODE&lt;&gt;3,E_CORE&lt;=E_NULL_MAX)),1,0)</f>
        <v>0</v>
      </c>
      <c r="AL766" s="31" t="n">
        <f aca="false">IF(AK766=1,IF(OBJECTIVE=1,AI766,AJ766),1000000000000)+ROW()*0.000000001</f>
        <v>1000000000000</v>
      </c>
      <c r="AM766" s="31" t="n">
        <v>6.285312</v>
      </c>
      <c r="AN766" s="41" t="n">
        <v>1.479357</v>
      </c>
      <c r="AO766" s="31" t="n">
        <v>8.270257</v>
      </c>
      <c r="AP766" s="31" t="n">
        <f aca="false">IF(CORE_MODE=1,G766,IF(OR(CORE_MODE=3,CORE_MODE=4),G766+(CHOOSE(N_CW+1,0,1,CW_N2,CW_N3,CW_N4,CW_N5,CW_N6)+CHOOSE(N_CW_A+1,0,CW_A1,CW_A2))*CW_PER_SWING*AM766,AM766))</f>
        <v>24.550690101056</v>
      </c>
      <c r="AQ766" s="41" t="n">
        <f aca="false">IF(CORE_MODE=2,AN766,K766)</f>
        <v>1.513259</v>
      </c>
      <c r="AR766" s="31" t="n">
        <f aca="false">IF(CORE_MODE=2,AO766,L766)</f>
        <v>8.565423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31" t="n">
        <v>11.211605</v>
      </c>
      <c r="H767" s="8" t="n">
        <v>36.049529</v>
      </c>
      <c r="I767" s="8" t="n">
        <v>429.896638</v>
      </c>
      <c r="J767" s="31" t="n">
        <v>11.925167</v>
      </c>
      <c r="K767" s="41" t="n">
        <v>1.39946</v>
      </c>
      <c r="L767" s="31" t="n">
        <v>1.953504</v>
      </c>
      <c r="M767" s="8" t="n">
        <v>92.5</v>
      </c>
      <c r="N767" s="8" t="n">
        <v>785</v>
      </c>
      <c r="O767" s="31" t="n">
        <v>12.140005</v>
      </c>
      <c r="P767" s="31" t="n">
        <v>4.588712</v>
      </c>
      <c r="Q767" s="31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31" t="n">
        <v>2.504484</v>
      </c>
      <c r="W767" s="41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2*ROUNDUP(G767*1000/V_ZENER,0)*PRICE_Z+(4+IF(CORE_MODE=1,1,0)+IF(OR(CORE_MODE=3,CORE_MODE=4),1+2*N_CW+2*N_CW_A,0))*ROUNDUP(G767*DIODE_SAFETY/V_STICK,0)*PRICE_STICK</f>
        <v>90.9</v>
      </c>
      <c r="AG767" s="24" t="n">
        <f aca="false">SUM(X767:AF767)</f>
        <v>1479.47384513</v>
      </c>
      <c r="AH767" s="20" t="n">
        <f aca="false">FIXED_BOM</f>
        <v>3666</v>
      </c>
      <c r="AI767" s="24" t="n">
        <f aca="false">(AG767+AH767)*(1+CONT)</f>
        <v>5917.2949218995</v>
      </c>
      <c r="AJ767" s="24" t="n">
        <f aca="false">IF(AR767&gt;0,AI767/AR767,1000000000000)</f>
        <v>3029.0672155775</v>
      </c>
      <c r="AK767" s="8" t="n">
        <f aca="false">IF(AND(AP767&gt;=V_NEED,AR767&gt;=P_MIN,AQ767&gt;=Z_MIN,F767&lt;=N_CAP,D767&lt;=R_MAX,OR(CORONA_REQ=0,O767&gt;=G767),OR(CORE_MODE&lt;&gt;3,E_CORE&lt;=E_NULL_MAX)),1,0)</f>
        <v>0</v>
      </c>
      <c r="AL767" s="31" t="n">
        <f aca="false">IF(AK767=1,IF(OBJECTIVE=1,AI767,AJ767),1000000000000)+ROW()*0.000000001</f>
        <v>1000000000000</v>
      </c>
      <c r="AM767" s="31" t="n">
        <v>6.112316</v>
      </c>
      <c r="AN767" s="41" t="n">
        <v>1.30815</v>
      </c>
      <c r="AO767" s="31" t="n">
        <v>1.667847</v>
      </c>
      <c r="AP767" s="31" t="n">
        <f aca="false">IF(CORE_MODE=1,G767,IF(OR(CORE_MODE=3,CORE_MODE=4),G767+(CHOOSE(N_CW+1,0,1,CW_N2,CW_N3,CW_N4,CW_N5,CW_N6)+CHOOSE(N_CW_A+1,0,CW_A1,CW_A2))*CW_PER_SWING*AM767,AM767))</f>
        <v>24.183547091108</v>
      </c>
      <c r="AQ767" s="41" t="n">
        <f aca="false">IF(CORE_MODE=2,AN767,K767)</f>
        <v>1.39946</v>
      </c>
      <c r="AR767" s="31" t="n">
        <f aca="false">IF(CORE_MODE=2,AO767,L767)</f>
        <v>1.953504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31" t="n">
        <v>11.211605</v>
      </c>
      <c r="H768" s="8" t="n">
        <v>55.506402</v>
      </c>
      <c r="I768" s="8" t="n">
        <v>675.55186</v>
      </c>
      <c r="J768" s="31" t="n">
        <v>12.170702</v>
      </c>
      <c r="K768" s="41" t="n">
        <v>1.443093</v>
      </c>
      <c r="L768" s="31" t="n">
        <v>3.309363</v>
      </c>
      <c r="M768" s="8" t="n">
        <v>130</v>
      </c>
      <c r="N768" s="8" t="n">
        <v>860</v>
      </c>
      <c r="O768" s="31" t="n">
        <v>12.140005</v>
      </c>
      <c r="P768" s="31" t="n">
        <v>6.883068</v>
      </c>
      <c r="Q768" s="31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31" t="n">
        <v>3.163559</v>
      </c>
      <c r="W768" s="41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2*ROUNDUP(G768*1000/V_ZENER,0)*PRICE_Z+(4+IF(CORE_MODE=1,1,0)+IF(OR(CORE_MODE=3,CORE_MODE=4),1+2*N_CW+2*N_CW_A,0))*ROUNDUP(G768*DIODE_SAFETY/V_STICK,0)*PRICE_STICK</f>
        <v>90.9</v>
      </c>
      <c r="AG768" s="24" t="n">
        <f aca="false">SUM(X768:AF768)</f>
        <v>1944.12197073</v>
      </c>
      <c r="AH768" s="20" t="n">
        <f aca="false">FIXED_BOM</f>
        <v>3666</v>
      </c>
      <c r="AI768" s="24" t="n">
        <f aca="false">(AG768+AH768)*(1+CONT)</f>
        <v>6451.6402663395</v>
      </c>
      <c r="AJ768" s="24" t="n">
        <f aca="false">IF(AR768&gt;0,AI768/AR768,1000000000000)</f>
        <v>1949.51120996382</v>
      </c>
      <c r="AK768" s="8" t="n">
        <f aca="false">IF(AND(AP768&gt;=V_NEED,AR768&gt;=P_MIN,AQ768&gt;=Z_MIN,F768&lt;=N_CAP,D768&lt;=R_MAX,OR(CORONA_REQ=0,O768&gt;=G768),OR(CORE_MODE&lt;&gt;3,E_CORE&lt;=E_NULL_MAX)),1,0)</f>
        <v>0</v>
      </c>
      <c r="AL768" s="31" t="n">
        <f aca="false">IF(AK768=1,IF(OBJECTIVE=1,AI768,AJ768),1000000000000)+ROW()*0.000000001</f>
        <v>1000000000000</v>
      </c>
      <c r="AM768" s="31" t="n">
        <v>6.166657</v>
      </c>
      <c r="AN768" s="41" t="n">
        <v>1.376125</v>
      </c>
      <c r="AO768" s="31" t="n">
        <v>3.011062</v>
      </c>
      <c r="AP768" s="31" t="n">
        <f aca="false">IF(CORE_MODE=1,G768,IF(OR(CORE_MODE=3,CORE_MODE=4),G768+(CHOOSE(N_CW+1,0,1,CW_N2,CW_N3,CW_N4,CW_N5,CW_N6)+CHOOSE(N_CW_A+1,0,CW_A1,CW_A2))*CW_PER_SWING*AM768,AM768))</f>
        <v>24.298872984791</v>
      </c>
      <c r="AQ768" s="41" t="n">
        <f aca="false">IF(CORE_MODE=2,AN768,K768)</f>
        <v>1.443093</v>
      </c>
      <c r="AR768" s="31" t="n">
        <f aca="false">IF(CORE_MODE=2,AO768,L768)</f>
        <v>3.309363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31" t="n">
        <v>11.211605</v>
      </c>
      <c r="H769" s="8" t="n">
        <v>74.963276</v>
      </c>
      <c r="I769" s="8" t="n">
        <v>921.207082</v>
      </c>
      <c r="J769" s="31" t="n">
        <v>12.288778</v>
      </c>
      <c r="K769" s="41" t="n">
        <v>1.465152</v>
      </c>
      <c r="L769" s="31" t="n">
        <v>4.671861</v>
      </c>
      <c r="M769" s="8" t="n">
        <v>175</v>
      </c>
      <c r="N769" s="8" t="n">
        <v>950</v>
      </c>
      <c r="O769" s="31" t="n">
        <v>12.140005</v>
      </c>
      <c r="P769" s="31" t="n">
        <v>9.177425</v>
      </c>
      <c r="Q769" s="31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31" t="n">
        <v>3.954448</v>
      </c>
      <c r="W769" s="41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2*ROUNDUP(G769*1000/V_ZENER,0)*PRICE_Z+(4+IF(CORE_MODE=1,1,0)+IF(OR(CORE_MODE=3,CORE_MODE=4),1+2*N_CW+2*N_CW_A,0))*ROUNDUP(G769*DIODE_SAFETY/V_STICK,0)*PRICE_STICK</f>
        <v>90.9</v>
      </c>
      <c r="AG769" s="24" t="n">
        <f aca="false">SUM(X769:AF769)</f>
        <v>2493.01630911</v>
      </c>
      <c r="AH769" s="20" t="n">
        <f aca="false">FIXED_BOM</f>
        <v>3666</v>
      </c>
      <c r="AI769" s="24" t="n">
        <f aca="false">(AG769+AH769)*(1+CONT)</f>
        <v>7082.8687554765</v>
      </c>
      <c r="AJ769" s="24" t="n">
        <f aca="false">IF(AR769&gt;0,AI769/AR769,1000000000000)</f>
        <v>1516.07009615151</v>
      </c>
      <c r="AK769" s="8" t="n">
        <f aca="false">IF(AND(AP769&gt;=V_NEED,AR769&gt;=P_MIN,AQ769&gt;=Z_MIN,F769&lt;=N_CAP,D769&lt;=R_MAX,OR(CORONA_REQ=0,O769&gt;=G769),OR(CORE_MODE&lt;&gt;3,E_CORE&lt;=E_NULL_MAX)),1,0)</f>
        <v>0</v>
      </c>
      <c r="AL769" s="31" t="n">
        <f aca="false">IF(AK769=1,IF(OBJECTIVE=1,AI769,AJ769),1000000000000)+ROW()*0.000000001</f>
        <v>1000000000000</v>
      </c>
      <c r="AM769" s="31" t="n">
        <v>6.202199</v>
      </c>
      <c r="AN769" s="41" t="n">
        <v>1.412761</v>
      </c>
      <c r="AO769" s="31" t="n">
        <v>4.374786</v>
      </c>
      <c r="AP769" s="31" t="n">
        <f aca="false">IF(CORE_MODE=1,G769,IF(OR(CORE_MODE=3,CORE_MODE=4),G769+(CHOOSE(N_CW+1,0,1,CW_N2,CW_N3,CW_N4,CW_N5,CW_N6)+CHOOSE(N_CW_A+1,0,CW_A1,CW_A2))*CW_PER_SWING*AM769,AM769))</f>
        <v>24.374302456337</v>
      </c>
      <c r="AQ769" s="41" t="n">
        <f aca="false">IF(CORE_MODE=2,AN769,K769)</f>
        <v>1.465152</v>
      </c>
      <c r="AR769" s="31" t="n">
        <f aca="false">IF(CORE_MODE=2,AO769,L769)</f>
        <v>4.671861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31" t="n">
        <v>11.211605</v>
      </c>
      <c r="H770" s="8" t="n">
        <v>94.420149</v>
      </c>
      <c r="I770" s="8" t="n">
        <v>1166.862304</v>
      </c>
      <c r="J770" s="31" t="n">
        <v>12.358192</v>
      </c>
      <c r="K770" s="41" t="n">
        <v>1.479079</v>
      </c>
      <c r="L770" s="31" t="n">
        <v>6.042219</v>
      </c>
      <c r="M770" s="8" t="n">
        <v>220</v>
      </c>
      <c r="N770" s="8" t="n">
        <v>1040</v>
      </c>
      <c r="O770" s="31" t="n">
        <v>12.140005</v>
      </c>
      <c r="P770" s="31" t="n">
        <v>11.471781</v>
      </c>
      <c r="Q770" s="31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31" t="n">
        <v>4.745338</v>
      </c>
      <c r="W770" s="41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2*ROUNDUP(G770*1000/V_ZENER,0)*PRICE_Z+(4+IF(CORE_MODE=1,1,0)+IF(OR(CORE_MODE=3,CORE_MODE=4),1+2*N_CW+2*N_CW_A,0))*ROUNDUP(G770*DIODE_SAFETY/V_STICK,0)*PRICE_STICK</f>
        <v>90.9</v>
      </c>
      <c r="AG770" s="24" t="n">
        <f aca="false">SUM(X770:AF770)</f>
        <v>3041.91070202</v>
      </c>
      <c r="AH770" s="20" t="n">
        <f aca="false">FIXED_BOM</f>
        <v>3666</v>
      </c>
      <c r="AI770" s="24" t="n">
        <f aca="false">(AG770+AH770)*(1+CONT)</f>
        <v>7714.097307323</v>
      </c>
      <c r="AJ770" s="24" t="n">
        <f aca="false">IF(AR770&gt;0,AI770/AR770,1000000000000)</f>
        <v>1276.69938930102</v>
      </c>
      <c r="AK770" s="8" t="n">
        <f aca="false">IF(AND(AP770&gt;=V_NEED,AR770&gt;=P_MIN,AQ770&gt;=Z_MIN,F770&lt;=N_CAP,D770&lt;=R_MAX,OR(CORONA_REQ=0,O770&gt;=G770),OR(CORE_MODE&lt;&gt;3,E_CORE&lt;=E_NULL_MAX)),1,0)</f>
        <v>0</v>
      </c>
      <c r="AL770" s="31" t="n">
        <f aca="false">IF(AK770=1,IF(OBJECTIVE=1,AI770,AJ770),1000000000000)+ROW()*0.000000001</f>
        <v>1000000000000</v>
      </c>
      <c r="AM770" s="31" t="n">
        <v>6.229244</v>
      </c>
      <c r="AN770" s="41" t="n">
        <v>1.435568</v>
      </c>
      <c r="AO770" s="31" t="n">
        <v>5.737357</v>
      </c>
      <c r="AP770" s="31" t="n">
        <f aca="false">IF(CORE_MODE=1,G770,IF(OR(CORE_MODE=3,CORE_MODE=4),G770+(CHOOSE(N_CW+1,0,1,CW_N2,CW_N3,CW_N4,CW_N5,CW_N6)+CHOOSE(N_CW_A+1,0,CW_A1,CW_A2))*CW_PER_SWING*AM770,AM770))</f>
        <v>24.431699059172</v>
      </c>
      <c r="AQ770" s="41" t="n">
        <f aca="false">IF(CORE_MODE=2,AN770,K770)</f>
        <v>1.479079</v>
      </c>
      <c r="AR770" s="31" t="n">
        <f aca="false">IF(CORE_MODE=2,AO770,L770)</f>
        <v>6.042219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31" t="n">
        <v>11.211605</v>
      </c>
      <c r="H771" s="8" t="n">
        <v>113.877023</v>
      </c>
      <c r="I771" s="8" t="n">
        <v>1412.517526</v>
      </c>
      <c r="J771" s="31" t="n">
        <v>12.403885</v>
      </c>
      <c r="K771" s="41" t="n">
        <v>1.488349</v>
      </c>
      <c r="L771" s="31" t="n">
        <v>7.413335</v>
      </c>
      <c r="M771" s="8" t="n">
        <v>257.5</v>
      </c>
      <c r="N771" s="8" t="n">
        <v>1115</v>
      </c>
      <c r="O771" s="31" t="n">
        <v>12.140005</v>
      </c>
      <c r="P771" s="31" t="n">
        <v>13.766137</v>
      </c>
      <c r="Q771" s="31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31" t="n">
        <v>5.404413</v>
      </c>
      <c r="W771" s="41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2*ROUNDUP(G771*1000/V_ZENER,0)*PRICE_Z+(4+IF(CORE_MODE=1,1,0)+IF(OR(CORE_MODE=3,CORE_MODE=4),1+2*N_CW+2*N_CW_A,0))*ROUNDUP(G771*DIODE_SAFETY/V_STICK,0)*PRICE_STICK</f>
        <v>90.9</v>
      </c>
      <c r="AG771" s="24" t="n">
        <f aca="false">SUM(X771:AF771)</f>
        <v>3506.55887065</v>
      </c>
      <c r="AH771" s="20" t="n">
        <f aca="false">FIXED_BOM</f>
        <v>3666</v>
      </c>
      <c r="AI771" s="24" t="n">
        <f aca="false">(AG771+AH771)*(1+CONT)</f>
        <v>8248.4427012475</v>
      </c>
      <c r="AJ771" s="24" t="n">
        <f aca="false">IF(AR771&gt;0,AI771/AR771,1000000000000)</f>
        <v>1112.64939480645</v>
      </c>
      <c r="AK771" s="8" t="n">
        <f aca="false">IF(AND(AP771&gt;=V_NEED,AR771&gt;=P_MIN,AQ771&gt;=Z_MIN,F771&lt;=N_CAP,D771&lt;=R_MAX,OR(CORONA_REQ=0,O771&gt;=G771),OR(CORE_MODE&lt;&gt;3,E_CORE&lt;=E_NULL_MAX)),1,0)</f>
        <v>0</v>
      </c>
      <c r="AL771" s="31" t="n">
        <f aca="false">IF(AK771=1,IF(OBJECTIVE=1,AI771,AJ771),1000000000000)+ROW()*0.000000001</f>
        <v>1000000000000</v>
      </c>
      <c r="AM771" s="31" t="n">
        <v>6.250931</v>
      </c>
      <c r="AN771" s="41" t="n">
        <v>1.452217</v>
      </c>
      <c r="AO771" s="31" t="n">
        <v>7.117715</v>
      </c>
      <c r="AP771" s="31" t="n">
        <f aca="false">IF(CORE_MODE=1,G771,IF(OR(CORE_MODE=3,CORE_MODE=4),G771+(CHOOSE(N_CW+1,0,1,CW_N2,CW_N3,CW_N4,CW_N5,CW_N6)+CHOOSE(N_CW_A+1,0,CW_A1,CW_A2))*CW_PER_SWING*AM771,AM771))</f>
        <v>24.477724576853</v>
      </c>
      <c r="AQ771" s="41" t="n">
        <f aca="false">IF(CORE_MODE=2,AN771,K771)</f>
        <v>1.488349</v>
      </c>
      <c r="AR771" s="31" t="n">
        <f aca="false">IF(CORE_MODE=2,AO771,L771)</f>
        <v>7.413335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31" t="n">
        <v>11.211605</v>
      </c>
      <c r="H772" s="8" t="n">
        <v>152.79077</v>
      </c>
      <c r="I772" s="8" t="n">
        <v>1903.82797</v>
      </c>
      <c r="J772" s="31" t="n">
        <v>12.46036</v>
      </c>
      <c r="K772" s="41" t="n">
        <v>1.499228</v>
      </c>
      <c r="L772" s="31" t="n">
        <v>10.146547</v>
      </c>
      <c r="M772" s="8" t="n">
        <v>347.5</v>
      </c>
      <c r="N772" s="8" t="n">
        <v>1295</v>
      </c>
      <c r="O772" s="31" t="n">
        <v>12.140005</v>
      </c>
      <c r="P772" s="31" t="n">
        <v>18.354849</v>
      </c>
      <c r="Q772" s="31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31" t="n">
        <v>6.986192</v>
      </c>
      <c r="W772" s="41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2*ROUNDUP(G772*1000/V_ZENER,0)*PRICE_Z+(4+IF(CORE_MODE=1,1,0)+IF(OR(CORE_MODE=3,CORE_MODE=4),1+2*N_CW+2*N_CW_A,0))*ROUNDUP(G772*DIODE_SAFETY/V_STICK,0)*PRICE_STICK</f>
        <v>90.9</v>
      </c>
      <c r="AG772" s="24" t="n">
        <f aca="false">SUM(X772:AF772)</f>
        <v>4604.34752847</v>
      </c>
      <c r="AH772" s="20" t="n">
        <f aca="false">FIXED_BOM</f>
        <v>3666</v>
      </c>
      <c r="AI772" s="24" t="n">
        <f aca="false">(AG772+AH772)*(1+CONT)</f>
        <v>9510.8996577405</v>
      </c>
      <c r="AJ772" s="24" t="n">
        <f aca="false">IF(AR772&gt;0,AI772/AR772,1000000000000)</f>
        <v>937.353333872154</v>
      </c>
      <c r="AK772" s="8" t="n">
        <f aca="false">IF(AND(AP772&gt;=V_NEED,AR772&gt;=P_MIN,AQ772&gt;=Z_MIN,F772&lt;=N_CAP,D772&lt;=R_MAX,OR(CORONA_REQ=0,O772&gt;=G772),OR(CORE_MODE&lt;&gt;3,E_CORE&lt;=E_NULL_MAX)),1,0)</f>
        <v>0</v>
      </c>
      <c r="AL772" s="31" t="n">
        <f aca="false">IF(AK772=1,IF(OBJECTIVE=1,AI772,AJ772),1000000000000)+ROW()*0.000000001</f>
        <v>1000000000000</v>
      </c>
      <c r="AM772" s="31" t="n">
        <v>6.305999</v>
      </c>
      <c r="AN772" s="41" t="n">
        <v>1.470833</v>
      </c>
      <c r="AO772" s="31" t="n">
        <v>9.841794</v>
      </c>
      <c r="AP772" s="31" t="n">
        <f aca="false">IF(CORE_MODE=1,G772,IF(OR(CORE_MODE=3,CORE_MODE=4),G772+(CHOOSE(N_CW+1,0,1,CW_N2,CW_N3,CW_N4,CW_N5,CW_N6)+CHOOSE(N_CW_A+1,0,CW_A1,CW_A2))*CW_PER_SWING*AM772,AM772))</f>
        <v>24.594593355737</v>
      </c>
      <c r="AQ772" s="41" t="n">
        <f aca="false">IF(CORE_MODE=2,AN772,K772)</f>
        <v>1.499228</v>
      </c>
      <c r="AR772" s="31" t="n">
        <f aca="false">IF(CORE_MODE=2,AO772,L772)</f>
        <v>10.146547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31" t="n">
        <v>11.211605</v>
      </c>
      <c r="H773" s="8" t="n">
        <v>55.568384</v>
      </c>
      <c r="I773" s="8" t="n">
        <v>502.61528</v>
      </c>
      <c r="J773" s="31" t="n">
        <v>9.044986</v>
      </c>
      <c r="K773" s="41" t="n">
        <v>1.365839</v>
      </c>
      <c r="L773" s="31" t="n">
        <v>2.15359</v>
      </c>
      <c r="M773" s="8" t="n">
        <v>92.5</v>
      </c>
      <c r="N773" s="8" t="n">
        <v>785</v>
      </c>
      <c r="O773" s="31" t="n">
        <v>12.140005</v>
      </c>
      <c r="P773" s="31" t="n">
        <v>5.224885</v>
      </c>
      <c r="Q773" s="31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31" t="n">
        <v>2.504484</v>
      </c>
      <c r="W773" s="41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2*ROUNDUP(G773*1000/V_ZENER,0)*PRICE_Z+(4+IF(CORE_MODE=1,1,0)+IF(OR(CORE_MODE=3,CORE_MODE=4),1+2*N_CW+2*N_CW_A,0))*ROUNDUP(G773*DIODE_SAFETY/V_STICK,0)*PRICE_STICK</f>
        <v>90.9</v>
      </c>
      <c r="AG773" s="24" t="n">
        <f aca="false">SUM(X773:AF773)</f>
        <v>1487.08883594</v>
      </c>
      <c r="AH773" s="20" t="n">
        <f aca="false">FIXED_BOM</f>
        <v>3666</v>
      </c>
      <c r="AI773" s="24" t="n">
        <f aca="false">(AG773+AH773)*(1+CONT)</f>
        <v>5926.052161331</v>
      </c>
      <c r="AJ773" s="24" t="n">
        <f aca="false">IF(AR773&gt;0,AI773/AR773,1000000000000)</f>
        <v>2751.70861739282</v>
      </c>
      <c r="AK773" s="8" t="n">
        <f aca="false">IF(AND(AP773&gt;=V_NEED,AR773&gt;=P_MIN,AQ773&gt;=Z_MIN,F773&lt;=N_CAP,D773&lt;=R_MAX,OR(CORONA_REQ=0,O773&gt;=G773),OR(CORE_MODE&lt;&gt;3,E_CORE&lt;=E_NULL_MAX)),1,0)</f>
        <v>0</v>
      </c>
      <c r="AL773" s="31" t="n">
        <f aca="false">IF(AK773=1,IF(OBJECTIVE=1,AI773,AJ773),1000000000000)+ROW()*0.000000001</f>
        <v>1000000000000</v>
      </c>
      <c r="AM773" s="31" t="n">
        <v>6.077637</v>
      </c>
      <c r="AN773" s="41" t="n">
        <v>1.291496</v>
      </c>
      <c r="AO773" s="31" t="n">
        <v>1.868742</v>
      </c>
      <c r="AP773" s="31" t="n">
        <f aca="false">IF(CORE_MODE=1,G773,IF(OR(CORE_MODE=3,CORE_MODE=4),G773+(CHOOSE(N_CW+1,0,1,CW_N2,CW_N3,CW_N4,CW_N5,CW_N6)+CHOOSE(N_CW_A+1,0,CW_A1,CW_A2))*CW_PER_SWING*AM773,AM773))</f>
        <v>24.109949132531</v>
      </c>
      <c r="AQ773" s="41" t="n">
        <f aca="false">IF(CORE_MODE=2,AN773,K773)</f>
        <v>1.365839</v>
      </c>
      <c r="AR773" s="31" t="n">
        <f aca="false">IF(CORE_MODE=2,AO773,L773)</f>
        <v>2.15359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31" t="n">
        <v>11.211605</v>
      </c>
      <c r="H774" s="8" t="n">
        <v>86.178889</v>
      </c>
      <c r="I774" s="8" t="n">
        <v>789.824011</v>
      </c>
      <c r="J774" s="31" t="n">
        <v>9.164936</v>
      </c>
      <c r="K774" s="41" t="n">
        <v>1.400709</v>
      </c>
      <c r="L774" s="31" t="n">
        <v>3.614753</v>
      </c>
      <c r="M774" s="8" t="n">
        <v>137.5</v>
      </c>
      <c r="N774" s="8" t="n">
        <v>875</v>
      </c>
      <c r="O774" s="31" t="n">
        <v>12.140005</v>
      </c>
      <c r="P774" s="31" t="n">
        <v>7.837327</v>
      </c>
      <c r="Q774" s="31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31" t="n">
        <v>3.295374</v>
      </c>
      <c r="W774" s="41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2*ROUNDUP(G774*1000/V_ZENER,0)*PRICE_Z+(4+IF(CORE_MODE=1,1,0)+IF(OR(CORE_MODE=3,CORE_MODE=4),1+2*N_CW+2*N_CW_A,0))*ROUNDUP(G774*DIODE_SAFETY/V_STICK,0)*PRICE_STICK</f>
        <v>90.9</v>
      </c>
      <c r="AG774" s="24" t="n">
        <f aca="false">SUM(X774:AF774)</f>
        <v>2039.79071677</v>
      </c>
      <c r="AH774" s="20" t="n">
        <f aca="false">FIXED_BOM</f>
        <v>3666</v>
      </c>
      <c r="AI774" s="24" t="n">
        <f aca="false">(AG774+AH774)*(1+CONT)</f>
        <v>6561.6593242855</v>
      </c>
      <c r="AJ774" s="24" t="n">
        <f aca="false">IF(AR774&gt;0,AI774/AR774,1000000000000)</f>
        <v>1815.24417416225</v>
      </c>
      <c r="AK774" s="8" t="n">
        <f aca="false">IF(AND(AP774&gt;=V_NEED,AR774&gt;=P_MIN,AQ774&gt;=Z_MIN,F774&lt;=N_CAP,D774&lt;=R_MAX,OR(CORONA_REQ=0,O774&gt;=G774),OR(CORE_MODE&lt;&gt;3,E_CORE&lt;=E_NULL_MAX)),1,0)</f>
        <v>0</v>
      </c>
      <c r="AL774" s="31" t="n">
        <f aca="false">IF(AK774=1,IF(OBJECTIVE=1,AI774,AJ774),1000000000000)+ROW()*0.000000001</f>
        <v>1000000000000</v>
      </c>
      <c r="AM774" s="31" t="n">
        <v>6.128311</v>
      </c>
      <c r="AN774" s="41" t="n">
        <v>1.348585</v>
      </c>
      <c r="AO774" s="31" t="n">
        <v>3.332531</v>
      </c>
      <c r="AP774" s="31" t="n">
        <f aca="false">IF(CORE_MODE=1,G774,IF(OR(CORE_MODE=3,CORE_MODE=4),G774+(CHOOSE(N_CW+1,0,1,CW_N2,CW_N3,CW_N4,CW_N5,CW_N6)+CHOOSE(N_CW_A+1,0,CW_A1,CW_A2))*CW_PER_SWING*AM774,AM774))</f>
        <v>24.217492687793</v>
      </c>
      <c r="AQ774" s="41" t="n">
        <f aca="false">IF(CORE_MODE=2,AN774,K774)</f>
        <v>1.400709</v>
      </c>
      <c r="AR774" s="31" t="n">
        <f aca="false">IF(CORE_MODE=2,AO774,L774)</f>
        <v>3.614753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31" t="n">
        <v>11.211605</v>
      </c>
      <c r="H775" s="8" t="n">
        <v>116.789394</v>
      </c>
      <c r="I775" s="8" t="n">
        <v>1077.032743</v>
      </c>
      <c r="J775" s="31" t="n">
        <v>9.222008</v>
      </c>
      <c r="K775" s="41" t="n">
        <v>1.418191</v>
      </c>
      <c r="L775" s="31" t="n">
        <v>5.083382</v>
      </c>
      <c r="M775" s="8" t="n">
        <v>182.5</v>
      </c>
      <c r="N775" s="8" t="n">
        <v>965</v>
      </c>
      <c r="O775" s="31" t="n">
        <v>12.140005</v>
      </c>
      <c r="P775" s="31" t="n">
        <v>10.44977</v>
      </c>
      <c r="Q775" s="31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31" t="n">
        <v>4.086263</v>
      </c>
      <c r="W775" s="41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2*ROUNDUP(G775*1000/V_ZENER,0)*PRICE_Z+(4+IF(CORE_MODE=1,1,0)+IF(OR(CORE_MODE=3,CORE_MODE=4),1+2*N_CW+2*N_CW_A,0))*ROUNDUP(G775*DIODE_SAFETY/V_STICK,0)*PRICE_STICK</f>
        <v>90.9</v>
      </c>
      <c r="AG775" s="24" t="n">
        <f aca="false">SUM(X775:AF775)</f>
        <v>2592.49255107</v>
      </c>
      <c r="AH775" s="20" t="n">
        <f aca="false">FIXED_BOM</f>
        <v>3666</v>
      </c>
      <c r="AI775" s="24" t="n">
        <f aca="false">(AG775+AH775)*(1+CONT)</f>
        <v>7197.2664337305</v>
      </c>
      <c r="AJ775" s="24" t="n">
        <f aca="false">IF(AR775&gt;0,AI775/AR775,1000000000000)</f>
        <v>1415.84213693374</v>
      </c>
      <c r="AK775" s="8" t="n">
        <f aca="false">IF(AND(AP775&gt;=V_NEED,AR775&gt;=P_MIN,AQ775&gt;=Z_MIN,F775&lt;=N_CAP,D775&lt;=R_MAX,OR(CORONA_REQ=0,O775&gt;=G775),OR(CORE_MODE&lt;&gt;3,E_CORE&lt;=E_NULL_MAX)),1,0)</f>
        <v>0</v>
      </c>
      <c r="AL775" s="31" t="n">
        <f aca="false">IF(AK775=1,IF(OBJECTIVE=1,AI775,AJ775),1000000000000)+ROW()*0.000000001</f>
        <v>1000000000000</v>
      </c>
      <c r="AM775" s="31" t="n">
        <v>6.163716</v>
      </c>
      <c r="AN775" s="41" t="n">
        <v>1.376648</v>
      </c>
      <c r="AO775" s="31" t="n">
        <v>4.784516</v>
      </c>
      <c r="AP775" s="31" t="n">
        <f aca="false">IF(CORE_MODE=1,G775,IF(OR(CORE_MODE=3,CORE_MODE=4),G775+(CHOOSE(N_CW+1,0,1,CW_N2,CW_N3,CW_N4,CW_N5,CW_N6)+CHOOSE(N_CW_A+1,0,CW_A1,CW_A2))*CW_PER_SWING*AM775,AM775))</f>
        <v>24.292631409308</v>
      </c>
      <c r="AQ775" s="41" t="n">
        <f aca="false">IF(CORE_MODE=2,AN775,K775)</f>
        <v>1.418191</v>
      </c>
      <c r="AR775" s="31" t="n">
        <f aca="false">IF(CORE_MODE=2,AO775,L775)</f>
        <v>5.083382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31" t="n">
        <v>11.211605</v>
      </c>
      <c r="H776" s="8" t="n">
        <v>147.3999</v>
      </c>
      <c r="I776" s="8" t="n">
        <v>1364.241474</v>
      </c>
      <c r="J776" s="31" t="n">
        <v>9.255376</v>
      </c>
      <c r="K776" s="41" t="n">
        <v>1.428531</v>
      </c>
      <c r="L776" s="31" t="n">
        <v>6.553133</v>
      </c>
      <c r="M776" s="8" t="n">
        <v>227.5</v>
      </c>
      <c r="N776" s="8" t="n">
        <v>1055</v>
      </c>
      <c r="O776" s="31" t="n">
        <v>12.140005</v>
      </c>
      <c r="P776" s="31" t="n">
        <v>13.062212</v>
      </c>
      <c r="Q776" s="31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31" t="n">
        <v>4.877153</v>
      </c>
      <c r="W776" s="41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2*ROUNDUP(G776*1000/V_ZENER,0)*PRICE_Z+(4+IF(CORE_MODE=1,1,0)+IF(OR(CORE_MODE=3,CORE_MODE=4),1+2*N_CW+2*N_CW_A,0))*ROUNDUP(G776*DIODE_SAFETY/V_STICK,0)*PRICE_STICK</f>
        <v>90.9</v>
      </c>
      <c r="AG776" s="24" t="n">
        <f aca="false">SUM(X776:AF776)</f>
        <v>3145.1943669</v>
      </c>
      <c r="AH776" s="20" t="n">
        <f aca="false">FIXED_BOM</f>
        <v>3666</v>
      </c>
      <c r="AI776" s="24" t="n">
        <f aca="false">(AG776+AH776)*(1+CONT)</f>
        <v>7832.873521935</v>
      </c>
      <c r="AJ776" s="24" t="n">
        <f aca="false">IF(AR776&gt;0,AI776/AR776,1000000000000)</f>
        <v>1195.28682264422</v>
      </c>
      <c r="AK776" s="8" t="n">
        <f aca="false">IF(AND(AP776&gt;=V_NEED,AR776&gt;=P_MIN,AQ776&gt;=Z_MIN,F776&lt;=N_CAP,D776&lt;=R_MAX,OR(CORONA_REQ=0,O776&gt;=G776),OR(CORE_MODE&lt;&gt;3,E_CORE&lt;=E_NULL_MAX)),1,0)</f>
        <v>0</v>
      </c>
      <c r="AL776" s="31" t="n">
        <f aca="false">IF(AK776=1,IF(OBJECTIVE=1,AI776,AJ776),1000000000000)+ROW()*0.000000001</f>
        <v>1000000000000</v>
      </c>
      <c r="AM776" s="31" t="n">
        <v>6.190517</v>
      </c>
      <c r="AN776" s="41" t="n">
        <v>1.395153</v>
      </c>
      <c r="AO776" s="31" t="n">
        <v>6.260043</v>
      </c>
      <c r="AP776" s="31" t="n">
        <f aca="false">IF(CORE_MODE=1,G776,IF(OR(CORE_MODE=3,CORE_MODE=4),G776+(CHOOSE(N_CW+1,0,1,CW_N2,CW_N3,CW_N4,CW_N5,CW_N6)+CHOOSE(N_CW_A+1,0,CW_A1,CW_A2))*CW_PER_SWING*AM776,AM776))</f>
        <v>24.349510179971</v>
      </c>
      <c r="AQ776" s="41" t="n">
        <f aca="false">IF(CORE_MODE=2,AN776,K776)</f>
        <v>1.428531</v>
      </c>
      <c r="AR776" s="31" t="n">
        <f aca="false">IF(CORE_MODE=2,AO776,L776)</f>
        <v>6.553133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31" t="n">
        <v>11.211605</v>
      </c>
      <c r="H777" s="8" t="n">
        <v>178.010405</v>
      </c>
      <c r="I777" s="8" t="n">
        <v>1651.450206</v>
      </c>
      <c r="J777" s="31" t="n">
        <v>9.277268</v>
      </c>
      <c r="K777" s="41" t="n">
        <v>1.43597</v>
      </c>
      <c r="L777" s="31" t="n">
        <v>8.026665</v>
      </c>
      <c r="M777" s="8" t="n">
        <v>272.5</v>
      </c>
      <c r="N777" s="8" t="n">
        <v>1145</v>
      </c>
      <c r="O777" s="31" t="n">
        <v>12.140005</v>
      </c>
      <c r="P777" s="31" t="n">
        <v>15.674655</v>
      </c>
      <c r="Q777" s="31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31" t="n">
        <v>5.668043</v>
      </c>
      <c r="W777" s="41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2*ROUNDUP(G777*1000/V_ZENER,0)*PRICE_Z+(4+IF(CORE_MODE=1,1,0)+IF(OR(CORE_MODE=3,CORE_MODE=4),1+2*N_CW+2*N_CW_A,0))*ROUNDUP(G777*DIODE_SAFETY/V_STICK,0)*PRICE_STICK</f>
        <v>90.9</v>
      </c>
      <c r="AG777" s="24" t="n">
        <f aca="false">SUM(X777:AF777)</f>
        <v>3697.8962612</v>
      </c>
      <c r="AH777" s="20" t="n">
        <f aca="false">FIXED_BOM</f>
        <v>3666</v>
      </c>
      <c r="AI777" s="24" t="n">
        <f aca="false">(AG777+AH777)*(1+CONT)</f>
        <v>8468.48070038</v>
      </c>
      <c r="AJ777" s="24" t="n">
        <f aca="false">IF(AR777&gt;0,AI777/AR777,1000000000000)</f>
        <v>1055.04349569591</v>
      </c>
      <c r="AK777" s="8" t="n">
        <f aca="false">IF(AND(AP777&gt;=V_NEED,AR777&gt;=P_MIN,AQ777&gt;=Z_MIN,F777&lt;=N_CAP,D777&lt;=R_MAX,OR(CORONA_REQ=0,O777&gt;=G777),OR(CORE_MODE&lt;&gt;3,E_CORE&lt;=E_NULL_MAX)),1,0)</f>
        <v>0</v>
      </c>
      <c r="AL777" s="31" t="n">
        <f aca="false">IF(AK777=1,IF(OBJECTIVE=1,AI777,AJ777),1000000000000)+ROW()*0.000000001</f>
        <v>1000000000000</v>
      </c>
      <c r="AM777" s="31" t="n">
        <v>6.220179</v>
      </c>
      <c r="AN777" s="41" t="n">
        <v>1.40784</v>
      </c>
      <c r="AO777" s="31" t="n">
        <v>7.735479</v>
      </c>
      <c r="AP777" s="31" t="n">
        <f aca="false">IF(CORE_MODE=1,G777,IF(OR(CORE_MODE=3,CORE_MODE=4),G777+(CHOOSE(N_CW+1,0,1,CW_N2,CW_N3,CW_N4,CW_N5,CW_N6)+CHOOSE(N_CW_A+1,0,CW_A1,CW_A2))*CW_PER_SWING*AM777,AM777))</f>
        <v>24.412460745077</v>
      </c>
      <c r="AQ777" s="41" t="n">
        <f aca="false">IF(CORE_MODE=2,AN777,K777)</f>
        <v>1.43597</v>
      </c>
      <c r="AR777" s="31" t="n">
        <f aca="false">IF(CORE_MODE=2,AO777,L777)</f>
        <v>8.026665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31" t="n">
        <v>11.211605</v>
      </c>
      <c r="H778" s="8" t="n">
        <v>239.231415</v>
      </c>
      <c r="I778" s="8" t="n">
        <v>2225.867669</v>
      </c>
      <c r="J778" s="31" t="n">
        <v>9.304245</v>
      </c>
      <c r="K778" s="41" t="n">
        <v>1.44445</v>
      </c>
      <c r="L778" s="31" t="n">
        <v>10.974763</v>
      </c>
      <c r="M778" s="8" t="n">
        <v>362.5</v>
      </c>
      <c r="N778" s="8" t="n">
        <v>1325</v>
      </c>
      <c r="O778" s="31" t="n">
        <v>12.140005</v>
      </c>
      <c r="P778" s="31" t="n">
        <v>20.899539</v>
      </c>
      <c r="Q778" s="31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31" t="n">
        <v>7.249822</v>
      </c>
      <c r="W778" s="41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2*ROUNDUP(G778*1000/V_ZENER,0)*PRICE_Z+(4+IF(CORE_MODE=1,1,0)+IF(OR(CORE_MODE=3,CORE_MODE=4),1+2*N_CW+2*N_CW_A,0))*ROUNDUP(G778*DIODE_SAFETY/V_STICK,0)*PRICE_STICK</f>
        <v>90.9</v>
      </c>
      <c r="AG778" s="24" t="n">
        <f aca="false">SUM(X778:AF778)</f>
        <v>4803.29995786</v>
      </c>
      <c r="AH778" s="20" t="n">
        <f aca="false">FIXED_BOM</f>
        <v>3666</v>
      </c>
      <c r="AI778" s="24" t="n">
        <f aca="false">(AG778+AH778)*(1+CONT)</f>
        <v>9739.694951539</v>
      </c>
      <c r="AJ778" s="24" t="n">
        <f aca="false">IF(AR778&gt;0,AI778/AR778,1000000000000)</f>
        <v>887.462895694331</v>
      </c>
      <c r="AK778" s="8" t="n">
        <f aca="false">IF(AND(AP778&gt;=V_NEED,AR778&gt;=P_MIN,AQ778&gt;=Z_MIN,F778&lt;=N_CAP,D778&lt;=R_MAX,OR(CORONA_REQ=0,O778&gt;=G778),OR(CORE_MODE&lt;&gt;3,E_CORE&lt;=E_NULL_MAX)),1,0)</f>
        <v>0</v>
      </c>
      <c r="AL778" s="31" t="n">
        <f aca="false">IF(AK778=1,IF(OBJECTIVE=1,AI778,AJ778),1000000000000)+ROW()*0.000000001</f>
        <v>1000000000000</v>
      </c>
      <c r="AM778" s="31" t="n">
        <v>6.278883</v>
      </c>
      <c r="AN778" s="41" t="n">
        <v>1.422402</v>
      </c>
      <c r="AO778" s="31" t="n">
        <v>10.672225</v>
      </c>
      <c r="AP778" s="31" t="n">
        <f aca="false">IF(CORE_MODE=1,G778,IF(OR(CORE_MODE=3,CORE_MODE=4),G778+(CHOOSE(N_CW+1,0,1,CW_N2,CW_N3,CW_N4,CW_N5,CW_N6)+CHOOSE(N_CW_A+1,0,CW_A1,CW_A2))*CW_PER_SWING*AM778,AM778))</f>
        <v>24.537046072229</v>
      </c>
      <c r="AQ778" s="41" t="n">
        <f aca="false">IF(CORE_MODE=2,AN778,K778)</f>
        <v>1.44445</v>
      </c>
      <c r="AR778" s="31" t="n">
        <f aca="false">IF(CORE_MODE=2,AO778,L778)</f>
        <v>10.974763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31" t="n">
        <v>11.211605</v>
      </c>
      <c r="H779" s="8" t="n">
        <v>29.333695</v>
      </c>
      <c r="I779" s="8" t="n">
        <v>357.805154</v>
      </c>
      <c r="J779" s="31" t="n">
        <v>12.197753</v>
      </c>
      <c r="K779" s="41" t="n">
        <v>1.380921</v>
      </c>
      <c r="L779" s="31" t="n">
        <v>1.572641</v>
      </c>
      <c r="M779" s="8" t="n">
        <v>91</v>
      </c>
      <c r="N779" s="8" t="n">
        <v>782</v>
      </c>
      <c r="O779" s="31" t="n">
        <v>12.737934</v>
      </c>
      <c r="P779" s="31" t="n">
        <v>4.743048</v>
      </c>
      <c r="Q779" s="31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31" t="n">
        <v>2.478121</v>
      </c>
      <c r="W779" s="41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2*ROUNDUP(G779*1000/V_ZENER,0)*PRICE_Z+(4+IF(CORE_MODE=1,1,0)+IF(OR(CORE_MODE=3,CORE_MODE=4),1+2*N_CW+2*N_CW_A,0))*ROUNDUP(G779*DIODE_SAFETY/V_STICK,0)*PRICE_STICK</f>
        <v>90.9</v>
      </c>
      <c r="AG779" s="24" t="n">
        <f aca="false">SUM(X779:AF779)</f>
        <v>1417.36936147</v>
      </c>
      <c r="AH779" s="20" t="n">
        <f aca="false">FIXED_BOM</f>
        <v>3666</v>
      </c>
      <c r="AI779" s="24" t="n">
        <f aca="false">(AG779+AH779)*(1+CONT)</f>
        <v>5845.8747656905</v>
      </c>
      <c r="AJ779" s="24" t="n">
        <f aca="false">IF(AR779&gt;0,AI779/AR779,1000000000000)</f>
        <v>3717.2341085413</v>
      </c>
      <c r="AK779" s="8" t="n">
        <f aca="false">IF(AND(AP779&gt;=V_NEED,AR779&gt;=P_MIN,AQ779&gt;=Z_MIN,F779&lt;=N_CAP,D779&lt;=R_MAX,OR(CORONA_REQ=0,O779&gt;=G779),OR(CORE_MODE&lt;&gt;3,E_CORE&lt;=E_NULL_MAX)),1,0)</f>
        <v>0</v>
      </c>
      <c r="AL779" s="31" t="n">
        <f aca="false">IF(AK779=1,IF(OBJECTIVE=1,AI779,AJ779),1000000000000)+ROW()*0.000000001</f>
        <v>1000000000000</v>
      </c>
      <c r="AM779" s="31" t="n">
        <v>6.089514</v>
      </c>
      <c r="AN779" s="41" t="n">
        <v>1.276519</v>
      </c>
      <c r="AO779" s="31" t="n">
        <v>1.276955</v>
      </c>
      <c r="AP779" s="31" t="n">
        <f aca="false">IF(CORE_MODE=1,G779,IF(OR(CORE_MODE=3,CORE_MODE=4),G779+(CHOOSE(N_CW+1,0,1,CW_N2,CW_N3,CW_N4,CW_N5,CW_N6)+CHOOSE(N_CW_A+1,0,CW_A1,CW_A2))*CW_PER_SWING*AM779,AM779))</f>
        <v>24.135155250182</v>
      </c>
      <c r="AQ779" s="41" t="n">
        <f aca="false">IF(CORE_MODE=2,AN779,K779)</f>
        <v>1.380921</v>
      </c>
      <c r="AR779" s="31" t="n">
        <f aca="false">IF(CORE_MODE=2,AO779,L779)</f>
        <v>1.572641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31" t="n">
        <v>11.211605</v>
      </c>
      <c r="H780" s="8" t="n">
        <v>44.952949</v>
      </c>
      <c r="I780" s="8" t="n">
        <v>562.265243</v>
      </c>
      <c r="J780" s="31" t="n">
        <v>12.507861</v>
      </c>
      <c r="K780" s="41" t="n">
        <v>1.432735</v>
      </c>
      <c r="L780" s="31" t="n">
        <v>2.707268</v>
      </c>
      <c r="M780" s="8" t="n">
        <v>131</v>
      </c>
      <c r="N780" s="8" t="n">
        <v>862</v>
      </c>
      <c r="O780" s="31" t="n">
        <v>12.737934</v>
      </c>
      <c r="P780" s="31" t="n">
        <v>7.114572</v>
      </c>
      <c r="Q780" s="31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31" t="n">
        <v>3.181134</v>
      </c>
      <c r="W780" s="41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2*ROUNDUP(G780*1000/V_ZENER,0)*PRICE_Z+(4+IF(CORE_MODE=1,1,0)+IF(OR(CORE_MODE=3,CORE_MODE=4),1+2*N_CW+2*N_CW_A,0))*ROUNDUP(G780*DIODE_SAFETY/V_STICK,0)*PRICE_STICK</f>
        <v>90.9</v>
      </c>
      <c r="AG780" s="24" t="n">
        <f aca="false">SUM(X780:AF780)</f>
        <v>1889.49339411</v>
      </c>
      <c r="AH780" s="20" t="n">
        <f aca="false">FIXED_BOM</f>
        <v>3666</v>
      </c>
      <c r="AI780" s="24" t="n">
        <f aca="false">(AG780+AH780)*(1+CONT)</f>
        <v>6388.8174032265</v>
      </c>
      <c r="AJ780" s="24" t="n">
        <f aca="false">IF(AR780&gt;0,AI780/AR780,1000000000000)</f>
        <v>2359.87623066002</v>
      </c>
      <c r="AK780" s="8" t="n">
        <f aca="false">IF(AND(AP780&gt;=V_NEED,AR780&gt;=P_MIN,AQ780&gt;=Z_MIN,F780&lt;=N_CAP,D780&lt;=R_MAX,OR(CORONA_REQ=0,O780&gt;=G780),OR(CORE_MODE&lt;&gt;3,E_CORE&lt;=E_NULL_MAX)),1,0)</f>
        <v>0</v>
      </c>
      <c r="AL780" s="31" t="n">
        <f aca="false">IF(AK780=1,IF(OBJECTIVE=1,AI780,AJ780),1000000000000)+ROW()*0.000000001</f>
        <v>1000000000000</v>
      </c>
      <c r="AM780" s="31" t="n">
        <v>6.152204</v>
      </c>
      <c r="AN780" s="41" t="n">
        <v>1.354961</v>
      </c>
      <c r="AO780" s="31" t="n">
        <v>2.410755</v>
      </c>
      <c r="AP780" s="31" t="n">
        <f aca="false">IF(CORE_MODE=1,G780,IF(OR(CORE_MODE=3,CORE_MODE=4),G780+(CHOOSE(N_CW+1,0,1,CW_N2,CW_N3,CW_N4,CW_N5,CW_N6)+CHOOSE(N_CW_A+1,0,CW_A1,CW_A2))*CW_PER_SWING*AM780,AM780))</f>
        <v>24.268199917652</v>
      </c>
      <c r="AQ780" s="41" t="n">
        <f aca="false">IF(CORE_MODE=2,AN780,K780)</f>
        <v>1.432735</v>
      </c>
      <c r="AR780" s="31" t="n">
        <f aca="false">IF(CORE_MODE=2,AO780,L780)</f>
        <v>2.707268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31" t="n">
        <v>11.211605</v>
      </c>
      <c r="H781" s="8" t="n">
        <v>60.572203</v>
      </c>
      <c r="I781" s="8" t="n">
        <v>766.725331</v>
      </c>
      <c r="J781" s="31" t="n">
        <v>12.658039</v>
      </c>
      <c r="K781" s="41" t="n">
        <v>1.459566</v>
      </c>
      <c r="L781" s="31" t="n">
        <v>3.853515</v>
      </c>
      <c r="M781" s="8" t="n">
        <v>179</v>
      </c>
      <c r="N781" s="8" t="n">
        <v>958</v>
      </c>
      <c r="O781" s="31" t="n">
        <v>12.737934</v>
      </c>
      <c r="P781" s="31" t="n">
        <v>9.486096</v>
      </c>
      <c r="Q781" s="31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31" t="n">
        <v>4.02475</v>
      </c>
      <c r="W781" s="41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2*ROUNDUP(G781*1000/V_ZENER,0)*PRICE_Z+(4+IF(CORE_MODE=1,1,0)+IF(OR(CORE_MODE=3,CORE_MODE=4),1+2*N_CW+2*N_CW_A,0))*ROUNDUP(G781*DIODE_SAFETY/V_STICK,0)*PRICE_STICK</f>
        <v>90.9</v>
      </c>
      <c r="AG781" s="24" t="n">
        <f aca="false">SUM(X781:AF781)</f>
        <v>2449.45864061</v>
      </c>
      <c r="AH781" s="20" t="n">
        <f aca="false">FIXED_BOM</f>
        <v>3666</v>
      </c>
      <c r="AI781" s="24" t="n">
        <f aca="false">(AG781+AH781)*(1+CONT)</f>
        <v>7032.7774367015</v>
      </c>
      <c r="AJ781" s="24" t="n">
        <f aca="false">IF(AR781&gt;0,AI781/AR781,1000000000000)</f>
        <v>1825.02921013711</v>
      </c>
      <c r="AK781" s="8" t="n">
        <f aca="false">IF(AND(AP781&gt;=V_NEED,AR781&gt;=P_MIN,AQ781&gt;=Z_MIN,F781&lt;=N_CAP,D781&lt;=R_MAX,OR(CORONA_REQ=0,O781&gt;=G781),OR(CORE_MODE&lt;&gt;3,E_CORE&lt;=E_NULL_MAX)),1,0)</f>
        <v>0</v>
      </c>
      <c r="AL781" s="31" t="n">
        <f aca="false">IF(AK781=1,IF(OBJECTIVE=1,AI781,AJ781),1000000000000)+ROW()*0.000000001</f>
        <v>1000000000000</v>
      </c>
      <c r="AM781" s="31" t="n">
        <v>6.187895</v>
      </c>
      <c r="AN781" s="41" t="n">
        <v>1.398833</v>
      </c>
      <c r="AO781" s="31" t="n">
        <v>3.562655</v>
      </c>
      <c r="AP781" s="31" t="n">
        <f aca="false">IF(CORE_MODE=1,G781,IF(OR(CORE_MODE=3,CORE_MODE=4),G781+(CHOOSE(N_CW+1,0,1,CW_N2,CW_N3,CW_N4,CW_N5,CW_N6)+CHOOSE(N_CW_A+1,0,CW_A1,CW_A2))*CW_PER_SWING*AM781,AM781))</f>
        <v>24.343945606385</v>
      </c>
      <c r="AQ781" s="41" t="n">
        <f aca="false">IF(CORE_MODE=2,AN781,K781)</f>
        <v>1.459566</v>
      </c>
      <c r="AR781" s="31" t="n">
        <f aca="false">IF(CORE_MODE=2,AO781,L781)</f>
        <v>3.853515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31" t="n">
        <v>11.211605</v>
      </c>
      <c r="H782" s="8" t="n">
        <v>76.191458</v>
      </c>
      <c r="I782" s="8" t="n">
        <v>971.185419</v>
      </c>
      <c r="J782" s="31" t="n">
        <v>12.746644</v>
      </c>
      <c r="K782" s="41" t="n">
        <v>1.474931</v>
      </c>
      <c r="L782" s="31" t="n">
        <v>4.998849</v>
      </c>
      <c r="M782" s="8" t="n">
        <v>219</v>
      </c>
      <c r="N782" s="8" t="n">
        <v>1038</v>
      </c>
      <c r="O782" s="31" t="n">
        <v>12.737934</v>
      </c>
      <c r="P782" s="31" t="n">
        <v>11.857619</v>
      </c>
      <c r="Q782" s="31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31" t="n">
        <v>4.727763</v>
      </c>
      <c r="W782" s="41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2*ROUNDUP(G782*1000/V_ZENER,0)*PRICE_Z+(4+IF(CORE_MODE=1,1,0)+IF(OR(CORE_MODE=3,CORE_MODE=4),1+2*N_CW+2*N_CW_A,0))*ROUNDUP(G782*DIODE_SAFETY/V_STICK,0)*PRICE_STICK</f>
        <v>90.9</v>
      </c>
      <c r="AG782" s="24" t="n">
        <f aca="false">SUM(X782:AF782)</f>
        <v>2921.58266128</v>
      </c>
      <c r="AH782" s="20" t="n">
        <f aca="false">FIXED_BOM</f>
        <v>3666</v>
      </c>
      <c r="AI782" s="24" t="n">
        <f aca="false">(AG782+AH782)*(1+CONT)</f>
        <v>7575.720060472</v>
      </c>
      <c r="AJ782" s="24" t="n">
        <f aca="false">IF(AR782&gt;0,AI782/AR782,1000000000000)</f>
        <v>1515.49287855504</v>
      </c>
      <c r="AK782" s="8" t="n">
        <f aca="false">IF(AND(AP782&gt;=V_NEED,AR782&gt;=P_MIN,AQ782&gt;=Z_MIN,F782&lt;=N_CAP,D782&lt;=R_MAX,OR(CORONA_REQ=0,O782&gt;=G782),OR(CORE_MODE&lt;&gt;3,E_CORE&lt;=E_NULL_MAX)),1,0)</f>
        <v>0</v>
      </c>
      <c r="AL782" s="31" t="n">
        <f aca="false">IF(AK782=1,IF(OBJECTIVE=1,AI782,AJ782),1000000000000)+ROW()*0.000000001</f>
        <v>1000000000000</v>
      </c>
      <c r="AM782" s="31" t="n">
        <v>6.215098</v>
      </c>
      <c r="AN782" s="41" t="n">
        <v>1.423837</v>
      </c>
      <c r="AO782" s="31" t="n">
        <v>4.698294</v>
      </c>
      <c r="AP782" s="31" t="n">
        <f aca="false">IF(CORE_MODE=1,G782,IF(OR(CORE_MODE=3,CORE_MODE=4),G782+(CHOOSE(N_CW+1,0,1,CW_N2,CW_N3,CW_N4,CW_N5,CW_N6)+CHOOSE(N_CW_A+1,0,CW_A1,CW_A2))*CW_PER_SWING*AM782,AM782))</f>
        <v>24.401677526774</v>
      </c>
      <c r="AQ782" s="41" t="n">
        <f aca="false">IF(CORE_MODE=2,AN782,K782)</f>
        <v>1.474931</v>
      </c>
      <c r="AR782" s="31" t="n">
        <f aca="false">IF(CORE_MODE=2,AO782,L782)</f>
        <v>4.998849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31" t="n">
        <v>11.211605</v>
      </c>
      <c r="H783" s="8" t="n">
        <v>91.810712</v>
      </c>
      <c r="I783" s="8" t="n">
        <v>1175.645507</v>
      </c>
      <c r="J783" s="31" t="n">
        <v>12.805102</v>
      </c>
      <c r="K783" s="41" t="n">
        <v>1.485832</v>
      </c>
      <c r="L783" s="31" t="n">
        <v>6.145326</v>
      </c>
      <c r="M783" s="8" t="n">
        <v>267</v>
      </c>
      <c r="N783" s="8" t="n">
        <v>1134</v>
      </c>
      <c r="O783" s="31" t="n">
        <v>12.737934</v>
      </c>
      <c r="P783" s="31" t="n">
        <v>14.229143</v>
      </c>
      <c r="Q783" s="31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31" t="n">
        <v>5.571378</v>
      </c>
      <c r="W783" s="41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2*ROUNDUP(G783*1000/V_ZENER,0)*PRICE_Z+(4+IF(CORE_MODE=1,1,0)+IF(OR(CORE_MODE=3,CORE_MODE=4),1+2*N_CW+2*N_CW_A,0))*ROUNDUP(G783*DIODE_SAFETY/V_STICK,0)*PRICE_STICK</f>
        <v>90.9</v>
      </c>
      <c r="AG783" s="24" t="n">
        <f aca="false">SUM(X783:AF783)</f>
        <v>3481.54785975</v>
      </c>
      <c r="AH783" s="20" t="n">
        <f aca="false">FIXED_BOM</f>
        <v>3666</v>
      </c>
      <c r="AI783" s="24" t="n">
        <f aca="false">(AG783+AH783)*(1+CONT)</f>
        <v>8219.6800387125</v>
      </c>
      <c r="AJ783" s="24" t="n">
        <f aca="false">IF(AR783&gt;0,AI783/AR783,1000000000000)</f>
        <v>1337.54987753498</v>
      </c>
      <c r="AK783" s="8" t="n">
        <f aca="false">IF(AND(AP783&gt;=V_NEED,AR783&gt;=P_MIN,AQ783&gt;=Z_MIN,F783&lt;=N_CAP,D783&lt;=R_MAX,OR(CORONA_REQ=0,O783&gt;=G783),OR(CORE_MODE&lt;&gt;3,E_CORE&lt;=E_NULL_MAX)),1,0)</f>
        <v>0</v>
      </c>
      <c r="AL783" s="31" t="n">
        <f aca="false">IF(AK783=1,IF(OBJECTIVE=1,AI783,AJ783),1000000000000)+ROW()*0.000000001</f>
        <v>1000000000000</v>
      </c>
      <c r="AM783" s="31" t="n">
        <v>6.236945</v>
      </c>
      <c r="AN783" s="41" t="n">
        <v>1.442039</v>
      </c>
      <c r="AO783" s="31" t="n">
        <v>5.840454</v>
      </c>
      <c r="AP783" s="31" t="n">
        <f aca="false">IF(CORE_MODE=1,G783,IF(OR(CORE_MODE=3,CORE_MODE=4),G783+(CHOOSE(N_CW+1,0,1,CW_N2,CW_N3,CW_N4,CW_N5,CW_N6)+CHOOSE(N_CW_A+1,0,CW_A1,CW_A2))*CW_PER_SWING*AM783,AM783))</f>
        <v>24.448042606535</v>
      </c>
      <c r="AQ783" s="41" t="n">
        <f aca="false">IF(CORE_MODE=2,AN783,K783)</f>
        <v>1.485832</v>
      </c>
      <c r="AR783" s="31" t="n">
        <f aca="false">IF(CORE_MODE=2,AO783,L783)</f>
        <v>6.145326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31" t="n">
        <v>11.211605</v>
      </c>
      <c r="H784" s="8" t="n">
        <v>123.04922</v>
      </c>
      <c r="I784" s="8" t="n">
        <v>1584.565684</v>
      </c>
      <c r="J784" s="31" t="n">
        <v>12.877495</v>
      </c>
      <c r="K784" s="41" t="n">
        <v>1.498972</v>
      </c>
      <c r="L784" s="31" t="n">
        <v>8.443104</v>
      </c>
      <c r="M784" s="8" t="n">
        <v>355</v>
      </c>
      <c r="N784" s="8" t="n">
        <v>1310</v>
      </c>
      <c r="O784" s="31" t="n">
        <v>12.737934</v>
      </c>
      <c r="P784" s="31" t="n">
        <v>18.972191</v>
      </c>
      <c r="Q784" s="31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31" t="n">
        <v>7.118007</v>
      </c>
      <c r="W784" s="41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2*ROUNDUP(G784*1000/V_ZENER,0)*PRICE_Z+(4+IF(CORE_MODE=1,1,0)+IF(OR(CORE_MODE=3,CORE_MODE=4),1+2*N_CW+2*N_CW_A,0))*ROUNDUP(G784*DIODE_SAFETY/V_STICK,0)*PRICE_STICK</f>
        <v>90.9</v>
      </c>
      <c r="AG784" s="24" t="n">
        <f aca="false">SUM(X784:AF784)</f>
        <v>4513.63719539</v>
      </c>
      <c r="AH784" s="20" t="n">
        <f aca="false">FIXED_BOM</f>
        <v>3666</v>
      </c>
      <c r="AI784" s="24" t="n">
        <f aca="false">(AG784+AH784)*(1+CONT)</f>
        <v>9406.5827746985</v>
      </c>
      <c r="AJ784" s="24" t="n">
        <f aca="false">IF(AR784&gt;0,AI784/AR784,1000000000000)</f>
        <v>1114.11428482919</v>
      </c>
      <c r="AK784" s="8" t="n">
        <f aca="false">IF(AND(AP784&gt;=V_NEED,AR784&gt;=P_MIN,AQ784&gt;=Z_MIN,F784&lt;=N_CAP,D784&lt;=R_MAX,OR(CORONA_REQ=0,O784&gt;=G784),OR(CORE_MODE&lt;&gt;3,E_CORE&lt;=E_NULL_MAX)),1,0)</f>
        <v>0</v>
      </c>
      <c r="AL784" s="31" t="n">
        <f aca="false">IF(AK784=1,IF(OBJECTIVE=1,AI784,AJ784),1000000000000)+ROW()*0.000000001</f>
        <v>1000000000000</v>
      </c>
      <c r="AM784" s="31" t="n">
        <v>6.275742</v>
      </c>
      <c r="AN784" s="41" t="n">
        <v>1.465997</v>
      </c>
      <c r="AO784" s="31" t="n">
        <v>8.149638</v>
      </c>
      <c r="AP784" s="31" t="n">
        <f aca="false">IF(CORE_MODE=1,G784,IF(OR(CORE_MODE=3,CORE_MODE=4),G784+(CHOOSE(N_CW+1,0,1,CW_N2,CW_N3,CW_N4,CW_N5,CW_N6)+CHOOSE(N_CW_A+1,0,CW_A1,CW_A2))*CW_PER_SWING*AM784,AM784))</f>
        <v>24.530380044146</v>
      </c>
      <c r="AQ784" s="41" t="n">
        <f aca="false">IF(CORE_MODE=2,AN784,K784)</f>
        <v>1.498972</v>
      </c>
      <c r="AR784" s="31" t="n">
        <f aca="false">IF(CORE_MODE=2,AO784,L784)</f>
        <v>8.443104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31" t="n">
        <v>11.211605</v>
      </c>
      <c r="H785" s="8" t="n">
        <v>39.174303</v>
      </c>
      <c r="I785" s="8" t="n">
        <v>431.012586</v>
      </c>
      <c r="J785" s="31" t="n">
        <v>11.002431</v>
      </c>
      <c r="K785" s="41" t="n">
        <v>1.386185</v>
      </c>
      <c r="L785" s="31" t="n">
        <v>1.914775</v>
      </c>
      <c r="M785" s="8" t="n">
        <v>99</v>
      </c>
      <c r="N785" s="8" t="n">
        <v>798</v>
      </c>
      <c r="O785" s="31" t="n">
        <v>12.737934</v>
      </c>
      <c r="P785" s="31" t="n">
        <v>5.506455</v>
      </c>
      <c r="Q785" s="31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31" t="n">
        <v>2.618724</v>
      </c>
      <c r="W785" s="41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2*ROUNDUP(G785*1000/V_ZENER,0)*PRICE_Z+(4+IF(CORE_MODE=1,1,0)+IF(OR(CORE_MODE=3,CORE_MODE=4),1+2*N_CW+2*N_CW_A,0))*ROUNDUP(G785*DIODE_SAFETY/V_STICK,0)*PRICE_STICK</f>
        <v>90.9</v>
      </c>
      <c r="AG785" s="24" t="n">
        <f aca="false">SUM(X785:AF785)</f>
        <v>1514.34849212</v>
      </c>
      <c r="AH785" s="20" t="n">
        <f aca="false">FIXED_BOM</f>
        <v>3666</v>
      </c>
      <c r="AI785" s="24" t="n">
        <f aca="false">(AG785+AH785)*(1+CONT)</f>
        <v>5957.400765938</v>
      </c>
      <c r="AJ785" s="24" t="n">
        <f aca="false">IF(AR785&gt;0,AI785/AR785,1000000000000)</f>
        <v>3111.27979315481</v>
      </c>
      <c r="AK785" s="8" t="n">
        <f aca="false">IF(AND(AP785&gt;=V_NEED,AR785&gt;=P_MIN,AQ785&gt;=Z_MIN,F785&lt;=N_CAP,D785&lt;=R_MAX,OR(CORONA_REQ=0,O785&gt;=G785),OR(CORE_MODE&lt;&gt;3,E_CORE&lt;=E_NULL_MAX)),1,0)</f>
        <v>0</v>
      </c>
      <c r="AL785" s="31" t="n">
        <f aca="false">IF(AK785=1,IF(OBJECTIVE=1,AI785,AJ785),1000000000000)+ROW()*0.000000001</f>
        <v>1000000000000</v>
      </c>
      <c r="AM785" s="31" t="n">
        <v>6.097246</v>
      </c>
      <c r="AN785" s="41" t="n">
        <v>1.297638</v>
      </c>
      <c r="AO785" s="31" t="n">
        <v>1.629913</v>
      </c>
      <c r="AP785" s="31" t="n">
        <f aca="false">IF(CORE_MODE=1,G785,IF(OR(CORE_MODE=3,CORE_MODE=4),G785+(CHOOSE(N_CW+1,0,1,CW_N2,CW_N3,CW_N4,CW_N5,CW_N6)+CHOOSE(N_CW_A+1,0,CW_A1,CW_A2))*CW_PER_SWING*AM785,AM785))</f>
        <v>24.151564587698</v>
      </c>
      <c r="AQ785" s="41" t="n">
        <f aca="false">IF(CORE_MODE=2,AN785,K785)</f>
        <v>1.386185</v>
      </c>
      <c r="AR785" s="31" t="n">
        <f aca="false">IF(CORE_MODE=2,AO785,L785)</f>
        <v>1.914775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31" t="n">
        <v>11.211605</v>
      </c>
      <c r="H786" s="8" t="n">
        <v>60.416762</v>
      </c>
      <c r="I786" s="8" t="n">
        <v>677.305493</v>
      </c>
      <c r="J786" s="31" t="n">
        <v>11.210556</v>
      </c>
      <c r="K786" s="41" t="n">
        <v>1.429641</v>
      </c>
      <c r="L786" s="31" t="n">
        <v>3.249187</v>
      </c>
      <c r="M786" s="8" t="n">
        <v>139</v>
      </c>
      <c r="N786" s="8" t="n">
        <v>878</v>
      </c>
      <c r="O786" s="31" t="n">
        <v>12.737934</v>
      </c>
      <c r="P786" s="31" t="n">
        <v>8.259682</v>
      </c>
      <c r="Q786" s="31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31" t="n">
        <v>3.321737</v>
      </c>
      <c r="W786" s="41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2*ROUNDUP(G786*1000/V_ZENER,0)*PRICE_Z+(4+IF(CORE_MODE=1,1,0)+IF(OR(CORE_MODE=3,CORE_MODE=4),1+2*N_CW+2*N_CW_A,0))*ROUNDUP(G786*DIODE_SAFETY/V_STICK,0)*PRICE_STICK</f>
        <v>90.9</v>
      </c>
      <c r="AG786" s="24" t="n">
        <f aca="false">SUM(X786:AF786)</f>
        <v>1991.04157467</v>
      </c>
      <c r="AH786" s="20" t="n">
        <f aca="false">FIXED_BOM</f>
        <v>3666</v>
      </c>
      <c r="AI786" s="24" t="n">
        <f aca="false">(AG786+AH786)*(1+CONT)</f>
        <v>6505.5978108705</v>
      </c>
      <c r="AJ786" s="24" t="n">
        <f aca="false">IF(AR786&gt;0,AI786/AR786,1000000000000)</f>
        <v>2002.22326719592</v>
      </c>
      <c r="AK786" s="8" t="n">
        <f aca="false">IF(AND(AP786&gt;=V_NEED,AR786&gt;=P_MIN,AQ786&gt;=Z_MIN,F786&lt;=N_CAP,D786&lt;=R_MAX,OR(CORONA_REQ=0,O786&gt;=G786),OR(CORE_MODE&lt;&gt;3,E_CORE&lt;=E_NULL_MAX)),1,0)</f>
        <v>0</v>
      </c>
      <c r="AL786" s="31" t="n">
        <f aca="false">IF(AK786=1,IF(OBJECTIVE=1,AI786,AJ786),1000000000000)+ROW()*0.000000001</f>
        <v>1000000000000</v>
      </c>
      <c r="AM786" s="31" t="n">
        <v>6.151004</v>
      </c>
      <c r="AN786" s="41" t="n">
        <v>1.364762</v>
      </c>
      <c r="AO786" s="31" t="n">
        <v>2.951114</v>
      </c>
      <c r="AP786" s="31" t="n">
        <f aca="false">IF(CORE_MODE=1,G786,IF(OR(CORE_MODE=3,CORE_MODE=4),G786+(CHOOSE(N_CW+1,0,1,CW_N2,CW_N3,CW_N4,CW_N5,CW_N6)+CHOOSE(N_CW_A+1,0,CW_A1,CW_A2))*CW_PER_SWING*AM786,AM786))</f>
        <v>24.265653202052</v>
      </c>
      <c r="AQ786" s="41" t="n">
        <f aca="false">IF(CORE_MODE=2,AN786,K786)</f>
        <v>1.429641</v>
      </c>
      <c r="AR786" s="31" t="n">
        <f aca="false">IF(CORE_MODE=2,AO786,L786)</f>
        <v>3.249187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31" t="n">
        <v>11.211605</v>
      </c>
      <c r="H787" s="8" t="n">
        <v>81.659221</v>
      </c>
      <c r="I787" s="8" t="n">
        <v>923.598399</v>
      </c>
      <c r="J787" s="31" t="n">
        <v>11.310399</v>
      </c>
      <c r="K787" s="41" t="n">
        <v>1.451046</v>
      </c>
      <c r="L787" s="31" t="n">
        <v>4.587652</v>
      </c>
      <c r="M787" s="8" t="n">
        <v>187</v>
      </c>
      <c r="N787" s="8" t="n">
        <v>974</v>
      </c>
      <c r="O787" s="31" t="n">
        <v>12.737934</v>
      </c>
      <c r="P787" s="31" t="n">
        <v>11.01291</v>
      </c>
      <c r="Q787" s="31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31" t="n">
        <v>4.165352</v>
      </c>
      <c r="W787" s="41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2*ROUNDUP(G787*1000/V_ZENER,0)*PRICE_Z+(4+IF(CORE_MODE=1,1,0)+IF(OR(CORE_MODE=3,CORE_MODE=4),1+2*N_CW+2*N_CW_A,0))*ROUNDUP(G787*DIODE_SAFETY/V_STICK,0)*PRICE_STICK</f>
        <v>90.9</v>
      </c>
      <c r="AG787" s="24" t="n">
        <f aca="false">SUM(X787:AF787)</f>
        <v>2555.57575305</v>
      </c>
      <c r="AH787" s="20" t="n">
        <f aca="false">FIXED_BOM</f>
        <v>3666</v>
      </c>
      <c r="AI787" s="24" t="n">
        <f aca="false">(AG787+AH787)*(1+CONT)</f>
        <v>7154.8121160075</v>
      </c>
      <c r="AJ787" s="24" t="n">
        <f aca="false">IF(AR787&gt;0,AI787/AR787,1000000000000)</f>
        <v>1559.58039450409</v>
      </c>
      <c r="AK787" s="8" t="n">
        <f aca="false">IF(AND(AP787&gt;=V_NEED,AR787&gt;=P_MIN,AQ787&gt;=Z_MIN,F787&lt;=N_CAP,D787&lt;=R_MAX,OR(CORONA_REQ=0,O787&gt;=G787),OR(CORE_MODE&lt;&gt;3,E_CORE&lt;=E_NULL_MAX)),1,0)</f>
        <v>0</v>
      </c>
      <c r="AL787" s="31" t="n">
        <f aca="false">IF(AK787=1,IF(OBJECTIVE=1,AI787,AJ787),1000000000000)+ROW()*0.000000001</f>
        <v>1000000000000</v>
      </c>
      <c r="AM787" s="31" t="n">
        <v>6.186377</v>
      </c>
      <c r="AN787" s="41" t="n">
        <v>1.40032</v>
      </c>
      <c r="AO787" s="31" t="n">
        <v>4.290662</v>
      </c>
      <c r="AP787" s="31" t="n">
        <f aca="false">IF(CORE_MODE=1,G787,IF(OR(CORE_MODE=3,CORE_MODE=4),G787+(CHOOSE(N_CW+1,0,1,CW_N2,CW_N3,CW_N4,CW_N5,CW_N6)+CHOOSE(N_CW_A+1,0,CW_A1,CW_A2))*CW_PER_SWING*AM787,AM787))</f>
        <v>24.340724011151</v>
      </c>
      <c r="AQ787" s="41" t="n">
        <f aca="false">IF(CORE_MODE=2,AN787,K787)</f>
        <v>1.451046</v>
      </c>
      <c r="AR787" s="31" t="n">
        <f aca="false">IF(CORE_MODE=2,AO787,L787)</f>
        <v>4.587652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31" t="n">
        <v>11.211605</v>
      </c>
      <c r="H788" s="8" t="n">
        <v>102.90168</v>
      </c>
      <c r="I788" s="8" t="n">
        <v>1169.891306</v>
      </c>
      <c r="J788" s="31" t="n">
        <v>11.36902</v>
      </c>
      <c r="K788" s="41" t="n">
        <v>1.463908</v>
      </c>
      <c r="L788" s="31" t="n">
        <v>5.931417</v>
      </c>
      <c r="M788" s="8" t="n">
        <v>235</v>
      </c>
      <c r="N788" s="8" t="n">
        <v>1070</v>
      </c>
      <c r="O788" s="31" t="n">
        <v>12.737934</v>
      </c>
      <c r="P788" s="31" t="n">
        <v>13.766137</v>
      </c>
      <c r="Q788" s="31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31" t="n">
        <v>5.008968</v>
      </c>
      <c r="W788" s="41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2*ROUNDUP(G788*1000/V_ZENER,0)*PRICE_Z+(4+IF(CORE_MODE=1,1,0)+IF(OR(CORE_MODE=3,CORE_MODE=4),1+2*N_CW+2*N_CW_A,0))*ROUNDUP(G788*DIODE_SAFETY/V_STICK,0)*PRICE_STICK</f>
        <v>90.9</v>
      </c>
      <c r="AG788" s="24" t="n">
        <f aca="false">SUM(X788:AF788)</f>
        <v>3120.10999793</v>
      </c>
      <c r="AH788" s="20" t="n">
        <f aca="false">FIXED_BOM</f>
        <v>3666</v>
      </c>
      <c r="AI788" s="24" t="n">
        <f aca="false">(AG788+AH788)*(1+CONT)</f>
        <v>7804.0264976195</v>
      </c>
      <c r="AJ788" s="24" t="n">
        <f aca="false">IF(AR788&gt;0,AI788/AR788,1000000000000)</f>
        <v>1315.71030963082</v>
      </c>
      <c r="AK788" s="8" t="n">
        <f aca="false">IF(AND(AP788&gt;=V_NEED,AR788&gt;=P_MIN,AQ788&gt;=Z_MIN,F788&lt;=N_CAP,D788&lt;=R_MAX,OR(CORONA_REQ=0,O788&gt;=G788),OR(CORE_MODE&lt;&gt;3,E_CORE&lt;=E_NULL_MAX)),1,0)</f>
        <v>0</v>
      </c>
      <c r="AL788" s="31" t="n">
        <f aca="false">IF(AK788=1,IF(OBJECTIVE=1,AI788,AJ788),1000000000000)+ROW()*0.000000001</f>
        <v>1000000000000</v>
      </c>
      <c r="AM788" s="31" t="n">
        <v>6.213375</v>
      </c>
      <c r="AN788" s="41" t="n">
        <v>1.421836</v>
      </c>
      <c r="AO788" s="31" t="n">
        <v>5.626957</v>
      </c>
      <c r="AP788" s="31" t="n">
        <f aca="false">IF(CORE_MODE=1,G788,IF(OR(CORE_MODE=3,CORE_MODE=4),G788+(CHOOSE(N_CW+1,0,1,CW_N2,CW_N3,CW_N4,CW_N5,CW_N6)+CHOOSE(N_CW_A+1,0,CW_A1,CW_A2))*CW_PER_SWING*AM788,AM788))</f>
        <v>24.398020867625</v>
      </c>
      <c r="AQ788" s="41" t="n">
        <f aca="false">IF(CORE_MODE=2,AN788,K788)</f>
        <v>1.463908</v>
      </c>
      <c r="AR788" s="31" t="n">
        <f aca="false">IF(CORE_MODE=2,AO788,L788)</f>
        <v>5.931417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31" t="n">
        <v>11.211605</v>
      </c>
      <c r="H789" s="8" t="n">
        <v>124.144139</v>
      </c>
      <c r="I789" s="8" t="n">
        <v>1416.184212</v>
      </c>
      <c r="J789" s="31" t="n">
        <v>11.40758</v>
      </c>
      <c r="K789" s="41" t="n">
        <v>1.472223</v>
      </c>
      <c r="L789" s="31" t="n">
        <v>7.266639</v>
      </c>
      <c r="M789" s="8" t="n">
        <v>275</v>
      </c>
      <c r="N789" s="8" t="n">
        <v>1150</v>
      </c>
      <c r="O789" s="31" t="n">
        <v>12.737934</v>
      </c>
      <c r="P789" s="31" t="n">
        <v>16.519364</v>
      </c>
      <c r="Q789" s="31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31" t="n">
        <v>5.711981</v>
      </c>
      <c r="W789" s="41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2*ROUNDUP(G789*1000/V_ZENER,0)*PRICE_Z+(4+IF(CORE_MODE=1,1,0)+IF(OR(CORE_MODE=3,CORE_MODE=4),1+2*N_CW+2*N_CW_A,0))*ROUNDUP(G789*DIODE_SAFETY/V_STICK,0)*PRICE_STICK</f>
        <v>90.9</v>
      </c>
      <c r="AG789" s="24" t="n">
        <f aca="false">SUM(X789:AF789)</f>
        <v>3596.80301548</v>
      </c>
      <c r="AH789" s="20" t="n">
        <f aca="false">FIXED_BOM</f>
        <v>3666</v>
      </c>
      <c r="AI789" s="24" t="n">
        <f aca="false">(AG789+AH789)*(1+CONT)</f>
        <v>8352.223467802</v>
      </c>
      <c r="AJ789" s="24" t="n">
        <f aca="false">IF(AR789&gt;0,AI789/AR789,1000000000000)</f>
        <v>1149.39292674399</v>
      </c>
      <c r="AK789" s="8" t="n">
        <f aca="false">IF(AND(AP789&gt;=V_NEED,AR789&gt;=P_MIN,AQ789&gt;=Z_MIN,F789&lt;=N_CAP,D789&lt;=R_MAX,OR(CORONA_REQ=0,O789&gt;=G789),OR(CORE_MODE&lt;&gt;3,E_CORE&lt;=E_NULL_MAX)),1,0)</f>
        <v>0</v>
      </c>
      <c r="AL789" s="31" t="n">
        <f aca="false">IF(AK789=1,IF(OBJECTIVE=1,AI789,AJ789),1000000000000)+ROW()*0.000000001</f>
        <v>1000000000000</v>
      </c>
      <c r="AM789" s="31" t="n">
        <v>6.235038</v>
      </c>
      <c r="AN789" s="41" t="n">
        <v>1.437337</v>
      </c>
      <c r="AO789" s="31" t="n">
        <v>6.97214</v>
      </c>
      <c r="AP789" s="31" t="n">
        <f aca="false">IF(CORE_MODE=1,G789,IF(OR(CORE_MODE=3,CORE_MODE=4),G789+(CHOOSE(N_CW+1,0,1,CW_N2,CW_N3,CW_N4,CW_N5,CW_N6)+CHOOSE(N_CW_A+1,0,CW_A1,CW_A2))*CW_PER_SWING*AM789,AM789))</f>
        <v>24.443995450994</v>
      </c>
      <c r="AQ789" s="41" t="n">
        <f aca="false">IF(CORE_MODE=2,AN789,K789)</f>
        <v>1.472223</v>
      </c>
      <c r="AR789" s="31" t="n">
        <f aca="false">IF(CORE_MODE=2,AO789,L789)</f>
        <v>7.266639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31" t="n">
        <v>11.211605</v>
      </c>
      <c r="H790" s="8" t="n">
        <v>166.629057</v>
      </c>
      <c r="I790" s="8" t="n">
        <v>1908.770026</v>
      </c>
      <c r="J790" s="31" t="n">
        <v>11.455205</v>
      </c>
      <c r="K790" s="41" t="n">
        <v>1.483396</v>
      </c>
      <c r="L790" s="31" t="n">
        <v>9.962035</v>
      </c>
      <c r="M790" s="8" t="n">
        <v>371</v>
      </c>
      <c r="N790" s="8" t="n">
        <v>1342</v>
      </c>
      <c r="O790" s="31" t="n">
        <v>12.737934</v>
      </c>
      <c r="P790" s="31" t="n">
        <v>22.025819</v>
      </c>
      <c r="Q790" s="31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31" t="n">
        <v>7.399212</v>
      </c>
      <c r="W790" s="41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2*ROUNDUP(G790*1000/V_ZENER,0)*PRICE_Z+(4+IF(CORE_MODE=1,1,0)+IF(OR(CORE_MODE=3,CORE_MODE=4),1+2*N_CW+2*N_CW_A,0))*ROUNDUP(G790*DIODE_SAFETY/V_STICK,0)*PRICE_STICK</f>
        <v>90.9</v>
      </c>
      <c r="AG790" s="24" t="n">
        <f aca="false">SUM(X790:AF790)</f>
        <v>4725.87142527</v>
      </c>
      <c r="AH790" s="20" t="n">
        <f aca="false">FIXED_BOM</f>
        <v>3666</v>
      </c>
      <c r="AI790" s="24" t="n">
        <f aca="false">(AG790+AH790)*(1+CONT)</f>
        <v>9650.6521390605</v>
      </c>
      <c r="AJ790" s="24" t="n">
        <f aca="false">IF(AR790&gt;0,AI790/AR790,1000000000000)</f>
        <v>968.743046883543</v>
      </c>
      <c r="AK790" s="8" t="n">
        <f aca="false">IF(AND(AP790&gt;=V_NEED,AR790&gt;=P_MIN,AQ790&gt;=Z_MIN,F790&lt;=N_CAP,D790&lt;=R_MAX,OR(CORONA_REQ=0,O790&gt;=G790),OR(CORE_MODE&lt;&gt;3,E_CORE&lt;=E_NULL_MAX)),1,0)</f>
        <v>0</v>
      </c>
      <c r="AL790" s="31" t="n">
        <f aca="false">IF(AK790=1,IF(OBJECTIVE=1,AI790,AJ790),1000000000000)+ROW()*0.000000001</f>
        <v>1000000000000</v>
      </c>
      <c r="AM790" s="31" t="n">
        <v>6.289939</v>
      </c>
      <c r="AN790" s="41" t="n">
        <v>1.455959</v>
      </c>
      <c r="AO790" s="31" t="n">
        <v>9.657574</v>
      </c>
      <c r="AP790" s="31" t="n">
        <f aca="false">IF(CORE_MODE=1,G790,IF(OR(CORE_MODE=3,CORE_MODE=4),G790+(CHOOSE(N_CW+1,0,1,CW_N2,CW_N3,CW_N4,CW_N5,CW_N6)+CHOOSE(N_CW_A+1,0,CW_A1,CW_A2))*CW_PER_SWING*AM790,AM790))</f>
        <v>24.560509811957</v>
      </c>
      <c r="AQ790" s="41" t="n">
        <f aca="false">IF(CORE_MODE=2,AN790,K790)</f>
        <v>1.483396</v>
      </c>
      <c r="AR790" s="31" t="n">
        <f aca="false">IF(CORE_MODE=2,AO790,L790)</f>
        <v>9.962035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31" t="n">
        <v>11.211605</v>
      </c>
      <c r="H791" s="8" t="n">
        <v>59.939279</v>
      </c>
      <c r="I791" s="8" t="n">
        <v>503.3425</v>
      </c>
      <c r="J791" s="31" t="n">
        <v>8.39754</v>
      </c>
      <c r="K791" s="41" t="n">
        <v>1.351068</v>
      </c>
      <c r="L791" s="31" t="n">
        <v>2.095518</v>
      </c>
      <c r="M791" s="8" t="n">
        <v>99</v>
      </c>
      <c r="N791" s="8" t="n">
        <v>798</v>
      </c>
      <c r="O791" s="31" t="n">
        <v>12.737934</v>
      </c>
      <c r="P791" s="31" t="n">
        <v>6.269862</v>
      </c>
      <c r="Q791" s="31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31" t="n">
        <v>2.618724</v>
      </c>
      <c r="W791" s="41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2*ROUNDUP(G791*1000/V_ZENER,0)*PRICE_Z+(4+IF(CORE_MODE=1,1,0)+IF(OR(CORE_MODE=3,CORE_MODE=4),1+2*N_CW+2*N_CW_A,0))*ROUNDUP(G791*DIODE_SAFETY/V_STICK,0)*PRICE_STICK</f>
        <v>90.9</v>
      </c>
      <c r="AG791" s="24" t="n">
        <f aca="false">SUM(X791:AF791)</f>
        <v>1523.48647391</v>
      </c>
      <c r="AH791" s="20" t="n">
        <f aca="false">FIXED_BOM</f>
        <v>3666</v>
      </c>
      <c r="AI791" s="24" t="n">
        <f aca="false">(AG791+AH791)*(1+CONT)</f>
        <v>5967.9094449965</v>
      </c>
      <c r="AJ791" s="24" t="n">
        <f aca="false">IF(AR791&gt;0,AI791/AR791,1000000000000)</f>
        <v>2847.93995804212</v>
      </c>
      <c r="AK791" s="8" t="n">
        <f aca="false">IF(AND(AP791&gt;=V_NEED,AR791&gt;=P_MIN,AQ791&gt;=Z_MIN,F791&lt;=N_CAP,D791&lt;=R_MAX,OR(CORONA_REQ=0,O791&gt;=G791),OR(CORE_MODE&lt;&gt;3,E_CORE&lt;=E_NULL_MAX)),1,0)</f>
        <v>0</v>
      </c>
      <c r="AL791" s="31" t="n">
        <f aca="false">IF(AK791=1,IF(OBJECTIVE=1,AI791,AJ791),1000000000000)+ROW()*0.000000001</f>
        <v>1000000000000</v>
      </c>
      <c r="AM791" s="31" t="n">
        <v>6.06347</v>
      </c>
      <c r="AN791" s="41" t="n">
        <v>1.278989</v>
      </c>
      <c r="AO791" s="31" t="n">
        <v>1.813671</v>
      </c>
      <c r="AP791" s="31" t="n">
        <f aca="false">IF(CORE_MODE=1,G791,IF(OR(CORE_MODE=3,CORE_MODE=4),G791+(CHOOSE(N_CW+1,0,1,CW_N2,CW_N3,CW_N4,CW_N5,CW_N6)+CHOOSE(N_CW_A+1,0,CW_A1,CW_A2))*CW_PER_SWING*AM791,AM791))</f>
        <v>24.07988303261</v>
      </c>
      <c r="AQ791" s="41" t="n">
        <f aca="false">IF(CORE_MODE=2,AN791,K791)</f>
        <v>1.351068</v>
      </c>
      <c r="AR791" s="31" t="n">
        <f aca="false">IF(CORE_MODE=2,AO791,L791)</f>
        <v>2.095518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31" t="n">
        <v>11.211605</v>
      </c>
      <c r="H792" s="8" t="n">
        <v>93.047439</v>
      </c>
      <c r="I792" s="8" t="n">
        <v>790.966785</v>
      </c>
      <c r="J792" s="31" t="n">
        <v>8.500683</v>
      </c>
      <c r="K792" s="41" t="n">
        <v>1.385327</v>
      </c>
      <c r="L792" s="31" t="n">
        <v>3.521627</v>
      </c>
      <c r="M792" s="8" t="n">
        <v>147</v>
      </c>
      <c r="N792" s="8" t="n">
        <v>894</v>
      </c>
      <c r="O792" s="31" t="n">
        <v>12.737934</v>
      </c>
      <c r="P792" s="31" t="n">
        <v>9.404793</v>
      </c>
      <c r="Q792" s="31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31" t="n">
        <v>3.462339</v>
      </c>
      <c r="W792" s="41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2*ROUNDUP(G792*1000/V_ZENER,0)*PRICE_Z+(4+IF(CORE_MODE=1,1,0)+IF(OR(CORE_MODE=3,CORE_MODE=4),1+2*N_CW+2*N_CW_A,0))*ROUNDUP(G792*DIODE_SAFETY/V_STICK,0)*PRICE_STICK</f>
        <v>90.9</v>
      </c>
      <c r="AG792" s="24" t="n">
        <f aca="false">SUM(X792:AF792)</f>
        <v>2092.5896422</v>
      </c>
      <c r="AH792" s="20" t="n">
        <f aca="false">FIXED_BOM</f>
        <v>3666</v>
      </c>
      <c r="AI792" s="24" t="n">
        <f aca="false">(AG792+AH792)*(1+CONT)</f>
        <v>6622.37808853</v>
      </c>
      <c r="AJ792" s="24" t="n">
        <f aca="false">IF(AR792&gt;0,AI792/AR792,1000000000000)</f>
        <v>1880.48821994209</v>
      </c>
      <c r="AK792" s="8" t="n">
        <f aca="false">IF(AND(AP792&gt;=V_NEED,AR792&gt;=P_MIN,AQ792&gt;=Z_MIN,F792&lt;=N_CAP,D792&lt;=R_MAX,OR(CORONA_REQ=0,O792&gt;=G792),OR(CORE_MODE&lt;&gt;3,E_CORE&lt;=E_NULL_MAX)),1,0)</f>
        <v>0</v>
      </c>
      <c r="AL792" s="31" t="n">
        <f aca="false">IF(AK792=1,IF(OBJECTIVE=1,AI792,AJ792),1000000000000)+ROW()*0.000000001</f>
        <v>1000000000000</v>
      </c>
      <c r="AM792" s="31" t="n">
        <v>6.113837</v>
      </c>
      <c r="AN792" s="41" t="n">
        <v>1.334875</v>
      </c>
      <c r="AO792" s="31" t="n">
        <v>3.242517</v>
      </c>
      <c r="AP792" s="31" t="n">
        <f aca="false">IF(CORE_MODE=1,G792,IF(OR(CORE_MODE=3,CORE_MODE=4),G792+(CHOOSE(N_CW+1,0,1,CW_N2,CW_N3,CW_N4,CW_N5,CW_N6)+CHOOSE(N_CW_A+1,0,CW_A1,CW_A2))*CW_PER_SWING*AM792,AM792))</f>
        <v>24.186775053131</v>
      </c>
      <c r="AQ792" s="41" t="n">
        <f aca="false">IF(CORE_MODE=2,AN792,K792)</f>
        <v>1.385327</v>
      </c>
      <c r="AR792" s="31" t="n">
        <f aca="false">IF(CORE_MODE=2,AO792,L792)</f>
        <v>3.521627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31" t="n">
        <v>11.211605</v>
      </c>
      <c r="H793" s="8" t="n">
        <v>126.155598</v>
      </c>
      <c r="I793" s="8" t="n">
        <v>1078.591071</v>
      </c>
      <c r="J793" s="31" t="n">
        <v>8.549689</v>
      </c>
      <c r="K793" s="41" t="n">
        <v>1.402234</v>
      </c>
      <c r="L793" s="31" t="n">
        <v>4.955757</v>
      </c>
      <c r="M793" s="8" t="n">
        <v>195</v>
      </c>
      <c r="N793" s="8" t="n">
        <v>990</v>
      </c>
      <c r="O793" s="31" t="n">
        <v>12.737934</v>
      </c>
      <c r="P793" s="31" t="n">
        <v>12.539724</v>
      </c>
      <c r="Q793" s="31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31" t="n">
        <v>4.305955</v>
      </c>
      <c r="W793" s="41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2*ROUNDUP(G793*1000/V_ZENER,0)*PRICE_Z+(4+IF(CORE_MODE=1,1,0)+IF(OR(CORE_MODE=3,CORE_MODE=4),1+2*N_CW+2*N_CW_A,0))*ROUNDUP(G793*DIODE_SAFETY/V_STICK,0)*PRICE_STICK</f>
        <v>90.9</v>
      </c>
      <c r="AG793" s="24" t="n">
        <f aca="false">SUM(X793:AF793)</f>
        <v>2661.69287199</v>
      </c>
      <c r="AH793" s="20" t="n">
        <f aca="false">FIXED_BOM</f>
        <v>3666</v>
      </c>
      <c r="AI793" s="24" t="n">
        <f aca="false">(AG793+AH793)*(1+CONT)</f>
        <v>7276.8468027885</v>
      </c>
      <c r="AJ793" s="24" t="n">
        <f aca="false">IF(AR793&gt;0,AI793/AR793,1000000000000)</f>
        <v>1468.36231130552</v>
      </c>
      <c r="AK793" s="8" t="n">
        <f aca="false">IF(AND(AP793&gt;=V_NEED,AR793&gt;=P_MIN,AQ793&gt;=Z_MIN,F793&lt;=N_CAP,D793&lt;=R_MAX,OR(CORONA_REQ=0,O793&gt;=G793),OR(CORE_MODE&lt;&gt;3,E_CORE&lt;=E_NULL_MAX)),1,0)</f>
        <v>0</v>
      </c>
      <c r="AL793" s="31" t="n">
        <f aca="false">IF(AK793=1,IF(OBJECTIVE=1,AI793,AJ793),1000000000000)+ROW()*0.000000001</f>
        <v>1000000000000</v>
      </c>
      <c r="AM793" s="31" t="n">
        <v>6.149205</v>
      </c>
      <c r="AN793" s="41" t="n">
        <v>1.362038</v>
      </c>
      <c r="AO793" s="31" t="n">
        <v>4.659807</v>
      </c>
      <c r="AP793" s="31" t="n">
        <f aca="false">IF(CORE_MODE=1,G793,IF(OR(CORE_MODE=3,CORE_MODE=4),G793+(CHOOSE(N_CW+1,0,1,CW_N2,CW_N3,CW_N4,CW_N5,CW_N6)+CHOOSE(N_CW_A+1,0,CW_A1,CW_A2))*CW_PER_SWING*AM793,AM793))</f>
        <v>24.261835250915</v>
      </c>
      <c r="AQ793" s="41" t="n">
        <f aca="false">IF(CORE_MODE=2,AN793,K793)</f>
        <v>1.402234</v>
      </c>
      <c r="AR793" s="31" t="n">
        <f aca="false">IF(CORE_MODE=2,AO793,L793)</f>
        <v>4.955757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31" t="n">
        <v>11.211605</v>
      </c>
      <c r="H794" s="8" t="n">
        <v>159.263757</v>
      </c>
      <c r="I794" s="8" t="n">
        <v>1366.215356</v>
      </c>
      <c r="J794" s="31" t="n">
        <v>8.578319</v>
      </c>
      <c r="K794" s="41" t="n">
        <v>1.412226</v>
      </c>
      <c r="L794" s="31" t="n">
        <v>6.386815</v>
      </c>
      <c r="M794" s="8" t="n">
        <v>243</v>
      </c>
      <c r="N794" s="8" t="n">
        <v>1086</v>
      </c>
      <c r="O794" s="31" t="n">
        <v>12.737934</v>
      </c>
      <c r="P794" s="31" t="n">
        <v>15.674655</v>
      </c>
      <c r="Q794" s="31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31" t="n">
        <v>5.149571</v>
      </c>
      <c r="W794" s="41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2*ROUNDUP(G794*1000/V_ZENER,0)*PRICE_Z+(4+IF(CORE_MODE=1,1,0)+IF(OR(CORE_MODE=3,CORE_MODE=4),1+2*N_CW+2*N_CW_A,0))*ROUNDUP(G794*DIODE_SAFETY/V_STICK,0)*PRICE_STICK</f>
        <v>90.9</v>
      </c>
      <c r="AG794" s="24" t="n">
        <f aca="false">SUM(X794:AF794)</f>
        <v>3230.79610725</v>
      </c>
      <c r="AH794" s="20" t="n">
        <f aca="false">FIXED_BOM</f>
        <v>3666</v>
      </c>
      <c r="AI794" s="24" t="n">
        <f aca="false">(AG794+AH794)*(1+CONT)</f>
        <v>7931.3155233375</v>
      </c>
      <c r="AJ794" s="24" t="n">
        <f aca="false">IF(AR794&gt;0,AI794/AR794,1000000000000)</f>
        <v>1241.82640695519</v>
      </c>
      <c r="AK794" s="8" t="n">
        <f aca="false">IF(AND(AP794&gt;=V_NEED,AR794&gt;=P_MIN,AQ794&gt;=Z_MIN,F794&lt;=N_CAP,D794&lt;=R_MAX,OR(CORONA_REQ=0,O794&gt;=G794),OR(CORE_MODE&lt;&gt;3,E_CORE&lt;=E_NULL_MAX)),1,0)</f>
        <v>0</v>
      </c>
      <c r="AL794" s="31" t="n">
        <f aca="false">IF(AK794=1,IF(OBJECTIVE=1,AI794,AJ794),1000000000000)+ROW()*0.000000001</f>
        <v>1000000000000</v>
      </c>
      <c r="AM794" s="31" t="n">
        <v>6.175994</v>
      </c>
      <c r="AN794" s="41" t="n">
        <v>1.379959</v>
      </c>
      <c r="AO794" s="31" t="n">
        <v>6.096864</v>
      </c>
      <c r="AP794" s="31" t="n">
        <f aca="false">IF(CORE_MODE=1,G794,IF(OR(CORE_MODE=3,CORE_MODE=4),G794+(CHOOSE(N_CW+1,0,1,CW_N2,CW_N3,CW_N4,CW_N5,CW_N6)+CHOOSE(N_CW_A+1,0,CW_A1,CW_A2))*CW_PER_SWING*AM794,AM794))</f>
        <v>24.318688554422</v>
      </c>
      <c r="AQ794" s="41" t="n">
        <f aca="false">IF(CORE_MODE=2,AN794,K794)</f>
        <v>1.412226</v>
      </c>
      <c r="AR794" s="31" t="n">
        <f aca="false">IF(CORE_MODE=2,AO794,L794)</f>
        <v>6.386815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31" t="n">
        <v>11.211605</v>
      </c>
      <c r="H795" s="8" t="n">
        <v>192.371917</v>
      </c>
      <c r="I795" s="8" t="n">
        <v>1653.839642</v>
      </c>
      <c r="J795" s="31" t="n">
        <v>8.597095</v>
      </c>
      <c r="K795" s="41" t="n">
        <v>1.418823</v>
      </c>
      <c r="L795" s="31" t="n">
        <v>7.820413</v>
      </c>
      <c r="M795" s="8" t="n">
        <v>291</v>
      </c>
      <c r="N795" s="8" t="n">
        <v>1182</v>
      </c>
      <c r="O795" s="31" t="n">
        <v>12.737934</v>
      </c>
      <c r="P795" s="31" t="n">
        <v>18.809585</v>
      </c>
      <c r="Q795" s="31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31" t="n">
        <v>5.993186</v>
      </c>
      <c r="W795" s="41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2*ROUNDUP(G795*1000/V_ZENER,0)*PRICE_Z+(4+IF(CORE_MODE=1,1,0)+IF(OR(CORE_MODE=3,CORE_MODE=4),1+2*N_CW+2*N_CW_A,0))*ROUNDUP(G795*DIODE_SAFETY/V_STICK,0)*PRICE_STICK</f>
        <v>90.9</v>
      </c>
      <c r="AG795" s="24" t="n">
        <f aca="false">SUM(X795:AF795)</f>
        <v>3799.89926507</v>
      </c>
      <c r="AH795" s="20" t="n">
        <f aca="false">FIXED_BOM</f>
        <v>3666</v>
      </c>
      <c r="AI795" s="24" t="n">
        <f aca="false">(AG795+AH795)*(1+CONT)</f>
        <v>8585.7841548305</v>
      </c>
      <c r="AJ795" s="24" t="n">
        <f aca="false">IF(AR795&gt;0,AI795/AR795,1000000000000)</f>
        <v>1097.868380459</v>
      </c>
      <c r="AK795" s="8" t="n">
        <f aca="false">IF(AND(AP795&gt;=V_NEED,AR795&gt;=P_MIN,AQ795&gt;=Z_MIN,F795&lt;=N_CAP,D795&lt;=R_MAX,OR(CORONA_REQ=0,O795&gt;=G795),OR(CORE_MODE&lt;&gt;3,E_CORE&lt;=E_NULL_MAX)),1,0)</f>
        <v>0</v>
      </c>
      <c r="AL795" s="31" t="n">
        <f aca="false">IF(AK795=1,IF(OBJECTIVE=1,AI795,AJ795),1000000000000)+ROW()*0.000000001</f>
        <v>1000000000000</v>
      </c>
      <c r="AM795" s="31" t="n">
        <v>6.205635</v>
      </c>
      <c r="AN795" s="41" t="n">
        <v>1.391636</v>
      </c>
      <c r="AO795" s="31" t="n">
        <v>7.532258</v>
      </c>
      <c r="AP795" s="31" t="n">
        <f aca="false">IF(CORE_MODE=1,G795,IF(OR(CORE_MODE=3,CORE_MODE=4),G795+(CHOOSE(N_CW+1,0,1,CW_N2,CW_N3,CW_N4,CW_N5,CW_N6)+CHOOSE(N_CW_A+1,0,CW_A1,CW_A2))*CW_PER_SWING*AM795,AM795))</f>
        <v>24.381594552005</v>
      </c>
      <c r="AQ795" s="41" t="n">
        <f aca="false">IF(CORE_MODE=2,AN795,K795)</f>
        <v>1.418823</v>
      </c>
      <c r="AR795" s="31" t="n">
        <f aca="false">IF(CORE_MODE=2,AO795,L795)</f>
        <v>7.820413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31" t="n">
        <v>11.211605</v>
      </c>
      <c r="H796" s="8" t="n">
        <v>258.588236</v>
      </c>
      <c r="I796" s="8" t="n">
        <v>2229.088213</v>
      </c>
      <c r="J796" s="31" t="n">
        <v>8.620223</v>
      </c>
      <c r="K796" s="41" t="n">
        <v>1.426997</v>
      </c>
      <c r="L796" s="31" t="n">
        <v>10.694003</v>
      </c>
      <c r="M796" s="8" t="n">
        <v>387</v>
      </c>
      <c r="N796" s="8" t="n">
        <v>1374</v>
      </c>
      <c r="O796" s="31" t="n">
        <v>12.737934</v>
      </c>
      <c r="P796" s="31" t="n">
        <v>25.079447</v>
      </c>
      <c r="Q796" s="31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31" t="n">
        <v>7.680417</v>
      </c>
      <c r="W796" s="41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2*ROUNDUP(G796*1000/V_ZENER,0)*PRICE_Z+(4+IF(CORE_MODE=1,1,0)+IF(OR(CORE_MODE=3,CORE_MODE=4),1+2*N_CW+2*N_CW_A,0))*ROUNDUP(G796*DIODE_SAFETY/V_STICK,0)*PRICE_STICK</f>
        <v>90.9</v>
      </c>
      <c r="AG796" s="24" t="n">
        <f aca="false">SUM(X796:AF796)</f>
        <v>4938.10566862</v>
      </c>
      <c r="AH796" s="20" t="n">
        <f aca="false">FIXED_BOM</f>
        <v>3666</v>
      </c>
      <c r="AI796" s="24" t="n">
        <f aca="false">(AG796+AH796)*(1+CONT)</f>
        <v>9894.721518913</v>
      </c>
      <c r="AJ796" s="24" t="n">
        <f aca="false">IF(AR796&gt;0,AI796/AR796,1000000000000)</f>
        <v>925.258906221833</v>
      </c>
      <c r="AK796" s="8" t="n">
        <f aca="false">IF(AND(AP796&gt;=V_NEED,AR796&gt;=P_MIN,AQ796&gt;=Z_MIN,F796&lt;=N_CAP,D796&lt;=R_MAX,OR(CORONA_REQ=0,O796&gt;=G796),OR(CORE_MODE&lt;&gt;3,E_CORE&lt;=E_NULL_MAX)),1,0)</f>
        <v>0</v>
      </c>
      <c r="AL796" s="31" t="n">
        <f aca="false">IF(AK796=1,IF(OBJECTIVE=1,AI796,AJ796),1000000000000)+ROW()*0.000000001</f>
        <v>1000000000000</v>
      </c>
      <c r="AM796" s="31" t="n">
        <v>6.263917</v>
      </c>
      <c r="AN796" s="41" t="n">
        <v>1.405702</v>
      </c>
      <c r="AO796" s="31" t="n">
        <v>10.394671</v>
      </c>
      <c r="AP796" s="31" t="n">
        <f aca="false">IF(CORE_MODE=1,G796,IF(OR(CORE_MODE=3,CORE_MODE=4),G796+(CHOOSE(N_CW+1,0,1,CW_N2,CW_N3,CW_N4,CW_N5,CW_N6)+CHOOSE(N_CW_A+1,0,CW_A1,CW_A2))*CW_PER_SWING*AM796,AM796))</f>
        <v>24.505284284171</v>
      </c>
      <c r="AQ796" s="41" t="n">
        <f aca="false">IF(CORE_MODE=2,AN796,K796)</f>
        <v>1.426997</v>
      </c>
      <c r="AR796" s="31" t="n">
        <f aca="false">IF(CORE_MODE=2,AO796,L796)</f>
        <v>10.694003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31" t="n">
        <v>11.211605</v>
      </c>
      <c r="H797" s="8" t="n">
        <v>32.416189</v>
      </c>
      <c r="I797" s="8" t="n">
        <v>358.414512</v>
      </c>
      <c r="J797" s="31" t="n">
        <v>11.056652</v>
      </c>
      <c r="K797" s="41" t="n">
        <v>1.366534</v>
      </c>
      <c r="L797" s="31" t="n">
        <v>1.532009</v>
      </c>
      <c r="M797" s="8" t="n">
        <v>103</v>
      </c>
      <c r="N797" s="8" t="n">
        <v>806</v>
      </c>
      <c r="O797" s="31" t="n">
        <v>13.599858</v>
      </c>
      <c r="P797" s="31" t="n">
        <v>6.324064</v>
      </c>
      <c r="Q797" s="31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31" t="n">
        <v>2.689025</v>
      </c>
      <c r="W797" s="41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2*ROUNDUP(G797*1000/V_ZENER,0)*PRICE_Z+(4+IF(CORE_MODE=1,1,0)+IF(OR(CORE_MODE=3,CORE_MODE=4),1+2*N_CW+2*N_CW_A,0))*ROUNDUP(G797*DIODE_SAFETY/V_STICK,0)*PRICE_STICK</f>
        <v>90.9</v>
      </c>
      <c r="AG797" s="24" t="n">
        <f aca="false">SUM(X797:AF797)</f>
        <v>1476.88275148</v>
      </c>
      <c r="AH797" s="20" t="n">
        <f aca="false">FIXED_BOM</f>
        <v>3666</v>
      </c>
      <c r="AI797" s="24" t="n">
        <f aca="false">(AG797+AH797)*(1+CONT)</f>
        <v>5914.315164202</v>
      </c>
      <c r="AJ797" s="24" t="n">
        <f aca="false">IF(AR797&gt;0,AI797/AR797,1000000000000)</f>
        <v>3860.49635752923</v>
      </c>
      <c r="AK797" s="8" t="n">
        <f aca="false">IF(AND(AP797&gt;=V_NEED,AR797&gt;=P_MIN,AQ797&gt;=Z_MIN,F797&lt;=N_CAP,D797&lt;=R_MAX,OR(CORONA_REQ=0,O797&gt;=G797),OR(CORE_MODE&lt;&gt;3,E_CORE&lt;=E_NULL_MAX)),1,0)</f>
        <v>0</v>
      </c>
      <c r="AL797" s="31" t="n">
        <f aca="false">IF(AK797=1,IF(OBJECTIVE=1,AI797,AJ797),1000000000000)+ROW()*0.000000001</f>
        <v>1000000000000</v>
      </c>
      <c r="AM797" s="31" t="n">
        <v>6.071152</v>
      </c>
      <c r="AN797" s="41" t="n">
        <v>1.26565</v>
      </c>
      <c r="AO797" s="31" t="n">
        <v>1.236657</v>
      </c>
      <c r="AP797" s="31" t="n">
        <f aca="false">IF(CORE_MODE=1,G797,IF(OR(CORE_MODE=3,CORE_MODE=4),G797+(CHOOSE(N_CW+1,0,1,CW_N2,CW_N3,CW_N4,CW_N5,CW_N6)+CHOOSE(N_CW_A+1,0,CW_A1,CW_A2))*CW_PER_SWING*AM797,AM797))</f>
        <v>24.096186256976</v>
      </c>
      <c r="AQ797" s="41" t="n">
        <f aca="false">IF(CORE_MODE=2,AN797,K797)</f>
        <v>1.366534</v>
      </c>
      <c r="AR797" s="31" t="n">
        <f aca="false">IF(CORE_MODE=2,AO797,L797)</f>
        <v>1.532009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31" t="n">
        <v>11.211605</v>
      </c>
      <c r="H798" s="8" t="n">
        <v>49.796869</v>
      </c>
      <c r="I798" s="8" t="n">
        <v>563.222805</v>
      </c>
      <c r="J798" s="31" t="n">
        <v>11.310406</v>
      </c>
      <c r="K798" s="41" t="n">
        <v>1.416697</v>
      </c>
      <c r="L798" s="31" t="n">
        <v>2.642619</v>
      </c>
      <c r="M798" s="8" t="n">
        <v>148</v>
      </c>
      <c r="N798" s="8" t="n">
        <v>896</v>
      </c>
      <c r="O798" s="31" t="n">
        <v>13.599858</v>
      </c>
      <c r="P798" s="31" t="n">
        <v>9.486096</v>
      </c>
      <c r="Q798" s="31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31" t="n">
        <v>3.479915</v>
      </c>
      <c r="W798" s="41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2*ROUNDUP(G798*1000/V_ZENER,0)*PRICE_Z+(4+IF(CORE_MODE=1,1,0)+IF(OR(CORE_MODE=3,CORE_MODE=4),1+2*N_CW+2*N_CW_A,0))*ROUNDUP(G798*DIODE_SAFETY/V_STICK,0)*PRICE_STICK</f>
        <v>90.9</v>
      </c>
      <c r="AG798" s="24" t="n">
        <f aca="false">SUM(X798:AF798)</f>
        <v>1971.57367098</v>
      </c>
      <c r="AH798" s="20" t="n">
        <f aca="false">FIXED_BOM</f>
        <v>3666</v>
      </c>
      <c r="AI798" s="24" t="n">
        <f aca="false">(AG798+AH798)*(1+CONT)</f>
        <v>6483.209721627</v>
      </c>
      <c r="AJ798" s="24" t="n">
        <f aca="false">IF(AR798&gt;0,AI798/AR798,1000000000000)</f>
        <v>2453.32744585088</v>
      </c>
      <c r="AK798" s="8" t="n">
        <f aca="false">IF(AND(AP798&gt;=V_NEED,AR798&gt;=P_MIN,AQ798&gt;=Z_MIN,F798&lt;=N_CAP,D798&lt;=R_MAX,OR(CORONA_REQ=0,O798&gt;=G798),OR(CORE_MODE&lt;&gt;3,E_CORE&lt;=E_NULL_MAX)),1,0)</f>
        <v>0</v>
      </c>
      <c r="AL798" s="31" t="n">
        <f aca="false">IF(AK798=1,IF(OBJECTIVE=1,AI798,AJ798),1000000000000)+ROW()*0.000000001</f>
        <v>1000000000000</v>
      </c>
      <c r="AM798" s="31" t="n">
        <v>6.132943</v>
      </c>
      <c r="AN798" s="41" t="n">
        <v>1.34172</v>
      </c>
      <c r="AO798" s="31" t="n">
        <v>2.346017</v>
      </c>
      <c r="AP798" s="31" t="n">
        <f aca="false">IF(CORE_MODE=1,G798,IF(OR(CORE_MODE=3,CORE_MODE=4),G798+(CHOOSE(N_CW+1,0,1,CW_N2,CW_N3,CW_N4,CW_N5,CW_N6)+CHOOSE(N_CW_A+1,0,CW_A1,CW_A2))*CW_PER_SWING*AM798,AM798))</f>
        <v>24.227323010009</v>
      </c>
      <c r="AQ798" s="41" t="n">
        <f aca="false">IF(CORE_MODE=2,AN798,K798)</f>
        <v>1.416697</v>
      </c>
      <c r="AR798" s="31" t="n">
        <f aca="false">IF(CORE_MODE=2,AO798,L798)</f>
        <v>2.642619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31" t="n">
        <v>11.211605</v>
      </c>
      <c r="H799" s="8" t="n">
        <v>67.177548</v>
      </c>
      <c r="I799" s="8" t="n">
        <v>768.031098</v>
      </c>
      <c r="J799" s="31" t="n">
        <v>11.432854</v>
      </c>
      <c r="K799" s="41" t="n">
        <v>1.442015</v>
      </c>
      <c r="L799" s="31" t="n">
        <v>3.75924</v>
      </c>
      <c r="M799" s="8" t="n">
        <v>202</v>
      </c>
      <c r="N799" s="8" t="n">
        <v>1004</v>
      </c>
      <c r="O799" s="31" t="n">
        <v>13.599858</v>
      </c>
      <c r="P799" s="31" t="n">
        <v>12.648127</v>
      </c>
      <c r="Q799" s="31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31" t="n">
        <v>4.428982</v>
      </c>
      <c r="W799" s="41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2*ROUNDUP(G799*1000/V_ZENER,0)*PRICE_Z+(4+IF(CORE_MODE=1,1,0)+IF(OR(CORE_MODE=3,CORE_MODE=4),1+2*N_CW+2*N_CW_A,0))*ROUNDUP(G799*DIODE_SAFETY/V_STICK,0)*PRICE_STICK</f>
        <v>90.9</v>
      </c>
      <c r="AG799" s="24" t="n">
        <f aca="false">SUM(X799:AF799)</f>
        <v>2561.2955465</v>
      </c>
      <c r="AH799" s="20" t="n">
        <f aca="false">FIXED_BOM</f>
        <v>3666</v>
      </c>
      <c r="AI799" s="24" t="n">
        <f aca="false">(AG799+AH799)*(1+CONT)</f>
        <v>7161.389878475</v>
      </c>
      <c r="AJ799" s="24" t="n">
        <f aca="false">IF(AR799&gt;0,AI799/AR799,1000000000000)</f>
        <v>1905.01002289692</v>
      </c>
      <c r="AK799" s="8" t="n">
        <f aca="false">IF(AND(AP799&gt;=V_NEED,AR799&gt;=P_MIN,AQ799&gt;=Z_MIN,F799&lt;=N_CAP,D799&lt;=R_MAX,OR(CORONA_REQ=0,O799&gt;=G799),OR(CORE_MODE&lt;&gt;3,E_CORE&lt;=E_NULL_MAX)),1,0)</f>
        <v>0</v>
      </c>
      <c r="AL799" s="31" t="n">
        <f aca="false">IF(AK799=1,IF(OBJECTIVE=1,AI799,AJ799),1000000000000)+ROW()*0.000000001</f>
        <v>1000000000000</v>
      </c>
      <c r="AM799" s="31" t="n">
        <v>6.168296</v>
      </c>
      <c r="AN799" s="41" t="n">
        <v>1.383592</v>
      </c>
      <c r="AO799" s="31" t="n">
        <v>3.468951</v>
      </c>
      <c r="AP799" s="31" t="n">
        <f aca="false">IF(CORE_MODE=1,G799,IF(OR(CORE_MODE=3,CORE_MODE=4),G799+(CHOOSE(N_CW+1,0,1,CW_N2,CW_N3,CW_N4,CW_N5,CW_N6)+CHOOSE(N_CW_A+1,0,CW_A1,CW_A2))*CW_PER_SWING*AM799,AM799))</f>
        <v>24.302351373848</v>
      </c>
      <c r="AQ799" s="41" t="n">
        <f aca="false">IF(CORE_MODE=2,AN799,K799)</f>
        <v>1.442015</v>
      </c>
      <c r="AR799" s="31" t="n">
        <f aca="false">IF(CORE_MODE=2,AO799,L799)</f>
        <v>3.75924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31" t="n">
        <v>11.211605</v>
      </c>
      <c r="H800" s="8" t="n">
        <v>84.558228</v>
      </c>
      <c r="I800" s="8" t="n">
        <v>972.839391</v>
      </c>
      <c r="J800" s="31" t="n">
        <v>11.504964</v>
      </c>
      <c r="K800" s="41" t="n">
        <v>1.456821</v>
      </c>
      <c r="L800" s="31" t="n">
        <v>4.877899</v>
      </c>
      <c r="M800" s="8" t="n">
        <v>247</v>
      </c>
      <c r="N800" s="8" t="n">
        <v>1094</v>
      </c>
      <c r="O800" s="31" t="n">
        <v>13.599858</v>
      </c>
      <c r="P800" s="31" t="n">
        <v>15.810159</v>
      </c>
      <c r="Q800" s="31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31" t="n">
        <v>5.219872</v>
      </c>
      <c r="W800" s="41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2*ROUNDUP(G800*1000/V_ZENER,0)*PRICE_Z+(4+IF(CORE_MODE=1,1,0)+IF(OR(CORE_MODE=3,CORE_MODE=4),1+2*N_CW+2*N_CW_A,0))*ROUNDUP(G800*DIODE_SAFETY/V_STICK,0)*PRICE_STICK</f>
        <v>90.9</v>
      </c>
      <c r="AG800" s="24" t="n">
        <f aca="false">SUM(X800:AF800)</f>
        <v>3055.98645403</v>
      </c>
      <c r="AH800" s="20" t="n">
        <f aca="false">FIXED_BOM</f>
        <v>3666</v>
      </c>
      <c r="AI800" s="24" t="n">
        <f aca="false">(AG800+AH800)*(1+CONT)</f>
        <v>7730.2844221345</v>
      </c>
      <c r="AJ800" s="24" t="n">
        <f aca="false">IF(AR800&gt;0,AI800/AR800,1000000000000)</f>
        <v>1584.75696650023</v>
      </c>
      <c r="AK800" s="8" t="n">
        <f aca="false">IF(AND(AP800&gt;=V_NEED,AR800&gt;=P_MIN,AQ800&gt;=Z_MIN,F800&lt;=N_CAP,D800&lt;=R_MAX,OR(CORONA_REQ=0,O800&gt;=G800),OR(CORE_MODE&lt;&gt;3,E_CORE&lt;=E_NULL_MAX)),1,0)</f>
        <v>0</v>
      </c>
      <c r="AL800" s="31" t="n">
        <f aca="false">IF(AK800=1,IF(OBJECTIVE=1,AI800,AJ800),1000000000000)+ROW()*0.000000001</f>
        <v>1000000000000</v>
      </c>
      <c r="AM800" s="31" t="n">
        <v>6.195399</v>
      </c>
      <c r="AN800" s="41" t="n">
        <v>1.407686</v>
      </c>
      <c r="AO800" s="31" t="n">
        <v>4.577655</v>
      </c>
      <c r="AP800" s="31" t="n">
        <f aca="false">IF(CORE_MODE=1,G800,IF(OR(CORE_MODE=3,CORE_MODE=4),G800+(CHOOSE(N_CW+1,0,1,CW_N2,CW_N3,CW_N4,CW_N5,CW_N6)+CHOOSE(N_CW_A+1,0,CW_A1,CW_A2))*CW_PER_SWING*AM800,AM800))</f>
        <v>24.359871067937</v>
      </c>
      <c r="AQ800" s="41" t="n">
        <f aca="false">IF(CORE_MODE=2,AN800,K800)</f>
        <v>1.456821</v>
      </c>
      <c r="AR800" s="31" t="n">
        <f aca="false">IF(CORE_MODE=2,AO800,L800)</f>
        <v>4.877899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31" t="n">
        <v>11.211605</v>
      </c>
      <c r="H801" s="8" t="n">
        <v>101.938907</v>
      </c>
      <c r="I801" s="8" t="n">
        <v>1177.647683</v>
      </c>
      <c r="J801" s="31" t="n">
        <v>11.552485</v>
      </c>
      <c r="K801" s="41" t="n">
        <v>1.467319</v>
      </c>
      <c r="L801" s="31" t="n">
        <v>5.997266</v>
      </c>
      <c r="M801" s="8" t="n">
        <v>301</v>
      </c>
      <c r="N801" s="8" t="n">
        <v>1202</v>
      </c>
      <c r="O801" s="31" t="n">
        <v>13.599858</v>
      </c>
      <c r="P801" s="31" t="n">
        <v>18.972191</v>
      </c>
      <c r="Q801" s="31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31" t="n">
        <v>6.168939</v>
      </c>
      <c r="W801" s="41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2*ROUNDUP(G801*1000/V_ZENER,0)*PRICE_Z+(4+IF(CORE_MODE=1,1,0)+IF(OR(CORE_MODE=3,CORE_MODE=4),1+2*N_CW+2*N_CW_A,0))*ROUNDUP(G801*DIODE_SAFETY/V_STICK,0)*PRICE_STICK</f>
        <v>90.9</v>
      </c>
      <c r="AG801" s="24" t="n">
        <f aca="false">SUM(X801:AF801)</f>
        <v>3645.70834152</v>
      </c>
      <c r="AH801" s="20" t="n">
        <f aca="false">FIXED_BOM</f>
        <v>3666</v>
      </c>
      <c r="AI801" s="24" t="n">
        <f aca="false">(AG801+AH801)*(1+CONT)</f>
        <v>8408.464592748</v>
      </c>
      <c r="AJ801" s="24" t="n">
        <f aca="false">IF(AR801&gt;0,AI801/AR801,1000000000000)</f>
        <v>1402.04963274065</v>
      </c>
      <c r="AK801" s="8" t="n">
        <f aca="false">IF(AND(AP801&gt;=V_NEED,AR801&gt;=P_MIN,AQ801&gt;=Z_MIN,F801&lt;=N_CAP,D801&lt;=R_MAX,OR(CORONA_REQ=0,O801&gt;=G801),OR(CORE_MODE&lt;&gt;3,E_CORE&lt;=E_NULL_MAX)),1,0)</f>
        <v>0</v>
      </c>
      <c r="AL801" s="31" t="n">
        <f aca="false">IF(AK801=1,IF(OBJECTIVE=1,AI801,AJ801),1000000000000)+ROW()*0.000000001</f>
        <v>1000000000000</v>
      </c>
      <c r="AM801" s="31" t="n">
        <v>6.217201</v>
      </c>
      <c r="AN801" s="41" t="n">
        <v>1.425236</v>
      </c>
      <c r="AO801" s="31" t="n">
        <v>5.692822</v>
      </c>
      <c r="AP801" s="31" t="n">
        <f aca="false">IF(CORE_MODE=1,G801,IF(OR(CORE_MODE=3,CORE_MODE=4),G801+(CHOOSE(N_CW+1,0,1,CW_N2,CW_N3,CW_N4,CW_N5,CW_N6)+CHOOSE(N_CW_A+1,0,CW_A1,CW_A2))*CW_PER_SWING*AM801,AM801))</f>
        <v>24.406140645863</v>
      </c>
      <c r="AQ801" s="41" t="n">
        <f aca="false">IF(CORE_MODE=2,AN801,K801)</f>
        <v>1.467319</v>
      </c>
      <c r="AR801" s="31" t="n">
        <f aca="false">IF(CORE_MODE=2,AO801,L801)</f>
        <v>5.997266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31" t="n">
        <v>11.211605</v>
      </c>
      <c r="H802" s="8" t="n">
        <v>136.700266</v>
      </c>
      <c r="I802" s="8" t="n">
        <v>1587.264269</v>
      </c>
      <c r="J802" s="31" t="n">
        <v>11.611274</v>
      </c>
      <c r="K802" s="41" t="n">
        <v>1.479964</v>
      </c>
      <c r="L802" s="31" t="n">
        <v>8.232108</v>
      </c>
      <c r="M802" s="8" t="n">
        <v>400</v>
      </c>
      <c r="N802" s="8" t="n">
        <v>1400</v>
      </c>
      <c r="O802" s="31" t="n">
        <v>13.599858</v>
      </c>
      <c r="P802" s="31" t="n">
        <v>25.296255</v>
      </c>
      <c r="Q802" s="31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31" t="n">
        <v>7.908897</v>
      </c>
      <c r="W802" s="41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2*ROUNDUP(G802*1000/V_ZENER,0)*PRICE_Z+(4+IF(CORE_MODE=1,1,0)+IF(OR(CORE_MODE=3,CORE_MODE=4),1+2*N_CW+2*N_CW_A,0))*ROUNDUP(G802*DIODE_SAFETY/V_STICK,0)*PRICE_STICK</f>
        <v>90.9</v>
      </c>
      <c r="AG802" s="24" t="n">
        <f aca="false">SUM(X802:AF802)</f>
        <v>4730.12120501</v>
      </c>
      <c r="AH802" s="20" t="n">
        <f aca="false">FIXED_BOM</f>
        <v>3666</v>
      </c>
      <c r="AI802" s="24" t="n">
        <f aca="false">(AG802+AH802)*(1+CONT)</f>
        <v>9655.5393857615</v>
      </c>
      <c r="AJ802" s="24" t="n">
        <f aca="false">IF(AR802&gt;0,AI802/AR802,1000000000000)</f>
        <v>1172.91213693522</v>
      </c>
      <c r="AK802" s="8" t="n">
        <f aca="false">IF(AND(AP802&gt;=V_NEED,AR802&gt;=P_MIN,AQ802&gt;=Z_MIN,F802&lt;=N_CAP,D802&lt;=R_MAX,OR(CORONA_REQ=0,O802&gt;=G802),OR(CORE_MODE&lt;&gt;3,E_CORE&lt;=E_NULL_MAX)),1,0)</f>
        <v>0</v>
      </c>
      <c r="AL802" s="31" t="n">
        <f aca="false">IF(AK802=1,IF(OBJECTIVE=1,AI802,AJ802),1000000000000)+ROW()*0.000000001</f>
        <v>1000000000000</v>
      </c>
      <c r="AM802" s="31" t="n">
        <v>6.256</v>
      </c>
      <c r="AN802" s="41" t="n">
        <v>1.44829</v>
      </c>
      <c r="AO802" s="31" t="n">
        <v>7.939287</v>
      </c>
      <c r="AP802" s="31" t="n">
        <f aca="false">IF(CORE_MODE=1,G802,IF(OR(CORE_MODE=3,CORE_MODE=4),G802+(CHOOSE(N_CW+1,0,1,CW_N2,CW_N3,CW_N4,CW_N5,CW_N6)+CHOOSE(N_CW_A+1,0,CW_A1,CW_A2))*CW_PER_SWING*AM802,AM802))</f>
        <v>24.488482328</v>
      </c>
      <c r="AQ802" s="41" t="n">
        <f aca="false">IF(CORE_MODE=2,AN802,K802)</f>
        <v>1.479964</v>
      </c>
      <c r="AR802" s="31" t="n">
        <f aca="false">IF(CORE_MODE=2,AO802,L802)</f>
        <v>8.232108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31" t="n">
        <v>11.211605</v>
      </c>
      <c r="H803" s="8" t="n">
        <v>43.196282</v>
      </c>
      <c r="I803" s="8" t="n">
        <v>431.45925</v>
      </c>
      <c r="J803" s="31" t="n">
        <v>9.988342</v>
      </c>
      <c r="K803" s="41" t="n">
        <v>1.369835</v>
      </c>
      <c r="L803" s="31" t="n">
        <v>1.860574</v>
      </c>
      <c r="M803" s="8" t="n">
        <v>112</v>
      </c>
      <c r="N803" s="8" t="n">
        <v>824</v>
      </c>
      <c r="O803" s="31" t="n">
        <v>13.599858</v>
      </c>
      <c r="P803" s="31" t="n">
        <v>7.34194</v>
      </c>
      <c r="Q803" s="31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31" t="n">
        <v>2.847203</v>
      </c>
      <c r="W803" s="41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2*ROUNDUP(G803*1000/V_ZENER,0)*PRICE_Z+(4+IF(CORE_MODE=1,1,0)+IF(OR(CORE_MODE=3,CORE_MODE=4),1+2*N_CW+2*N_CW_A,0))*ROUNDUP(G803*DIODE_SAFETY/V_STICK,0)*PRICE_STICK</f>
        <v>90.9</v>
      </c>
      <c r="AG803" s="24" t="n">
        <f aca="false">SUM(X803:AF803)</f>
        <v>1584.09782216</v>
      </c>
      <c r="AH803" s="20" t="n">
        <f aca="false">FIXED_BOM</f>
        <v>3666</v>
      </c>
      <c r="AI803" s="24" t="n">
        <f aca="false">(AG803+AH803)*(1+CONT)</f>
        <v>6037.612495484</v>
      </c>
      <c r="AJ803" s="24" t="n">
        <f aca="false">IF(AR803&gt;0,AI803/AR803,1000000000000)</f>
        <v>3245.02680112911</v>
      </c>
      <c r="AK803" s="8" t="n">
        <f aca="false">IF(AND(AP803&gt;=V_NEED,AR803&gt;=P_MIN,AQ803&gt;=Z_MIN,F803&lt;=N_CAP,D803&lt;=R_MAX,OR(CORONA_REQ=0,O803&gt;=G803),OR(CORE_MODE&lt;&gt;3,E_CORE&lt;=E_NULL_MAX)),1,0)</f>
        <v>0</v>
      </c>
      <c r="AL803" s="31" t="n">
        <f aca="false">IF(AK803=1,IF(OBJECTIVE=1,AI803,AJ803),1000000000000)+ROW()*0.000000001</f>
        <v>1000000000000</v>
      </c>
      <c r="AM803" s="31" t="n">
        <v>6.078843</v>
      </c>
      <c r="AN803" s="41" t="n">
        <v>1.284426</v>
      </c>
      <c r="AO803" s="31" t="n">
        <v>1.577216</v>
      </c>
      <c r="AP803" s="31" t="n">
        <f aca="false">IF(CORE_MODE=1,G803,IF(OR(CORE_MODE=3,CORE_MODE=4),G803+(CHOOSE(N_CW+1,0,1,CW_N2,CW_N3,CW_N4,CW_N5,CW_N6)+CHOOSE(N_CW_A+1,0,CW_A1,CW_A2))*CW_PER_SWING*AM803,AM803))</f>
        <v>24.112508581709</v>
      </c>
      <c r="AQ803" s="41" t="n">
        <f aca="false">IF(CORE_MODE=2,AN803,K803)</f>
        <v>1.369835</v>
      </c>
      <c r="AR803" s="31" t="n">
        <f aca="false">IF(CORE_MODE=2,AO803,L803)</f>
        <v>1.860574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31" t="n">
        <v>11.211605</v>
      </c>
      <c r="H804" s="8" t="n">
        <v>66.737014</v>
      </c>
      <c r="I804" s="8" t="n">
        <v>678.007393</v>
      </c>
      <c r="J804" s="31" t="n">
        <v>10.159391</v>
      </c>
      <c r="K804" s="41" t="n">
        <v>1.411199</v>
      </c>
      <c r="L804" s="31" t="n">
        <v>3.15598</v>
      </c>
      <c r="M804" s="8" t="n">
        <v>157</v>
      </c>
      <c r="N804" s="8" t="n">
        <v>914</v>
      </c>
      <c r="O804" s="31" t="n">
        <v>13.599858</v>
      </c>
      <c r="P804" s="31" t="n">
        <v>11.01291</v>
      </c>
      <c r="Q804" s="31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31" t="n">
        <v>3.638092</v>
      </c>
      <c r="W804" s="41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2*ROUNDUP(G804*1000/V_ZENER,0)*PRICE_Z+(4+IF(CORE_MODE=1,1,0)+IF(OR(CORE_MODE=3,CORE_MODE=4),1+2*N_CW+2*N_CW_A,0))*ROUNDUP(G804*DIODE_SAFETY/V_STICK,0)*PRICE_STICK</f>
        <v>90.9</v>
      </c>
      <c r="AG804" s="24" t="n">
        <f aca="false">SUM(X804:AF804)</f>
        <v>2084.88060255</v>
      </c>
      <c r="AH804" s="20" t="n">
        <f aca="false">FIXED_BOM</f>
        <v>3666</v>
      </c>
      <c r="AI804" s="24" t="n">
        <f aca="false">(AG804+AH804)*(1+CONT)</f>
        <v>6613.5126929325</v>
      </c>
      <c r="AJ804" s="24" t="n">
        <f aca="false">IF(AR804&gt;0,AI804/AR804,1000000000000)</f>
        <v>2095.5496210155</v>
      </c>
      <c r="AK804" s="8" t="n">
        <f aca="false">IF(AND(AP804&gt;=V_NEED,AR804&gt;=P_MIN,AQ804&gt;=Z_MIN,F804&lt;=N_CAP,D804&lt;=R_MAX,OR(CORONA_REQ=0,O804&gt;=G804),OR(CORE_MODE&lt;&gt;3,E_CORE&lt;=E_NULL_MAX)),1,0)</f>
        <v>0</v>
      </c>
      <c r="AL804" s="31" t="n">
        <f aca="false">IF(AK804=1,IF(OBJECTIVE=1,AI804,AJ804),1000000000000)+ROW()*0.000000001</f>
        <v>1000000000000</v>
      </c>
      <c r="AM804" s="31" t="n">
        <v>6.132026</v>
      </c>
      <c r="AN804" s="41" t="n">
        <v>1.348768</v>
      </c>
      <c r="AO804" s="31" t="n">
        <v>2.859712</v>
      </c>
      <c r="AP804" s="31" t="n">
        <f aca="false">IF(CORE_MODE=1,G804,IF(OR(CORE_MODE=3,CORE_MODE=4),G804+(CHOOSE(N_CW+1,0,1,CW_N2,CW_N3,CW_N4,CW_N5,CW_N6)+CHOOSE(N_CW_A+1,0,CW_A1,CW_A2))*CW_PER_SWING*AM804,AM804))</f>
        <v>24.225376894838</v>
      </c>
      <c r="AQ804" s="41" t="n">
        <f aca="false">IF(CORE_MODE=2,AN804,K804)</f>
        <v>1.411199</v>
      </c>
      <c r="AR804" s="31" t="n">
        <f aca="false">IF(CORE_MODE=2,AO804,L804)</f>
        <v>3.15598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31" t="n">
        <v>11.211605</v>
      </c>
      <c r="H805" s="8" t="n">
        <v>90.277747</v>
      </c>
      <c r="I805" s="8" t="n">
        <v>924.555535</v>
      </c>
      <c r="J805" s="31" t="n">
        <v>10.241234</v>
      </c>
      <c r="K805" s="41" t="n">
        <v>1.432383</v>
      </c>
      <c r="L805" s="31" t="n">
        <v>4.459402</v>
      </c>
      <c r="M805" s="8" t="n">
        <v>211</v>
      </c>
      <c r="N805" s="8" t="n">
        <v>1022</v>
      </c>
      <c r="O805" s="31" t="n">
        <v>13.599858</v>
      </c>
      <c r="P805" s="31" t="n">
        <v>14.683879</v>
      </c>
      <c r="Q805" s="31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31" t="n">
        <v>4.58716</v>
      </c>
      <c r="W805" s="41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2*ROUNDUP(G805*1000/V_ZENER,0)*PRICE_Z+(4+IF(CORE_MODE=1,1,0)+IF(OR(CORE_MODE=3,CORE_MODE=4),1+2*N_CW+2*N_CW_A,0))*ROUNDUP(G805*DIODE_SAFETY/V_STICK,0)*PRICE_STICK</f>
        <v>90.9</v>
      </c>
      <c r="AG805" s="24" t="n">
        <f aca="false">SUM(X805:AF805)</f>
        <v>2680.69458093</v>
      </c>
      <c r="AH805" s="20" t="n">
        <f aca="false">FIXED_BOM</f>
        <v>3666</v>
      </c>
      <c r="AI805" s="24" t="n">
        <f aca="false">(AG805+AH805)*(1+CONT)</f>
        <v>7298.6987680695</v>
      </c>
      <c r="AJ805" s="24" t="n">
        <f aca="false">IF(AR805&gt;0,AI805/AR805,1000000000000)</f>
        <v>1636.69899418566</v>
      </c>
      <c r="AK805" s="8" t="n">
        <f aca="false">IF(AND(AP805&gt;=V_NEED,AR805&gt;=P_MIN,AQ805&gt;=Z_MIN,F805&lt;=N_CAP,D805&lt;=R_MAX,OR(CORONA_REQ=0,O805&gt;=G805),OR(CORE_MODE&lt;&gt;3,E_CORE&lt;=E_NULL_MAX)),1,0)</f>
        <v>0</v>
      </c>
      <c r="AL805" s="31" t="n">
        <f aca="false">IF(AK805=1,IF(OBJECTIVE=1,AI805,AJ805),1000000000000)+ROW()*0.000000001</f>
        <v>1000000000000</v>
      </c>
      <c r="AM805" s="31" t="n">
        <v>6.167212</v>
      </c>
      <c r="AN805" s="41" t="n">
        <v>1.383599</v>
      </c>
      <c r="AO805" s="31" t="n">
        <v>4.164087</v>
      </c>
      <c r="AP805" s="31" t="n">
        <f aca="false">IF(CORE_MODE=1,G805,IF(OR(CORE_MODE=3,CORE_MODE=4),G805+(CHOOSE(N_CW+1,0,1,CW_N2,CW_N3,CW_N4,CW_N5,CW_N6)+CHOOSE(N_CW_A+1,0,CW_A1,CW_A2))*CW_PER_SWING*AM805,AM805))</f>
        <v>24.300050840756</v>
      </c>
      <c r="AQ805" s="41" t="n">
        <f aca="false">IF(CORE_MODE=2,AN805,K805)</f>
        <v>1.432383</v>
      </c>
      <c r="AR805" s="31" t="n">
        <f aca="false">IF(CORE_MODE=2,AO805,L805)</f>
        <v>4.459402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31" t="n">
        <v>11.211605</v>
      </c>
      <c r="H806" s="8" t="n">
        <v>113.818479</v>
      </c>
      <c r="I806" s="8" t="n">
        <v>1171.103678</v>
      </c>
      <c r="J806" s="31" t="n">
        <v>10.289223</v>
      </c>
      <c r="K806" s="41" t="n">
        <v>1.444761</v>
      </c>
      <c r="L806" s="31" t="n">
        <v>5.767373</v>
      </c>
      <c r="M806" s="8" t="n">
        <v>265</v>
      </c>
      <c r="N806" s="8" t="n">
        <v>1130</v>
      </c>
      <c r="O806" s="31" t="n">
        <v>13.599858</v>
      </c>
      <c r="P806" s="31" t="n">
        <v>18.354849</v>
      </c>
      <c r="Q806" s="31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31" t="n">
        <v>5.536228</v>
      </c>
      <c r="W806" s="41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2*ROUNDUP(G806*1000/V_ZENER,0)*PRICE_Z+(4+IF(CORE_MODE=1,1,0)+IF(OR(CORE_MODE=3,CORE_MODE=4),1+2*N_CW+2*N_CW_A,0))*ROUNDUP(G806*DIODE_SAFETY/V_STICK,0)*PRICE_STICK</f>
        <v>90.9</v>
      </c>
      <c r="AG806" s="24" t="n">
        <f aca="false">SUM(X806:AF806)</f>
        <v>3276.50851778</v>
      </c>
      <c r="AH806" s="20" t="n">
        <f aca="false">FIXED_BOM</f>
        <v>3666</v>
      </c>
      <c r="AI806" s="24" t="n">
        <f aca="false">(AG806+AH806)*(1+CONT)</f>
        <v>7983.884795447</v>
      </c>
      <c r="AJ806" s="24" t="n">
        <f aca="false">IF(AR806&gt;0,AI806/AR806,1000000000000)</f>
        <v>1384.31913376281</v>
      </c>
      <c r="AK806" s="8" t="n">
        <f aca="false">IF(AND(AP806&gt;=V_NEED,AR806&gt;=P_MIN,AQ806&gt;=Z_MIN,F806&lt;=N_CAP,D806&lt;=R_MAX,OR(CORONA_REQ=0,O806&gt;=G806),OR(CORE_MODE&lt;&gt;3,E_CORE&lt;=E_NULL_MAX)),1,0)</f>
        <v>0</v>
      </c>
      <c r="AL806" s="31" t="n">
        <f aca="false">IF(AK806=1,IF(OBJECTIVE=1,AI806,AJ806),1000000000000)+ROW()*0.000000001</f>
        <v>1000000000000</v>
      </c>
      <c r="AM806" s="31" t="n">
        <v>6.194166</v>
      </c>
      <c r="AN806" s="41" t="n">
        <v>1.404331</v>
      </c>
      <c r="AO806" s="31" t="n">
        <v>5.464656</v>
      </c>
      <c r="AP806" s="31" t="n">
        <f aca="false">IF(CORE_MODE=1,G806,IF(OR(CORE_MODE=3,CORE_MODE=4),G806+(CHOOSE(N_CW+1,0,1,CW_N2,CW_N3,CW_N4,CW_N5,CW_N6)+CHOOSE(N_CW_A+1,0,CW_A1,CW_A2))*CW_PER_SWING*AM806,AM806))</f>
        <v>24.357254317658</v>
      </c>
      <c r="AQ806" s="41" t="n">
        <f aca="false">IF(CORE_MODE=2,AN806,K806)</f>
        <v>1.444761</v>
      </c>
      <c r="AR806" s="31" t="n">
        <f aca="false">IF(CORE_MODE=2,AO806,L806)</f>
        <v>5.767373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31" t="n">
        <v>11.211605</v>
      </c>
      <c r="H807" s="8" t="n">
        <v>137.359212</v>
      </c>
      <c r="I807" s="8" t="n">
        <v>1417.651821</v>
      </c>
      <c r="J807" s="31" t="n">
        <v>10.320763</v>
      </c>
      <c r="K807" s="41" t="n">
        <v>1.453387</v>
      </c>
      <c r="L807" s="31" t="n">
        <v>7.077562</v>
      </c>
      <c r="M807" s="8" t="n">
        <v>310</v>
      </c>
      <c r="N807" s="8" t="n">
        <v>1220</v>
      </c>
      <c r="O807" s="31" t="n">
        <v>13.599858</v>
      </c>
      <c r="P807" s="31" t="n">
        <v>22.025819</v>
      </c>
      <c r="Q807" s="31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31" t="n">
        <v>6.327117</v>
      </c>
      <c r="W807" s="41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2*ROUNDUP(G807*1000/V_ZENER,0)*PRICE_Z+(4+IF(CORE_MODE=1,1,0)+IF(OR(CORE_MODE=3,CORE_MODE=4),1+2*N_CW+2*N_CW_A,0))*ROUNDUP(G807*DIODE_SAFETY/V_STICK,0)*PRICE_STICK</f>
        <v>90.9</v>
      </c>
      <c r="AG807" s="24" t="n">
        <f aca="false">SUM(X807:AF807)</f>
        <v>3777.29136514</v>
      </c>
      <c r="AH807" s="20" t="n">
        <f aca="false">FIXED_BOM</f>
        <v>3666</v>
      </c>
      <c r="AI807" s="24" t="n">
        <f aca="false">(AG807+AH807)*(1+CONT)</f>
        <v>8559.785069911</v>
      </c>
      <c r="AJ807" s="24" t="n">
        <f aca="false">IF(AR807&gt;0,AI807/AR807,1000000000000)</f>
        <v>1209.42565673194</v>
      </c>
      <c r="AK807" s="8" t="n">
        <f aca="false">IF(AND(AP807&gt;=V_NEED,AR807&gt;=P_MIN,AQ807&gt;=Z_MIN,F807&lt;=N_CAP,D807&lt;=R_MAX,OR(CORONA_REQ=0,O807&gt;=G807),OR(CORE_MODE&lt;&gt;3,E_CORE&lt;=E_NULL_MAX)),1,0)</f>
        <v>0</v>
      </c>
      <c r="AL807" s="31" t="n">
        <f aca="false">IF(AK807=1,IF(OBJECTIVE=1,AI807,AJ807),1000000000000)+ROW()*0.000000001</f>
        <v>1000000000000</v>
      </c>
      <c r="AM807" s="31" t="n">
        <v>6.215808</v>
      </c>
      <c r="AN807" s="41" t="n">
        <v>1.419872</v>
      </c>
      <c r="AO807" s="31" t="n">
        <v>6.784434</v>
      </c>
      <c r="AP807" s="31" t="n">
        <f aca="false">IF(CORE_MODE=1,G807,IF(OR(CORE_MODE=3,CORE_MODE=4),G807+(CHOOSE(N_CW+1,0,1,CW_N2,CW_N3,CW_N4,CW_N5,CW_N6)+CHOOSE(N_CW_A+1,0,CW_A1,CW_A2))*CW_PER_SWING*AM807,AM807))</f>
        <v>24.403184333504</v>
      </c>
      <c r="AQ807" s="41" t="n">
        <f aca="false">IF(CORE_MODE=2,AN807,K807)</f>
        <v>1.453387</v>
      </c>
      <c r="AR807" s="31" t="n">
        <f aca="false">IF(CORE_MODE=2,AO807,L807)</f>
        <v>7.077562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31" t="n">
        <v>11.211605</v>
      </c>
      <c r="H808" s="8" t="n">
        <v>184.440676</v>
      </c>
      <c r="I808" s="8" t="n">
        <v>1910.748107</v>
      </c>
      <c r="J808" s="31" t="n">
        <v>10.359689</v>
      </c>
      <c r="K808" s="41" t="n">
        <v>1.463496</v>
      </c>
      <c r="L808" s="31" t="n">
        <v>9.689608</v>
      </c>
      <c r="M808" s="8" t="n">
        <v>418</v>
      </c>
      <c r="N808" s="8" t="n">
        <v>1436</v>
      </c>
      <c r="O808" s="31" t="n">
        <v>13.599858</v>
      </c>
      <c r="P808" s="31" t="n">
        <v>29.367759</v>
      </c>
      <c r="Q808" s="31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31" t="n">
        <v>8.225253</v>
      </c>
      <c r="W808" s="41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2*ROUNDUP(G808*1000/V_ZENER,0)*PRICE_Z+(4+IF(CORE_MODE=1,1,0)+IF(OR(CORE_MODE=3,CORE_MODE=4),1+2*N_CW+2*N_CW_A,0))*ROUNDUP(G808*DIODE_SAFETY/V_STICK,0)*PRICE_STICK</f>
        <v>90.9</v>
      </c>
      <c r="AG808" s="24" t="n">
        <f aca="false">SUM(X808:AF808)</f>
        <v>4968.91923084</v>
      </c>
      <c r="AH808" s="20" t="n">
        <f aca="false">FIXED_BOM</f>
        <v>3666</v>
      </c>
      <c r="AI808" s="24" t="n">
        <f aca="false">(AG808+AH808)*(1+CONT)</f>
        <v>9930.157115466</v>
      </c>
      <c r="AJ808" s="24" t="n">
        <f aca="false">IF(AR808&gt;0,AI808/AR808,1000000000000)</f>
        <v>1024.82547441197</v>
      </c>
      <c r="AK808" s="8" t="n">
        <f aca="false">IF(AND(AP808&gt;=V_NEED,AR808&gt;=P_MIN,AQ808&gt;=Z_MIN,F808&lt;=N_CAP,D808&lt;=R_MAX,OR(CORONA_REQ=0,O808&gt;=G808),OR(CORE_MODE&lt;&gt;3,E_CORE&lt;=E_NULL_MAX)),1,0)</f>
        <v>0</v>
      </c>
      <c r="AL808" s="31" t="n">
        <f aca="false">IF(AK808=1,IF(OBJECTIVE=1,AI808,AJ808),1000000000000)+ROW()*0.000000001</f>
        <v>1000000000000</v>
      </c>
      <c r="AM808" s="31" t="n">
        <v>6.27033</v>
      </c>
      <c r="AN808" s="41" t="n">
        <v>1.437154</v>
      </c>
      <c r="AO808" s="31" t="n">
        <v>9.386839</v>
      </c>
      <c r="AP808" s="31" t="n">
        <f aca="false">IF(CORE_MODE=1,G808,IF(OR(CORE_MODE=3,CORE_MODE=4),G808+(CHOOSE(N_CW+1,0,1,CW_N2,CW_N3,CW_N4,CW_N5,CW_N6)+CHOOSE(N_CW_A+1,0,CW_A1,CW_A2))*CW_PER_SWING*AM808,AM808))</f>
        <v>24.51889435679</v>
      </c>
      <c r="AQ808" s="41" t="n">
        <f aca="false">IF(CORE_MODE=2,AN808,K808)</f>
        <v>1.463496</v>
      </c>
      <c r="AR808" s="31" t="n">
        <f aca="false">IF(CORE_MODE=2,AO808,L808)</f>
        <v>9.689608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31" t="n">
        <v>11.211605</v>
      </c>
      <c r="H809" s="8" t="n">
        <v>65.700347</v>
      </c>
      <c r="I809" s="8" t="n">
        <v>504.369529</v>
      </c>
      <c r="J809" s="31" t="n">
        <v>7.676817</v>
      </c>
      <c r="K809" s="41" t="n">
        <v>1.332865</v>
      </c>
      <c r="L809" s="31" t="n">
        <v>2.021665</v>
      </c>
      <c r="M809" s="8" t="n">
        <v>112</v>
      </c>
      <c r="N809" s="8" t="n">
        <v>824</v>
      </c>
      <c r="O809" s="31" t="n">
        <v>13.599858</v>
      </c>
      <c r="P809" s="31" t="n">
        <v>8.359816</v>
      </c>
      <c r="Q809" s="31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31" t="n">
        <v>2.847203</v>
      </c>
      <c r="W809" s="41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2*ROUNDUP(G809*1000/V_ZENER,0)*PRICE_Z+(4+IF(CORE_MODE=1,1,0)+IF(OR(CORE_MODE=3,CORE_MODE=4),1+2*N_CW+2*N_CW_A,0))*ROUNDUP(G809*DIODE_SAFETY/V_STICK,0)*PRICE_STICK</f>
        <v>90.9</v>
      </c>
      <c r="AG809" s="24" t="n">
        <f aca="false">SUM(X809:AF809)</f>
        <v>1596.28179788</v>
      </c>
      <c r="AH809" s="20" t="n">
        <f aca="false">FIXED_BOM</f>
        <v>3666</v>
      </c>
      <c r="AI809" s="24" t="n">
        <f aca="false">(AG809+AH809)*(1+CONT)</f>
        <v>6051.624067562</v>
      </c>
      <c r="AJ809" s="24" t="n">
        <f aca="false">IF(AR809&gt;0,AI809/AR809,1000000000000)</f>
        <v>2993.38617800773</v>
      </c>
      <c r="AK809" s="8" t="n">
        <f aca="false">IF(AND(AP809&gt;=V_NEED,AR809&gt;=P_MIN,AQ809&gt;=Z_MIN,F809&lt;=N_CAP,D809&lt;=R_MAX,OR(CORONA_REQ=0,O809&gt;=G809),OR(CORE_MODE&lt;&gt;3,E_CORE&lt;=E_NULL_MAX)),1,0)</f>
        <v>0</v>
      </c>
      <c r="AL809" s="31" t="n">
        <f aca="false">IF(AK809=1,IF(OBJECTIVE=1,AI809,AJ809),1000000000000)+ROW()*0.000000001</f>
        <v>1000000000000</v>
      </c>
      <c r="AM809" s="31" t="n">
        <v>6.041867</v>
      </c>
      <c r="AN809" s="41" t="n">
        <v>1.263776</v>
      </c>
      <c r="AO809" s="31" t="n">
        <v>1.740616</v>
      </c>
      <c r="AP809" s="31" t="n">
        <f aca="false">IF(CORE_MODE=1,G809,IF(OR(CORE_MODE=3,CORE_MODE=4),G809+(CHOOSE(N_CW+1,0,1,CW_N2,CW_N3,CW_N4,CW_N5,CW_N6)+CHOOSE(N_CW_A+1,0,CW_A1,CW_A2))*CW_PER_SWING*AM809,AM809))</f>
        <v>24.034035785021</v>
      </c>
      <c r="AQ809" s="41" t="n">
        <f aca="false">IF(CORE_MODE=2,AN809,K809)</f>
        <v>1.332865</v>
      </c>
      <c r="AR809" s="31" t="n">
        <f aca="false">IF(CORE_MODE=2,AO809,L809)</f>
        <v>2.021665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31" t="n">
        <v>11.211605</v>
      </c>
      <c r="H810" s="8" t="n">
        <v>102.100545</v>
      </c>
      <c r="I810" s="8" t="n">
        <v>792.580689</v>
      </c>
      <c r="J810" s="31" t="n">
        <v>7.762747</v>
      </c>
      <c r="K810" s="41" t="n">
        <v>1.365726</v>
      </c>
      <c r="L810" s="31" t="n">
        <v>3.405156</v>
      </c>
      <c r="M810" s="8" t="n">
        <v>166</v>
      </c>
      <c r="N810" s="8" t="n">
        <v>932</v>
      </c>
      <c r="O810" s="31" t="n">
        <v>13.599858</v>
      </c>
      <c r="P810" s="31" t="n">
        <v>12.539724</v>
      </c>
      <c r="Q810" s="31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31" t="n">
        <v>3.79627</v>
      </c>
      <c r="W810" s="41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2*ROUNDUP(G810*1000/V_ZENER,0)*PRICE_Z+(4+IF(CORE_MODE=1,1,0)+IF(OR(CORE_MODE=3,CORE_MODE=4),1+2*N_CW+2*N_CW_A,0))*ROUNDUP(G810*DIODE_SAFETY/V_STICK,0)*PRICE_STICK</f>
        <v>90.9</v>
      </c>
      <c r="AG810" s="24" t="n">
        <f aca="false">SUM(X810:AF810)</f>
        <v>2198.18766109</v>
      </c>
      <c r="AH810" s="20" t="n">
        <f aca="false">FIXED_BOM</f>
        <v>3666</v>
      </c>
      <c r="AI810" s="24" t="n">
        <f aca="false">(AG810+AH810)*(1+CONT)</f>
        <v>6743.8158102535</v>
      </c>
      <c r="AJ810" s="24" t="n">
        <f aca="false">IF(AR810&gt;0,AI810/AR810,1000000000000)</f>
        <v>1980.47191090614</v>
      </c>
      <c r="AK810" s="8" t="n">
        <f aca="false">IF(AND(AP810&gt;=V_NEED,AR810&gt;=P_MIN,AQ810&gt;=Z_MIN,F810&lt;=N_CAP,D810&lt;=R_MAX,OR(CORONA_REQ=0,O810&gt;=G810),OR(CORE_MODE&lt;&gt;3,E_CORE&lt;=E_NULL_MAX)),1,0)</f>
        <v>0</v>
      </c>
      <c r="AL810" s="31" t="n">
        <f aca="false">IF(AK810=1,IF(OBJECTIVE=1,AI810,AJ810),1000000000000)+ROW()*0.000000001</f>
        <v>1000000000000</v>
      </c>
      <c r="AM810" s="31" t="n">
        <v>6.092797</v>
      </c>
      <c r="AN810" s="41" t="n">
        <v>1.317441</v>
      </c>
      <c r="AO810" s="31" t="n">
        <v>3.128095</v>
      </c>
      <c r="AP810" s="31" t="n">
        <f aca="false">IF(CORE_MODE=1,G810,IF(OR(CORE_MODE=3,CORE_MODE=4),G810+(CHOOSE(N_CW+1,0,1,CW_N2,CW_N3,CW_N4,CW_N5,CW_N6)+CHOOSE(N_CW_A+1,0,CW_A1,CW_A2))*CW_PER_SWING*AM810,AM810))</f>
        <v>24.142122639611</v>
      </c>
      <c r="AQ810" s="41" t="n">
        <f aca="false">IF(CORE_MODE=2,AN810,K810)</f>
        <v>1.365726</v>
      </c>
      <c r="AR810" s="31" t="n">
        <f aca="false">IF(CORE_MODE=2,AO810,L810)</f>
        <v>3.405156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31" t="n">
        <v>11.211605</v>
      </c>
      <c r="H811" s="8" t="n">
        <v>138.500743</v>
      </c>
      <c r="I811" s="8" t="n">
        <v>1080.791849</v>
      </c>
      <c r="J811" s="31" t="n">
        <v>7.803509</v>
      </c>
      <c r="K811" s="41" t="n">
        <v>1.381914</v>
      </c>
      <c r="L811" s="31" t="n">
        <v>4.788177</v>
      </c>
      <c r="M811" s="8" t="n">
        <v>220</v>
      </c>
      <c r="N811" s="8" t="n">
        <v>1040</v>
      </c>
      <c r="O811" s="31" t="n">
        <v>13.599858</v>
      </c>
      <c r="P811" s="31" t="n">
        <v>16.719632</v>
      </c>
      <c r="Q811" s="31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31" t="n">
        <v>4.745338</v>
      </c>
      <c r="W811" s="41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2*ROUNDUP(G811*1000/V_ZENER,0)*PRICE_Z+(4+IF(CORE_MODE=1,1,0)+IF(OR(CORE_MODE=3,CORE_MODE=4),1+2*N_CW+2*N_CW_A,0))*ROUNDUP(G811*DIODE_SAFETY/V_STICK,0)*PRICE_STICK</f>
        <v>90.9</v>
      </c>
      <c r="AG811" s="24" t="n">
        <f aca="false">SUM(X811:AF811)</f>
        <v>2800.0935858</v>
      </c>
      <c r="AH811" s="20" t="n">
        <f aca="false">FIXED_BOM</f>
        <v>3666</v>
      </c>
      <c r="AI811" s="24" t="n">
        <f aca="false">(AG811+AH811)*(1+CONT)</f>
        <v>7436.00762367</v>
      </c>
      <c r="AJ811" s="24" t="n">
        <f aca="false">IF(AR811&gt;0,AI811/AR811,1000000000000)</f>
        <v>1552.99347197691</v>
      </c>
      <c r="AK811" s="8" t="n">
        <f aca="false">IF(AND(AP811&gt;=V_NEED,AR811&gt;=P_MIN,AQ811&gt;=Z_MIN,F811&lt;=N_CAP,D811&lt;=R_MAX,OR(CORONA_REQ=0,O811&gt;=G811),OR(CORE_MODE&lt;&gt;3,E_CORE&lt;=E_NULL_MAX)),1,0)</f>
        <v>0</v>
      </c>
      <c r="AL811" s="31" t="n">
        <f aca="false">IF(AK811=1,IF(OBJECTIVE=1,AI811,AJ811),1000000000000)+ROW()*0.000000001</f>
        <v>1000000000000</v>
      </c>
      <c r="AM811" s="31" t="n">
        <v>6.128665</v>
      </c>
      <c r="AN811" s="41" t="n">
        <v>1.343443</v>
      </c>
      <c r="AO811" s="31" t="n">
        <v>4.494881</v>
      </c>
      <c r="AP811" s="31" t="n">
        <f aca="false">IF(CORE_MODE=1,G811,IF(OR(CORE_MODE=3,CORE_MODE=4),G811+(CHOOSE(N_CW+1,0,1,CW_N2,CW_N3,CW_N4,CW_N5,CW_N6)+CHOOSE(N_CW_A+1,0,CW_A1,CW_A2))*CW_PER_SWING*AM811,AM811))</f>
        <v>24.218243968895</v>
      </c>
      <c r="AQ811" s="41" t="n">
        <f aca="false">IF(CORE_MODE=2,AN811,K811)</f>
        <v>1.381914</v>
      </c>
      <c r="AR811" s="31" t="n">
        <f aca="false">IF(CORE_MODE=2,AO811,L811)</f>
        <v>4.788177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31" t="n">
        <v>11.211605</v>
      </c>
      <c r="H812" s="8" t="n">
        <v>174.900942</v>
      </c>
      <c r="I812" s="8" t="n">
        <v>1369.003008</v>
      </c>
      <c r="J812" s="31" t="n">
        <v>7.827305</v>
      </c>
      <c r="K812" s="41" t="n">
        <v>1.391472</v>
      </c>
      <c r="L812" s="31" t="n">
        <v>6.17931</v>
      </c>
      <c r="M812" s="8" t="n">
        <v>274</v>
      </c>
      <c r="N812" s="8" t="n">
        <v>1148</v>
      </c>
      <c r="O812" s="31" t="n">
        <v>13.599858</v>
      </c>
      <c r="P812" s="31" t="n">
        <v>20.899539</v>
      </c>
      <c r="Q812" s="31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31" t="n">
        <v>5.694406</v>
      </c>
      <c r="W812" s="41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2*ROUNDUP(G812*1000/V_ZENER,0)*PRICE_Z+(4+IF(CORE_MODE=1,1,0)+IF(OR(CORE_MODE=3,CORE_MODE=4),1+2*N_CW+2*N_CW_A,0))*ROUNDUP(G812*DIODE_SAFETY/V_STICK,0)*PRICE_STICK</f>
        <v>90.9</v>
      </c>
      <c r="AG812" s="24" t="n">
        <f aca="false">SUM(X812:AF812)</f>
        <v>3401.99949204</v>
      </c>
      <c r="AH812" s="20" t="n">
        <f aca="false">FIXED_BOM</f>
        <v>3666</v>
      </c>
      <c r="AI812" s="24" t="n">
        <f aca="false">(AG812+AH812)*(1+CONT)</f>
        <v>8128.199415846</v>
      </c>
      <c r="AJ812" s="24" t="n">
        <f aca="false">IF(AR812&gt;0,AI812/AR812,1000000000000)</f>
        <v>1315.38948779815</v>
      </c>
      <c r="AK812" s="8" t="n">
        <f aca="false">IF(AND(AP812&gt;=V_NEED,AR812&gt;=P_MIN,AQ812&gt;=Z_MIN,F812&lt;=N_CAP,D812&lt;=R_MAX,OR(CORONA_REQ=0,O812&gt;=G812),OR(CORE_MODE&lt;&gt;3,E_CORE&lt;=E_NULL_MAX)),1,0)</f>
        <v>0</v>
      </c>
      <c r="AL812" s="31" t="n">
        <f aca="false">IF(AK812=1,IF(OBJECTIVE=1,AI812,AJ812),1000000000000)+ROW()*0.000000001</f>
        <v>1000000000000</v>
      </c>
      <c r="AM812" s="31" t="n">
        <v>6.155758</v>
      </c>
      <c r="AN812" s="41" t="n">
        <v>1.360614</v>
      </c>
      <c r="AO812" s="31" t="n">
        <v>5.892145</v>
      </c>
      <c r="AP812" s="31" t="n">
        <f aca="false">IF(CORE_MODE=1,G812,IF(OR(CORE_MODE=3,CORE_MODE=4),G812+(CHOOSE(N_CW+1,0,1,CW_N2,CW_N3,CW_N4,CW_N5,CW_N6)+CHOOSE(N_CW_A+1,0,CW_A1,CW_A2))*CW_PER_SWING*AM812,AM812))</f>
        <v>24.275742440354</v>
      </c>
      <c r="AQ812" s="41" t="n">
        <f aca="false">IF(CORE_MODE=2,AN812,K812)</f>
        <v>1.391472</v>
      </c>
      <c r="AR812" s="31" t="n">
        <f aca="false">IF(CORE_MODE=2,AO812,L812)</f>
        <v>6.17931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31" t="n">
        <v>11.211605</v>
      </c>
      <c r="H813" s="8" t="n">
        <v>211.30114</v>
      </c>
      <c r="I813" s="8" t="n">
        <v>1657.214168</v>
      </c>
      <c r="J813" s="31" t="n">
        <v>7.842902</v>
      </c>
      <c r="K813" s="41" t="n">
        <v>1.397779</v>
      </c>
      <c r="L813" s="31" t="n">
        <v>7.567213</v>
      </c>
      <c r="M813" s="8" t="n">
        <v>328</v>
      </c>
      <c r="N813" s="8" t="n">
        <v>1256</v>
      </c>
      <c r="O813" s="31" t="n">
        <v>13.599858</v>
      </c>
      <c r="P813" s="31" t="n">
        <v>25.079447</v>
      </c>
      <c r="Q813" s="31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31" t="n">
        <v>6.643473</v>
      </c>
      <c r="W813" s="41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2*ROUNDUP(G813*1000/V_ZENER,0)*PRICE_Z+(4+IF(CORE_MODE=1,1,0)+IF(OR(CORE_MODE=3,CORE_MODE=4),1+2*N_CW+2*N_CW_A,0))*ROUNDUP(G813*DIODE_SAFETY/V_STICK,0)*PRICE_STICK</f>
        <v>90.9</v>
      </c>
      <c r="AG813" s="24" t="n">
        <f aca="false">SUM(X813:AF813)</f>
        <v>4003.90541675</v>
      </c>
      <c r="AH813" s="20" t="n">
        <f aca="false">FIXED_BOM</f>
        <v>3666</v>
      </c>
      <c r="AI813" s="24" t="n">
        <f aca="false">(AG813+AH813)*(1+CONT)</f>
        <v>8820.3912292625</v>
      </c>
      <c r="AJ813" s="24" t="n">
        <f aca="false">IF(AR813&gt;0,AI813/AR813,1000000000000)</f>
        <v>1165.60631097109</v>
      </c>
      <c r="AK813" s="8" t="n">
        <f aca="false">IF(AND(AP813&gt;=V_NEED,AR813&gt;=P_MIN,AQ813&gt;=Z_MIN,F813&lt;=N_CAP,D813&lt;=R_MAX,OR(CORONA_REQ=0,O813&gt;=G813),OR(CORE_MODE&lt;&gt;3,E_CORE&lt;=E_NULL_MAX)),1,0)</f>
        <v>0</v>
      </c>
      <c r="AL813" s="31" t="n">
        <f aca="false">IF(AK813=1,IF(OBJECTIVE=1,AI813,AJ813),1000000000000)+ROW()*0.000000001</f>
        <v>1000000000000</v>
      </c>
      <c r="AM813" s="31" t="n">
        <v>6.185587</v>
      </c>
      <c r="AN813" s="41" t="n">
        <v>1.371768</v>
      </c>
      <c r="AO813" s="31" t="n">
        <v>7.281722</v>
      </c>
      <c r="AP813" s="31" t="n">
        <f aca="false">IF(CORE_MODE=1,G813,IF(OR(CORE_MODE=3,CORE_MODE=4),G813+(CHOOSE(N_CW+1,0,1,CW_N2,CW_N3,CW_N4,CW_N5,CW_N6)+CHOOSE(N_CW_A+1,0,CW_A1,CW_A2))*CW_PER_SWING*AM813,AM813))</f>
        <v>24.339047423381</v>
      </c>
      <c r="AQ813" s="41" t="n">
        <f aca="false">IF(CORE_MODE=2,AN813,K813)</f>
        <v>1.397779</v>
      </c>
      <c r="AR813" s="31" t="n">
        <f aca="false">IF(CORE_MODE=2,AO813,L813)</f>
        <v>7.567213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31" t="n">
        <v>11.211605</v>
      </c>
      <c r="H814" s="8" t="n">
        <v>284.101536</v>
      </c>
      <c r="I814" s="8" t="n">
        <v>2233.636487</v>
      </c>
      <c r="J814" s="31" t="n">
        <v>7.862106</v>
      </c>
      <c r="K814" s="41" t="n">
        <v>1.405588</v>
      </c>
      <c r="L814" s="31" t="n">
        <v>10.342155</v>
      </c>
      <c r="M814" s="8" t="n">
        <v>436</v>
      </c>
      <c r="N814" s="8" t="n">
        <v>1472</v>
      </c>
      <c r="O814" s="31" t="n">
        <v>13.599858</v>
      </c>
      <c r="P814" s="31" t="n">
        <v>33.439263</v>
      </c>
      <c r="Q814" s="31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31" t="n">
        <v>8.541608</v>
      </c>
      <c r="W814" s="41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2*ROUNDUP(G814*1000/V_ZENER,0)*PRICE_Z+(4+IF(CORE_MODE=1,1,0)+IF(OR(CORE_MODE=3,CORE_MODE=4),1+2*N_CW+2*N_CW_A,0))*ROUNDUP(G814*DIODE_SAFETY/V_STICK,0)*PRICE_STICK</f>
        <v>90.9</v>
      </c>
      <c r="AG814" s="24" t="n">
        <f aca="false">SUM(X814:AF814)</f>
        <v>5207.71719817</v>
      </c>
      <c r="AH814" s="20" t="n">
        <f aca="false">FIXED_BOM</f>
        <v>3666</v>
      </c>
      <c r="AI814" s="24" t="n">
        <f aca="false">(AG814+AH814)*(1+CONT)</f>
        <v>10204.7747778955</v>
      </c>
      <c r="AJ814" s="24" t="n">
        <f aca="false">IF(AR814&gt;0,AI814/AR814,1000000000000)</f>
        <v>986.716480065856</v>
      </c>
      <c r="AK814" s="8" t="n">
        <f aca="false">IF(AND(AP814&gt;=V_NEED,AR814&gt;=P_MIN,AQ814&gt;=Z_MIN,F814&lt;=N_CAP,D814&lt;=R_MAX,OR(CORONA_REQ=0,O814&gt;=G814),OR(CORE_MODE&lt;&gt;3,E_CORE&lt;=E_NULL_MAX)),1,0)</f>
        <v>0</v>
      </c>
      <c r="AL814" s="31" t="n">
        <f aca="false">IF(AK814=1,IF(OBJECTIVE=1,AI814,AJ814),1000000000000)+ROW()*0.000000001</f>
        <v>1000000000000</v>
      </c>
      <c r="AM814" s="31" t="n">
        <v>6.24358</v>
      </c>
      <c r="AN814" s="41" t="n">
        <v>1.385227</v>
      </c>
      <c r="AO814" s="31" t="n">
        <v>10.046088</v>
      </c>
      <c r="AP814" s="31" t="n">
        <f aca="false">IF(CORE_MODE=1,G814,IF(OR(CORE_MODE=3,CORE_MODE=4),G814+(CHOOSE(N_CW+1,0,1,CW_N2,CW_N3,CW_N4,CW_N5,CW_N6)+CHOOSE(N_CW_A+1,0,CW_A1,CW_A2))*CW_PER_SWING*AM814,AM814))</f>
        <v>24.46212382154</v>
      </c>
      <c r="AQ814" s="41" t="n">
        <f aca="false">IF(CORE_MODE=2,AN814,K814)</f>
        <v>1.405588</v>
      </c>
      <c r="AR814" s="31" t="n">
        <f aca="false">IF(CORE_MODE=2,AO814,L814)</f>
        <v>10.342155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31" t="n">
        <v>13.132078</v>
      </c>
      <c r="H815" s="8" t="n">
        <v>26.395733</v>
      </c>
      <c r="I815" s="8" t="n">
        <v>298.509069</v>
      </c>
      <c r="J815" s="31" t="n">
        <v>11.308989</v>
      </c>
      <c r="K815" s="41" t="n">
        <v>1.34614</v>
      </c>
      <c r="L815" s="31" t="n">
        <v>1.679207</v>
      </c>
      <c r="M815" s="8" t="n">
        <v>84</v>
      </c>
      <c r="N815" s="8" t="n">
        <v>772</v>
      </c>
      <c r="O815" s="31" t="n">
        <v>11.510417</v>
      </c>
      <c r="P815" s="31" t="n">
        <v>2.371524</v>
      </c>
      <c r="Q815" s="31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31" t="n">
        <v>2.355094</v>
      </c>
      <c r="W815" s="41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2*ROUNDUP(G815*1000/V_ZENER,0)*PRICE_Z+(4+IF(CORE_MODE=1,1,0)+IF(OR(CORE_MODE=3,CORE_MODE=4),1+2*N_CW+2*N_CW_A,0))*ROUNDUP(G815*DIODE_SAFETY/V_STICK,0)*PRICE_STICK</f>
        <v>101.7</v>
      </c>
      <c r="AG815" s="24" t="n">
        <f aca="false">SUM(X815:AF815)</f>
        <v>1355.6442985</v>
      </c>
      <c r="AH815" s="20" t="n">
        <f aca="false">FIXED_BOM</f>
        <v>3666</v>
      </c>
      <c r="AI815" s="24" t="n">
        <f aca="false">(AG815+AH815)*(1+CONT)</f>
        <v>5774.890943275</v>
      </c>
      <c r="AJ815" s="24" t="n">
        <f aca="false">IF(AR815&gt;0,AI815/AR815,1000000000000)</f>
        <v>3439.05840273117</v>
      </c>
      <c r="AK815" s="8" t="n">
        <f aca="false">IF(AND(AP815&gt;=V_NEED,AR815&gt;=P_MIN,AQ815&gt;=Z_MIN,F815&lt;=N_CAP,D815&lt;=R_MAX,OR(CORONA_REQ=0,O815&gt;=G815),OR(CORE_MODE&lt;&gt;3,E_CORE&lt;=E_NULL_MAX)),1,0)</f>
        <v>0</v>
      </c>
      <c r="AL815" s="31" t="n">
        <f aca="false">IF(AK815=1,IF(OBJECTIVE=1,AI815,AJ815),1000000000000)+ROW()*0.000000001</f>
        <v>1000000000000</v>
      </c>
      <c r="AM815" s="31" t="n">
        <v>7.084645</v>
      </c>
      <c r="AN815" s="41" t="n">
        <v>1.233006</v>
      </c>
      <c r="AO815" s="31" t="n">
        <v>1.284367</v>
      </c>
      <c r="AP815" s="31" t="n">
        <f aca="false">IF(CORE_MODE=1,G815,IF(OR(CORE_MODE=3,CORE_MODE=4),G815+(CHOOSE(N_CW+1,0,1,CW_N2,CW_N3,CW_N4,CW_N5,CW_N6)+CHOOSE(N_CW_A+1,0,CW_A1,CW_A2))*CW_PER_SWING*AM815,AM815))</f>
        <v>28.167557951635</v>
      </c>
      <c r="AQ815" s="41" t="n">
        <f aca="false">IF(CORE_MODE=2,AN815,K815)</f>
        <v>1.34614</v>
      </c>
      <c r="AR815" s="31" t="n">
        <f aca="false">IF(CORE_MODE=2,AO815,L815)</f>
        <v>1.679207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31" t="n">
        <v>13.132078</v>
      </c>
      <c r="H816" s="8" t="n">
        <v>40.336153</v>
      </c>
      <c r="I816" s="8" t="n">
        <v>469.08568</v>
      </c>
      <c r="J816" s="31" t="n">
        <v>11.629411</v>
      </c>
      <c r="K816" s="41" t="n">
        <v>1.404371</v>
      </c>
      <c r="L816" s="31" t="n">
        <v>2.953535</v>
      </c>
      <c r="M816" s="8" t="n">
        <v>121.5</v>
      </c>
      <c r="N816" s="8" t="n">
        <v>847</v>
      </c>
      <c r="O816" s="31" t="n">
        <v>11.510417</v>
      </c>
      <c r="P816" s="31" t="n">
        <v>3.557286</v>
      </c>
      <c r="Q816" s="31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31" t="n">
        <v>3.014168</v>
      </c>
      <c r="W816" s="41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2*ROUNDUP(G816*1000/V_ZENER,0)*PRICE_Z+(4+IF(CORE_MODE=1,1,0)+IF(OR(CORE_MODE=3,CORE_MODE=4),1+2*N_CW+2*N_CW_A,0))*ROUNDUP(G816*DIODE_SAFETY/V_STICK,0)*PRICE_STICK</f>
        <v>101.7</v>
      </c>
      <c r="AG816" s="24" t="n">
        <f aca="false">SUM(X816:AF816)</f>
        <v>1801.31124282</v>
      </c>
      <c r="AH816" s="20" t="n">
        <f aca="false">FIXED_BOM</f>
        <v>3666</v>
      </c>
      <c r="AI816" s="24" t="n">
        <f aca="false">(AG816+AH816)*(1+CONT)</f>
        <v>6287.407929243</v>
      </c>
      <c r="AJ816" s="24" t="n">
        <f aca="false">IF(AR816&gt;0,AI816/AR816,1000000000000)</f>
        <v>2128.77380130691</v>
      </c>
      <c r="AK816" s="8" t="n">
        <f aca="false">IF(AND(AP816&gt;=V_NEED,AR816&gt;=P_MIN,AQ816&gt;=Z_MIN,F816&lt;=N_CAP,D816&lt;=R_MAX,OR(CORONA_REQ=0,O816&gt;=G816),OR(CORE_MODE&lt;&gt;3,E_CORE&lt;=E_NULL_MAX)),1,0)</f>
        <v>0</v>
      </c>
      <c r="AL816" s="31" t="n">
        <f aca="false">IF(AK816=1,IF(OBJECTIVE=1,AI816,AJ816),1000000000000)+ROW()*0.000000001</f>
        <v>1000000000000</v>
      </c>
      <c r="AM816" s="31" t="n">
        <v>7.166775</v>
      </c>
      <c r="AN816" s="41" t="n">
        <v>1.319117</v>
      </c>
      <c r="AO816" s="31" t="n">
        <v>2.564248</v>
      </c>
      <c r="AP816" s="31" t="n">
        <f aca="false">IF(CORE_MODE=1,G816,IF(OR(CORE_MODE=3,CORE_MODE=4),G816+(CHOOSE(N_CW+1,0,1,CW_N2,CW_N3,CW_N4,CW_N5,CW_N6)+CHOOSE(N_CW_A+1,0,CW_A1,CW_A2))*CW_PER_SWING*AM816,AM816))</f>
        <v>28.341859411825</v>
      </c>
      <c r="AQ816" s="41" t="n">
        <f aca="false">IF(CORE_MODE=2,AN816,K816)</f>
        <v>1.404371</v>
      </c>
      <c r="AR816" s="31" t="n">
        <f aca="false">IF(CORE_MODE=2,AO816,L816)</f>
        <v>2.953535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31" t="n">
        <v>13.132078</v>
      </c>
      <c r="H817" s="8" t="n">
        <v>54.276572</v>
      </c>
      <c r="I817" s="8" t="n">
        <v>639.662291</v>
      </c>
      <c r="J817" s="31" t="n">
        <v>11.785238</v>
      </c>
      <c r="K817" s="41" t="n">
        <v>1.433877</v>
      </c>
      <c r="L817" s="31" t="n">
        <v>4.235979</v>
      </c>
      <c r="M817" s="8" t="n">
        <v>166.5</v>
      </c>
      <c r="N817" s="8" t="n">
        <v>937</v>
      </c>
      <c r="O817" s="31" t="n">
        <v>11.510417</v>
      </c>
      <c r="P817" s="31" t="n">
        <v>4.743048</v>
      </c>
      <c r="Q817" s="31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31" t="n">
        <v>3.805058</v>
      </c>
      <c r="W817" s="41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2*ROUNDUP(G817*1000/V_ZENER,0)*PRICE_Z+(4+IF(CORE_MODE=1,1,0)+IF(OR(CORE_MODE=3,CORE_MODE=4),1+2*N_CW+2*N_CW_A,0))*ROUNDUP(G817*DIODE_SAFETY/V_STICK,0)*PRICE_STICK</f>
        <v>101.7</v>
      </c>
      <c r="AG817" s="24" t="n">
        <f aca="false">SUM(X817:AF817)</f>
        <v>2325.51329579</v>
      </c>
      <c r="AH817" s="20" t="n">
        <f aca="false">FIXED_BOM</f>
        <v>3666</v>
      </c>
      <c r="AI817" s="24" t="n">
        <f aca="false">(AG817+AH817)*(1+CONT)</f>
        <v>6890.2402901585</v>
      </c>
      <c r="AJ817" s="24" t="n">
        <f aca="false">IF(AR817&gt;0,AI817/AR817,1000000000000)</f>
        <v>1626.59925607717</v>
      </c>
      <c r="AK817" s="8" t="n">
        <f aca="false">IF(AND(AP817&gt;=V_NEED,AR817&gt;=P_MIN,AQ817&gt;=Z_MIN,F817&lt;=N_CAP,D817&lt;=R_MAX,OR(CORONA_REQ=0,O817&gt;=G817),OR(CORE_MODE&lt;&gt;3,E_CORE&lt;=E_NULL_MAX)),1,0)</f>
        <v>0</v>
      </c>
      <c r="AL817" s="31" t="n">
        <f aca="false">IF(AK817=1,IF(OBJECTIVE=1,AI817,AJ817),1000000000000)+ROW()*0.000000001</f>
        <v>1000000000000</v>
      </c>
      <c r="AM817" s="31" t="n">
        <v>7.208789</v>
      </c>
      <c r="AN817" s="41" t="n">
        <v>1.364666</v>
      </c>
      <c r="AO817" s="31" t="n">
        <v>3.825364</v>
      </c>
      <c r="AP817" s="31" t="n">
        <f aca="false">IF(CORE_MODE=1,G817,IF(OR(CORE_MODE=3,CORE_MODE=4),G817+(CHOOSE(N_CW+1,0,1,CW_N2,CW_N3,CW_N4,CW_N5,CW_N6)+CHOOSE(N_CW_A+1,0,CW_A1,CW_A2))*CW_PER_SWING*AM817,AM817))</f>
        <v>28.431024169507</v>
      </c>
      <c r="AQ817" s="41" t="n">
        <f aca="false">IF(CORE_MODE=2,AN817,K817)</f>
        <v>1.433877</v>
      </c>
      <c r="AR817" s="31" t="n">
        <f aca="false">IF(CORE_MODE=2,AO817,L817)</f>
        <v>4.235979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31" t="n">
        <v>13.132078</v>
      </c>
      <c r="H818" s="8" t="n">
        <v>68.216991</v>
      </c>
      <c r="I818" s="8" t="n">
        <v>810.238902</v>
      </c>
      <c r="J818" s="31" t="n">
        <v>11.877377</v>
      </c>
      <c r="K818" s="41" t="n">
        <v>1.451835</v>
      </c>
      <c r="L818" s="31" t="n">
        <v>5.521356</v>
      </c>
      <c r="M818" s="8" t="n">
        <v>204</v>
      </c>
      <c r="N818" s="8" t="n">
        <v>1012</v>
      </c>
      <c r="O818" s="31" t="n">
        <v>11.510417</v>
      </c>
      <c r="P818" s="31" t="n">
        <v>5.92881</v>
      </c>
      <c r="Q818" s="31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31" t="n">
        <v>4.464133</v>
      </c>
      <c r="W818" s="41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2*ROUNDUP(G818*1000/V_ZENER,0)*PRICE_Z+(4+IF(CORE_MODE=1,1,0)+IF(OR(CORE_MODE=3,CORE_MODE=4),1+2*N_CW+2*N_CW_A,0))*ROUNDUP(G818*DIODE_SAFETY/V_STICK,0)*PRICE_STICK</f>
        <v>101.7</v>
      </c>
      <c r="AG818" s="24" t="n">
        <f aca="false">SUM(X818:AF818)</f>
        <v>2771.18036011</v>
      </c>
      <c r="AH818" s="20" t="n">
        <f aca="false">FIXED_BOM</f>
        <v>3666</v>
      </c>
      <c r="AI818" s="24" t="n">
        <f aca="false">(AG818+AH818)*(1+CONT)</f>
        <v>7402.7574141265</v>
      </c>
      <c r="AJ818" s="24" t="n">
        <f aca="false">IF(AR818&gt;0,AI818/AR818,1000000000000)</f>
        <v>1340.74988356601</v>
      </c>
      <c r="AK818" s="8" t="n">
        <f aca="false">IF(AND(AP818&gt;=V_NEED,AR818&gt;=P_MIN,AQ818&gt;=Z_MIN,F818&lt;=N_CAP,D818&lt;=R_MAX,OR(CORONA_REQ=0,O818&gt;=G818),OR(CORE_MODE&lt;&gt;3,E_CORE&lt;=E_NULL_MAX)),1,0)</f>
        <v>0</v>
      </c>
      <c r="AL818" s="31" t="n">
        <f aca="false">IF(AK818=1,IF(OBJECTIVE=1,AI818,AJ818),1000000000000)+ROW()*0.000000001</f>
        <v>1000000000000</v>
      </c>
      <c r="AM818" s="31" t="n">
        <v>7.240333</v>
      </c>
      <c r="AN818" s="41" t="n">
        <v>1.395365</v>
      </c>
      <c r="AO818" s="31" t="n">
        <v>5.127819</v>
      </c>
      <c r="AP818" s="31" t="n">
        <f aca="false">IF(CORE_MODE=1,G818,IF(OR(CORE_MODE=3,CORE_MODE=4),G818+(CHOOSE(N_CW+1,0,1,CW_N2,CW_N3,CW_N4,CW_N5,CW_N6)+CHOOSE(N_CW_A+1,0,CW_A1,CW_A2))*CW_PER_SWING*AM818,AM818))</f>
        <v>28.497968833579</v>
      </c>
      <c r="AQ818" s="41" t="n">
        <f aca="false">IF(CORE_MODE=2,AN818,K818)</f>
        <v>1.451835</v>
      </c>
      <c r="AR818" s="31" t="n">
        <f aca="false">IF(CORE_MODE=2,AO818,L818)</f>
        <v>5.521356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31" t="n">
        <v>13.132078</v>
      </c>
      <c r="H819" s="8" t="n">
        <v>82.15741</v>
      </c>
      <c r="I819" s="8" t="n">
        <v>980.815513</v>
      </c>
      <c r="J819" s="31" t="n">
        <v>11.938248</v>
      </c>
      <c r="K819" s="41" t="n">
        <v>1.463656</v>
      </c>
      <c r="L819" s="31" t="n">
        <v>6.811073</v>
      </c>
      <c r="M819" s="8" t="n">
        <v>249</v>
      </c>
      <c r="N819" s="8" t="n">
        <v>1102</v>
      </c>
      <c r="O819" s="31" t="n">
        <v>11.510417</v>
      </c>
      <c r="P819" s="31" t="n">
        <v>7.114572</v>
      </c>
      <c r="Q819" s="31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31" t="n">
        <v>5.255022</v>
      </c>
      <c r="W819" s="41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2*ROUNDUP(G819*1000/V_ZENER,0)*PRICE_Z+(4+IF(CORE_MODE=1,1,0)+IF(OR(CORE_MODE=3,CORE_MODE=4),1+2*N_CW+2*N_CW_A,0))*ROUNDUP(G819*DIODE_SAFETY/V_STICK,0)*PRICE_STICK</f>
        <v>101.7</v>
      </c>
      <c r="AG819" s="24" t="n">
        <f aca="false">SUM(X819:AF819)</f>
        <v>3295.38234111</v>
      </c>
      <c r="AH819" s="20" t="n">
        <f aca="false">FIXED_BOM</f>
        <v>3666</v>
      </c>
      <c r="AI819" s="24" t="n">
        <f aca="false">(AG819+AH819)*(1+CONT)</f>
        <v>8005.5896922765</v>
      </c>
      <c r="AJ819" s="24" t="n">
        <f aca="false">IF(AR819&gt;0,AI819/AR819,1000000000000)</f>
        <v>1175.37863597652</v>
      </c>
      <c r="AK819" s="8" t="n">
        <f aca="false">IF(AND(AP819&gt;=V_NEED,AR819&gt;=P_MIN,AQ819&gt;=Z_MIN,F819&lt;=N_CAP,D819&lt;=R_MAX,OR(CORONA_REQ=0,O819&gt;=G819),OR(CORE_MODE&lt;&gt;3,E_CORE&lt;=E_NULL_MAX)),1,0)</f>
        <v>0</v>
      </c>
      <c r="AL819" s="31" t="n">
        <f aca="false">IF(AK819=1,IF(OBJECTIVE=1,AI819,AJ819),1000000000000)+ROW()*0.000000001</f>
        <v>1000000000000</v>
      </c>
      <c r="AM819" s="31" t="n">
        <v>7.266081</v>
      </c>
      <c r="AN819" s="41" t="n">
        <v>1.414152</v>
      </c>
      <c r="AO819" s="31" t="n">
        <v>6.39867</v>
      </c>
      <c r="AP819" s="31" t="n">
        <f aca="false">IF(CORE_MODE=1,G819,IF(OR(CORE_MODE=3,CORE_MODE=4),G819+(CHOOSE(N_CW+1,0,1,CW_N2,CW_N3,CW_N4,CW_N5,CW_N6)+CHOOSE(N_CW_A+1,0,CW_A1,CW_A2))*CW_PER_SWING*AM819,AM819))</f>
        <v>28.552612861303</v>
      </c>
      <c r="AQ819" s="41" t="n">
        <f aca="false">IF(CORE_MODE=2,AN819,K819)</f>
        <v>1.463656</v>
      </c>
      <c r="AR819" s="31" t="n">
        <f aca="false">IF(CORE_MODE=2,AO819,L819)</f>
        <v>6.811073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31" t="n">
        <v>13.132078</v>
      </c>
      <c r="H820" s="8" t="n">
        <v>110.038248</v>
      </c>
      <c r="I820" s="8" t="n">
        <v>1321.968735</v>
      </c>
      <c r="J820" s="31" t="n">
        <v>12.01372</v>
      </c>
      <c r="K820" s="41" t="n">
        <v>1.479645</v>
      </c>
      <c r="L820" s="31" t="n">
        <v>9.397462</v>
      </c>
      <c r="M820" s="8" t="n">
        <v>331.5</v>
      </c>
      <c r="N820" s="8" t="n">
        <v>1267</v>
      </c>
      <c r="O820" s="31" t="n">
        <v>11.510417</v>
      </c>
      <c r="P820" s="31" t="n">
        <v>9.486096</v>
      </c>
      <c r="Q820" s="31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31" t="n">
        <v>6.704987</v>
      </c>
      <c r="W820" s="41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2*ROUNDUP(G820*1000/V_ZENER,0)*PRICE_Z+(4+IF(CORE_MODE=1,1,0)+IF(OR(CORE_MODE=3,CORE_MODE=4),1+2*N_CW+2*N_CW_A,0))*ROUNDUP(G820*DIODE_SAFETY/V_STICK,0)*PRICE_STICK</f>
        <v>101.7</v>
      </c>
      <c r="AG820" s="24" t="n">
        <f aca="false">SUM(X820:AF820)</f>
        <v>4265.25138293</v>
      </c>
      <c r="AH820" s="20" t="n">
        <f aca="false">FIXED_BOM</f>
        <v>3666</v>
      </c>
      <c r="AI820" s="24" t="n">
        <f aca="false">(AG820+AH820)*(1+CONT)</f>
        <v>9120.9390903695</v>
      </c>
      <c r="AJ820" s="24" t="n">
        <f aca="false">IF(AR820&gt;0,AI820/AR820,1000000000000)</f>
        <v>970.574724363823</v>
      </c>
      <c r="AK820" s="8" t="n">
        <f aca="false">IF(AND(AP820&gt;=V_NEED,AR820&gt;=P_MIN,AQ820&gt;=Z_MIN,F820&lt;=N_CAP,D820&lt;=R_MAX,OR(CORONA_REQ=0,O820&gt;=G820),OR(CORE_MODE&lt;&gt;3,E_CORE&lt;=E_NULL_MAX)),1,0)</f>
        <v>0</v>
      </c>
      <c r="AL820" s="31" t="n">
        <f aca="false">IF(AK820=1,IF(OBJECTIVE=1,AI820,AJ820),1000000000000)+ROW()*0.000000001</f>
        <v>1000000000000</v>
      </c>
      <c r="AM820" s="31" t="n">
        <v>7.305917</v>
      </c>
      <c r="AN820" s="41" t="n">
        <v>1.441381</v>
      </c>
      <c r="AO820" s="31" t="n">
        <v>8.985255</v>
      </c>
      <c r="AP820" s="31" t="n">
        <f aca="false">IF(CORE_MODE=1,G820,IF(OR(CORE_MODE=3,CORE_MODE=4),G820+(CHOOSE(N_CW+1,0,1,CW_N2,CW_N3,CW_N4,CW_N5,CW_N6)+CHOOSE(N_CW_A+1,0,CW_A1,CW_A2))*CW_PER_SWING*AM820,AM820))</f>
        <v>28.637155330171</v>
      </c>
      <c r="AQ820" s="41" t="n">
        <f aca="false">IF(CORE_MODE=2,AN820,K820)</f>
        <v>1.479645</v>
      </c>
      <c r="AR820" s="31" t="n">
        <f aca="false">IF(CORE_MODE=2,AO820,L820)</f>
        <v>9.397462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31" t="n">
        <v>13.132078</v>
      </c>
      <c r="H821" s="8" t="n">
        <v>34.88522</v>
      </c>
      <c r="I821" s="8" t="n">
        <v>359.471717</v>
      </c>
      <c r="J821" s="31" t="n">
        <v>10.304413</v>
      </c>
      <c r="K821" s="41" t="n">
        <v>1.355599</v>
      </c>
      <c r="L821" s="31" t="n">
        <v>2.065351</v>
      </c>
      <c r="M821" s="8" t="n">
        <v>91.5</v>
      </c>
      <c r="N821" s="8" t="n">
        <v>787</v>
      </c>
      <c r="O821" s="31" t="n">
        <v>11.510417</v>
      </c>
      <c r="P821" s="31" t="n">
        <v>2.753227</v>
      </c>
      <c r="Q821" s="31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31" t="n">
        <v>2.486909</v>
      </c>
      <c r="W821" s="41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2*ROUNDUP(G821*1000/V_ZENER,0)*PRICE_Z+(4+IF(CORE_MODE=1,1,0)+IF(OR(CORE_MODE=3,CORE_MODE=4),1+2*N_CW+2*N_CW_A,0))*ROUNDUP(G821*DIODE_SAFETY/V_STICK,0)*PRICE_STICK</f>
        <v>101.7</v>
      </c>
      <c r="AG821" s="24" t="n">
        <f aca="false">SUM(X821:AF821)</f>
        <v>1438.74825509</v>
      </c>
      <c r="AH821" s="20" t="n">
        <f aca="false">FIXED_BOM</f>
        <v>3666</v>
      </c>
      <c r="AI821" s="24" t="n">
        <f aca="false">(AG821+AH821)*(1+CONT)</f>
        <v>5870.4604933535</v>
      </c>
      <c r="AJ821" s="24" t="n">
        <f aca="false">IF(AR821&gt;0,AI821/AR821,1000000000000)</f>
        <v>2842.35487980179</v>
      </c>
      <c r="AK821" s="8" t="n">
        <f aca="false">IF(AND(AP821&gt;=V_NEED,AR821&gt;=P_MIN,AQ821&gt;=Z_MIN,F821&lt;=N_CAP,D821&lt;=R_MAX,OR(CORONA_REQ=0,O821&gt;=G821),OR(CORE_MODE&lt;&gt;3,E_CORE&lt;=E_NULL_MAX)),1,0)</f>
        <v>0</v>
      </c>
      <c r="AL821" s="31" t="n">
        <f aca="false">IF(AK821=1,IF(OBJECTIVE=1,AI821,AJ821),1000000000000)+ROW()*0.000000001</f>
        <v>1000000000000</v>
      </c>
      <c r="AM821" s="31" t="n">
        <v>7.095962</v>
      </c>
      <c r="AN821" s="41" t="n">
        <v>1.257371</v>
      </c>
      <c r="AO821" s="31" t="n">
        <v>1.661017</v>
      </c>
      <c r="AP821" s="31" t="n">
        <f aca="false">IF(CORE_MODE=1,G821,IF(OR(CORE_MODE=3,CORE_MODE=4),G821+(CHOOSE(N_CW+1,0,1,CW_N2,CW_N3,CW_N4,CW_N5,CW_N6)+CHOOSE(N_CW_A+1,0,CW_A1,CW_A2))*CW_PER_SWING*AM821,AM821))</f>
        <v>28.191575602006</v>
      </c>
      <c r="AQ821" s="41" t="n">
        <f aca="false">IF(CORE_MODE=2,AN821,K821)</f>
        <v>1.355599</v>
      </c>
      <c r="AR821" s="31" t="n">
        <f aca="false">IF(CORE_MODE=2,AO821,L821)</f>
        <v>2.065351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31" t="n">
        <v>13.132078</v>
      </c>
      <c r="H822" s="8" t="n">
        <v>53.676775</v>
      </c>
      <c r="I822" s="8" t="n">
        <v>564.884127</v>
      </c>
      <c r="J822" s="31" t="n">
        <v>10.523809</v>
      </c>
      <c r="K822" s="41" t="n">
        <v>1.403863</v>
      </c>
      <c r="L822" s="31" t="n">
        <v>3.558732</v>
      </c>
      <c r="M822" s="8" t="n">
        <v>129</v>
      </c>
      <c r="N822" s="8" t="n">
        <v>862</v>
      </c>
      <c r="O822" s="31" t="n">
        <v>11.510417</v>
      </c>
      <c r="P822" s="31" t="n">
        <v>4.129841</v>
      </c>
      <c r="Q822" s="31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31" t="n">
        <v>3.145983</v>
      </c>
      <c r="W822" s="41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2*ROUNDUP(G822*1000/V_ZENER,0)*PRICE_Z+(4+IF(CORE_MODE=1,1,0)+IF(OR(CORE_MODE=3,CORE_MODE=4),1+2*N_CW+2*N_CW_A,0))*ROUNDUP(G822*DIODE_SAFETY/V_STICK,0)*PRICE_STICK</f>
        <v>101.7</v>
      </c>
      <c r="AG822" s="24" t="n">
        <f aca="false">SUM(X822:AF822)</f>
        <v>1886.69976285</v>
      </c>
      <c r="AH822" s="20" t="n">
        <f aca="false">FIXED_BOM</f>
        <v>3666</v>
      </c>
      <c r="AI822" s="24" t="n">
        <f aca="false">(AG822+AH822)*(1+CONT)</f>
        <v>6385.6047272775</v>
      </c>
      <c r="AJ822" s="24" t="n">
        <f aca="false">IF(AR822&gt;0,AI822/AR822,1000000000000)</f>
        <v>1794.34830363104</v>
      </c>
      <c r="AK822" s="8" t="n">
        <f aca="false">IF(AND(AP822&gt;=V_NEED,AR822&gt;=P_MIN,AQ822&gt;=Z_MIN,F822&lt;=N_CAP,D822&lt;=R_MAX,OR(CORONA_REQ=0,O822&gt;=G822),OR(CORE_MODE&lt;&gt;3,E_CORE&lt;=E_NULL_MAX)),1,0)</f>
        <v>0</v>
      </c>
      <c r="AL822" s="31" t="n">
        <f aca="false">IF(AK822=1,IF(OBJECTIVE=1,AI822,AJ822),1000000000000)+ROW()*0.000000001</f>
        <v>1000000000000</v>
      </c>
      <c r="AM822" s="31" t="n">
        <v>7.16753</v>
      </c>
      <c r="AN822" s="41" t="n">
        <v>1.331026</v>
      </c>
      <c r="AO822" s="31" t="n">
        <v>3.153118</v>
      </c>
      <c r="AP822" s="31" t="n">
        <f aca="false">IF(CORE_MODE=1,G822,IF(OR(CORE_MODE=3,CORE_MODE=4),G822+(CHOOSE(N_CW+1,0,1,CW_N2,CW_N3,CW_N4,CW_N5,CW_N6)+CHOOSE(N_CW_A+1,0,CW_A1,CW_A2))*CW_PER_SWING*AM822,AM822))</f>
        <v>28.34346172039</v>
      </c>
      <c r="AQ822" s="41" t="n">
        <f aca="false">IF(CORE_MODE=2,AN822,K822)</f>
        <v>1.403863</v>
      </c>
      <c r="AR822" s="31" t="n">
        <f aca="false">IF(CORE_MODE=2,AO822,L822)</f>
        <v>3.558732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31" t="n">
        <v>13.132078</v>
      </c>
      <c r="H823" s="8" t="n">
        <v>72.468329</v>
      </c>
      <c r="I823" s="8" t="n">
        <v>770.296537</v>
      </c>
      <c r="J823" s="31" t="n">
        <v>10.629423</v>
      </c>
      <c r="K823" s="41" t="n">
        <v>1.428425</v>
      </c>
      <c r="L823" s="31" t="n">
        <v>5.063395</v>
      </c>
      <c r="M823" s="8" t="n">
        <v>174</v>
      </c>
      <c r="N823" s="8" t="n">
        <v>952</v>
      </c>
      <c r="O823" s="31" t="n">
        <v>11.510417</v>
      </c>
      <c r="P823" s="31" t="n">
        <v>5.506455</v>
      </c>
      <c r="Q823" s="31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31" t="n">
        <v>3.936873</v>
      </c>
      <c r="W823" s="41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2*ROUNDUP(G823*1000/V_ZENER,0)*PRICE_Z+(4+IF(CORE_MODE=1,1,0)+IF(OR(CORE_MODE=3,CORE_MODE=4),1+2*N_CW+2*N_CW_A,0))*ROUNDUP(G823*DIODE_SAFETY/V_STICK,0)*PRICE_STICK</f>
        <v>101.7</v>
      </c>
      <c r="AG823" s="24" t="n">
        <f aca="false">SUM(X823:AF823)</f>
        <v>2413.18630926</v>
      </c>
      <c r="AH823" s="20" t="n">
        <f aca="false">FIXED_BOM</f>
        <v>3666</v>
      </c>
      <c r="AI823" s="24" t="n">
        <f aca="false">(AG823+AH823)*(1+CONT)</f>
        <v>6991.064255649</v>
      </c>
      <c r="AJ823" s="24" t="n">
        <f aca="false">IF(AR823&gt;0,AI823/AR823,1000000000000)</f>
        <v>1380.70686874103</v>
      </c>
      <c r="AK823" s="8" t="n">
        <f aca="false">IF(AND(AP823&gt;=V_NEED,AR823&gt;=P_MIN,AQ823&gt;=Z_MIN,F823&lt;=N_CAP,D823&lt;=R_MAX,OR(CORONA_REQ=0,O823&gt;=G823),OR(CORE_MODE&lt;&gt;3,E_CORE&lt;=E_NULL_MAX)),1,0)</f>
        <v>0</v>
      </c>
      <c r="AL823" s="31" t="n">
        <f aca="false">IF(AK823=1,IF(OBJECTIVE=1,AI823,AJ823),1000000000000)+ROW()*0.000000001</f>
        <v>1000000000000</v>
      </c>
      <c r="AM823" s="31" t="n">
        <v>7.208669</v>
      </c>
      <c r="AN823" s="41" t="n">
        <v>1.371767</v>
      </c>
      <c r="AO823" s="31" t="n">
        <v>4.667122</v>
      </c>
      <c r="AP823" s="31" t="n">
        <f aca="false">IF(CORE_MODE=1,G823,IF(OR(CORE_MODE=3,CORE_MODE=4),G823+(CHOOSE(N_CW+1,0,1,CW_N2,CW_N3,CW_N4,CW_N5,CW_N6)+CHOOSE(N_CW_A+1,0,CW_A1,CW_A2))*CW_PER_SWING*AM823,AM823))</f>
        <v>28.430769497947</v>
      </c>
      <c r="AQ823" s="41" t="n">
        <f aca="false">IF(CORE_MODE=2,AN823,K823)</f>
        <v>1.428425</v>
      </c>
      <c r="AR823" s="31" t="n">
        <f aca="false">IF(CORE_MODE=2,AO823,L823)</f>
        <v>5.063395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31" t="n">
        <v>13.132078</v>
      </c>
      <c r="H824" s="8" t="n">
        <v>91.259883</v>
      </c>
      <c r="I824" s="8" t="n">
        <v>975.708947</v>
      </c>
      <c r="J824" s="31" t="n">
        <v>10.691543</v>
      </c>
      <c r="K824" s="41" t="n">
        <v>1.443385</v>
      </c>
      <c r="L824" s="31" t="n">
        <v>6.573564</v>
      </c>
      <c r="M824" s="8" t="n">
        <v>219</v>
      </c>
      <c r="N824" s="8" t="n">
        <v>1042</v>
      </c>
      <c r="O824" s="31" t="n">
        <v>11.510417</v>
      </c>
      <c r="P824" s="31" t="n">
        <v>6.883068</v>
      </c>
      <c r="Q824" s="31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31" t="n">
        <v>4.727763</v>
      </c>
      <c r="W824" s="41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2*ROUNDUP(G824*1000/V_ZENER,0)*PRICE_Z+(4+IF(CORE_MODE=1,1,0)+IF(OR(CORE_MODE=3,CORE_MODE=4),1+2*N_CW+2*N_CW_A,0))*ROUNDUP(G824*DIODE_SAFETY/V_STICK,0)*PRICE_STICK</f>
        <v>101.7</v>
      </c>
      <c r="AG824" s="24" t="n">
        <f aca="false">SUM(X824:AF824)</f>
        <v>2939.67277823</v>
      </c>
      <c r="AH824" s="20" t="n">
        <f aca="false">FIXED_BOM</f>
        <v>3666</v>
      </c>
      <c r="AI824" s="24" t="n">
        <f aca="false">(AG824+AH824)*(1+CONT)</f>
        <v>7596.5236949645</v>
      </c>
      <c r="AJ824" s="24" t="n">
        <f aca="false">IF(AR824&gt;0,AI824/AR824,1000000000000)</f>
        <v>1155.61721084095</v>
      </c>
      <c r="AK824" s="8" t="n">
        <f aca="false">IF(AND(AP824&gt;=V_NEED,AR824&gt;=P_MIN,AQ824&gt;=Z_MIN,F824&lt;=N_CAP,D824&lt;=R_MAX,OR(CORONA_REQ=0,O824&gt;=G824),OR(CORE_MODE&lt;&gt;3,E_CORE&lt;=E_NULL_MAX)),1,0)</f>
        <v>0</v>
      </c>
      <c r="AL824" s="31" t="n">
        <f aca="false">IF(AK824=1,IF(OBJECTIVE=1,AI824,AJ824),1000000000000)+ROW()*0.000000001</f>
        <v>1000000000000</v>
      </c>
      <c r="AM824" s="31" t="n">
        <v>7.240344</v>
      </c>
      <c r="AN824" s="41" t="n">
        <v>1.39571</v>
      </c>
      <c r="AO824" s="31" t="n">
        <v>6.162909</v>
      </c>
      <c r="AP824" s="31" t="n">
        <f aca="false">IF(CORE_MODE=1,G824,IF(OR(CORE_MODE=3,CORE_MODE=4),G824+(CHOOSE(N_CW+1,0,1,CW_N2,CW_N3,CW_N4,CW_N5,CW_N6)+CHOOSE(N_CW_A+1,0,CW_A1,CW_A2))*CW_PER_SWING*AM824,AM824))</f>
        <v>28.497992178472</v>
      </c>
      <c r="AQ824" s="41" t="n">
        <f aca="false">IF(CORE_MODE=2,AN824,K824)</f>
        <v>1.443385</v>
      </c>
      <c r="AR824" s="31" t="n">
        <f aca="false">IF(CORE_MODE=2,AO824,L824)</f>
        <v>6.573564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31" t="n">
        <v>13.132078</v>
      </c>
      <c r="H825" s="8" t="n">
        <v>110.051438</v>
      </c>
      <c r="I825" s="8" t="n">
        <v>1181.121357</v>
      </c>
      <c r="J825" s="31" t="n">
        <v>10.732448</v>
      </c>
      <c r="K825" s="41" t="n">
        <v>1.45294</v>
      </c>
      <c r="L825" s="31" t="n">
        <v>8.079439</v>
      </c>
      <c r="M825" s="8" t="n">
        <v>256.5</v>
      </c>
      <c r="N825" s="8" t="n">
        <v>1117</v>
      </c>
      <c r="O825" s="31" t="n">
        <v>11.510417</v>
      </c>
      <c r="P825" s="31" t="n">
        <v>8.259682</v>
      </c>
      <c r="Q825" s="31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31" t="n">
        <v>5.386837</v>
      </c>
      <c r="W825" s="41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2*ROUNDUP(G825*1000/V_ZENER,0)*PRICE_Z+(4+IF(CORE_MODE=1,1,0)+IF(OR(CORE_MODE=3,CORE_MODE=4),1+2*N_CW+2*N_CW_A,0))*ROUNDUP(G825*DIODE_SAFETY/V_STICK,0)*PRICE_STICK</f>
        <v>101.7</v>
      </c>
      <c r="AG825" s="24" t="n">
        <f aca="false">SUM(X825:AF825)</f>
        <v>3387.62428099</v>
      </c>
      <c r="AH825" s="20" t="n">
        <f aca="false">FIXED_BOM</f>
        <v>3666</v>
      </c>
      <c r="AI825" s="24" t="n">
        <f aca="false">(AG825+AH825)*(1+CONT)</f>
        <v>8111.6679231385</v>
      </c>
      <c r="AJ825" s="24" t="n">
        <f aca="false">IF(AR825&gt;0,AI825/AR825,1000000000000)</f>
        <v>1003.98900507059</v>
      </c>
      <c r="AK825" s="8" t="n">
        <f aca="false">IF(AND(AP825&gt;=V_NEED,AR825&gt;=P_MIN,AQ825&gt;=Z_MIN,F825&lt;=N_CAP,D825&lt;=R_MAX,OR(CORONA_REQ=0,O825&gt;=G825),OR(CORE_MODE&lt;&gt;3,E_CORE&lt;=E_NULL_MAX)),1,0)</f>
        <v>0</v>
      </c>
      <c r="AL825" s="31" t="n">
        <f aca="false">IF(AK825=1,IF(OBJECTIVE=1,AI825,AJ825),1000000000000)+ROW()*0.000000001</f>
        <v>1000000000000</v>
      </c>
      <c r="AM825" s="31" t="n">
        <v>7.265848</v>
      </c>
      <c r="AN825" s="41" t="n">
        <v>1.412157</v>
      </c>
      <c r="AO825" s="31" t="n">
        <v>7.663455</v>
      </c>
      <c r="AP825" s="31" t="n">
        <f aca="false">IF(CORE_MODE=1,G825,IF(OR(CORE_MODE=3,CORE_MODE=4),G825+(CHOOSE(N_CW+1,0,1,CW_N2,CW_N3,CW_N4,CW_N5,CW_N6)+CHOOSE(N_CW_A+1,0,CW_A1,CW_A2))*CW_PER_SWING*AM825,AM825))</f>
        <v>28.552118374024</v>
      </c>
      <c r="AQ825" s="41" t="n">
        <f aca="false">IF(CORE_MODE=2,AN825,K825)</f>
        <v>1.45294</v>
      </c>
      <c r="AR825" s="31" t="n">
        <f aca="false">IF(CORE_MODE=2,AO825,L825)</f>
        <v>8.079439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31" t="n">
        <v>13.132078</v>
      </c>
      <c r="H826" s="8" t="n">
        <v>147.634547</v>
      </c>
      <c r="I826" s="8" t="n">
        <v>1591.946177</v>
      </c>
      <c r="J826" s="31" t="n">
        <v>10.783019</v>
      </c>
      <c r="K826" s="41" t="n">
        <v>1.465827</v>
      </c>
      <c r="L826" s="31" t="n">
        <v>11.108146</v>
      </c>
      <c r="M826" s="8" t="n">
        <v>346.5</v>
      </c>
      <c r="N826" s="8" t="n">
        <v>1297</v>
      </c>
      <c r="O826" s="31" t="n">
        <v>11.510417</v>
      </c>
      <c r="P826" s="31" t="n">
        <v>11.01291</v>
      </c>
      <c r="Q826" s="31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31" t="n">
        <v>6.968617</v>
      </c>
      <c r="W826" s="41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2*ROUNDUP(G826*1000/V_ZENER,0)*PRICE_Z+(4+IF(CORE_MODE=1,1,0)+IF(OR(CORE_MODE=3,CORE_MODE=4),1+2*N_CW+2*N_CW_A,0))*ROUNDUP(G826*DIODE_SAFETY/V_STICK,0)*PRICE_STICK</f>
        <v>101.7</v>
      </c>
      <c r="AG826" s="24" t="n">
        <f aca="false">SUM(X826:AF826)</f>
        <v>4440.59735487</v>
      </c>
      <c r="AH826" s="20" t="n">
        <f aca="false">FIXED_BOM</f>
        <v>3666</v>
      </c>
      <c r="AI826" s="24" t="n">
        <f aca="false">(AG826+AH826)*(1+CONT)</f>
        <v>9322.5869581005</v>
      </c>
      <c r="AJ826" s="24" t="n">
        <f aca="false">IF(AR826&gt;0,AI826/AR826,1000000000000)</f>
        <v>839.256790296103</v>
      </c>
      <c r="AK826" s="8" t="n">
        <f aca="false">IF(AND(AP826&gt;=V_NEED,AR826&gt;=P_MIN,AQ826&gt;=Z_MIN,F826&lt;=N_CAP,D826&lt;=R_MAX,OR(CORONA_REQ=0,O826&gt;=G826),OR(CORE_MODE&lt;&gt;3,E_CORE&lt;=E_NULL_MAX)),1,0)</f>
        <v>0</v>
      </c>
      <c r="AL826" s="31" t="n">
        <f aca="false">IF(AK826=1,IF(OBJECTIVE=1,AI826,AJ826),1000000000000)+ROW()*0.000000001</f>
        <v>1000000000000</v>
      </c>
      <c r="AM826" s="31" t="n">
        <v>7.311473</v>
      </c>
      <c r="AN826" s="41" t="n">
        <v>1.435118</v>
      </c>
      <c r="AO826" s="31" t="n">
        <v>10.707126</v>
      </c>
      <c r="AP826" s="31" t="n">
        <f aca="false">IF(CORE_MODE=1,G826,IF(OR(CORE_MODE=3,CORE_MODE=4),G826+(CHOOSE(N_CW+1,0,1,CW_N2,CW_N3,CW_N4,CW_N5,CW_N6)+CHOOSE(N_CW_A+1,0,CW_A1,CW_A2))*CW_PER_SWING*AM826,AM826))</f>
        <v>28.648946623399</v>
      </c>
      <c r="AQ826" s="41" t="n">
        <f aca="false">IF(CORE_MODE=2,AN826,K826)</f>
        <v>1.465827</v>
      </c>
      <c r="AR826" s="31" t="n">
        <f aca="false">IF(CORE_MODE=2,AO826,L826)</f>
        <v>11.108146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31" t="n">
        <v>13.132078</v>
      </c>
      <c r="H827" s="8" t="n">
        <v>52.89323</v>
      </c>
      <c r="I827" s="8" t="n">
        <v>420.521972</v>
      </c>
      <c r="J827" s="31" t="n">
        <v>7.950393</v>
      </c>
      <c r="K827" s="41" t="n">
        <v>1.324558</v>
      </c>
      <c r="L827" s="31" t="n">
        <v>2.269047</v>
      </c>
      <c r="M827" s="8" t="n">
        <v>91.5</v>
      </c>
      <c r="N827" s="8" t="n">
        <v>787</v>
      </c>
      <c r="O827" s="31" t="n">
        <v>11.510417</v>
      </c>
      <c r="P827" s="31" t="n">
        <v>3.134931</v>
      </c>
      <c r="Q827" s="31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31" t="n">
        <v>2.486909</v>
      </c>
      <c r="W827" s="41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2*ROUNDUP(G827*1000/V_ZENER,0)*PRICE_Z+(4+IF(CORE_MODE=1,1,0)+IF(OR(CORE_MODE=3,CORE_MODE=4),1+2*N_CW+2*N_CW_A,0))*ROUNDUP(G827*DIODE_SAFETY/V_STICK,0)*PRICE_STICK</f>
        <v>101.7</v>
      </c>
      <c r="AG827" s="24" t="n">
        <f aca="false">SUM(X827:AF827)</f>
        <v>1443.31725197</v>
      </c>
      <c r="AH827" s="20" t="n">
        <f aca="false">FIXED_BOM</f>
        <v>3666</v>
      </c>
      <c r="AI827" s="24" t="n">
        <f aca="false">(AG827+AH827)*(1+CONT)</f>
        <v>5875.7148397655</v>
      </c>
      <c r="AJ827" s="24" t="n">
        <f aca="false">IF(AR827&gt;0,AI827/AR827,1000000000000)</f>
        <v>2589.50777122091</v>
      </c>
      <c r="AK827" s="8" t="n">
        <f aca="false">IF(AND(AP827&gt;=V_NEED,AR827&gt;=P_MIN,AQ827&gt;=Z_MIN,F827&lt;=N_CAP,D827&lt;=R_MAX,OR(CORONA_REQ=0,O827&gt;=G827),OR(CORE_MODE&lt;&gt;3,E_CORE&lt;=E_NULL_MAX)),1,0)</f>
        <v>0</v>
      </c>
      <c r="AL827" s="31" t="n">
        <f aca="false">IF(AK827=1,IF(OBJECTIVE=1,AI827,AJ827),1000000000000)+ROW()*0.000000001</f>
        <v>1000000000000</v>
      </c>
      <c r="AM827" s="31" t="n">
        <v>7.06082</v>
      </c>
      <c r="AN827" s="41" t="n">
        <v>1.244918</v>
      </c>
      <c r="AO827" s="31" t="n">
        <v>1.885594</v>
      </c>
      <c r="AP827" s="31" t="n">
        <f aca="false">IF(CORE_MODE=1,G827,IF(OR(CORE_MODE=3,CORE_MODE=4),G827+(CHOOSE(N_CW+1,0,1,CW_N2,CW_N3,CW_N4,CW_N5,CW_N6)+CHOOSE(N_CW_A+1,0,CW_A1,CW_A2))*CW_PER_SWING*AM827,AM827))</f>
        <v>28.11699503566</v>
      </c>
      <c r="AQ827" s="41" t="n">
        <f aca="false">IF(CORE_MODE=2,AN827,K827)</f>
        <v>1.324558</v>
      </c>
      <c r="AR827" s="31" t="n">
        <f aca="false">IF(CORE_MODE=2,AO827,L827)</f>
        <v>2.269047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31" t="n">
        <v>13.132078</v>
      </c>
      <c r="H828" s="8" t="n">
        <v>81.975076</v>
      </c>
      <c r="I828" s="8" t="n">
        <v>660.820242</v>
      </c>
      <c r="J828" s="31" t="n">
        <v>8.061234</v>
      </c>
      <c r="K828" s="41" t="n">
        <v>1.362911</v>
      </c>
      <c r="L828" s="31" t="n">
        <v>3.867967</v>
      </c>
      <c r="M828" s="8" t="n">
        <v>136.5</v>
      </c>
      <c r="N828" s="8" t="n">
        <v>877</v>
      </c>
      <c r="O828" s="31" t="n">
        <v>11.510417</v>
      </c>
      <c r="P828" s="31" t="n">
        <v>4.702396</v>
      </c>
      <c r="Q828" s="31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31" t="n">
        <v>3.277798</v>
      </c>
      <c r="W828" s="41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2*ROUNDUP(G828*1000/V_ZENER,0)*PRICE_Z+(4+IF(CORE_MODE=1,1,0)+IF(OR(CORE_MODE=3,CORE_MODE=4),1+2*N_CW+2*N_CW_A,0))*ROUNDUP(G828*DIODE_SAFETY/V_STICK,0)*PRICE_STICK</f>
        <v>101.7</v>
      </c>
      <c r="AG828" s="24" t="n">
        <f aca="false">SUM(X828:AF828)</f>
        <v>1972.08822985</v>
      </c>
      <c r="AH828" s="20" t="n">
        <f aca="false">FIXED_BOM</f>
        <v>3666</v>
      </c>
      <c r="AI828" s="24" t="n">
        <f aca="false">(AG828+AH828)*(1+CONT)</f>
        <v>6483.8014643275</v>
      </c>
      <c r="AJ828" s="24" t="n">
        <f aca="false">IF(AR828&gt;0,AI828/AR828,1000000000000)</f>
        <v>1676.28148438896</v>
      </c>
      <c r="AK828" s="8" t="n">
        <f aca="false">IF(AND(AP828&gt;=V_NEED,AR828&gt;=P_MIN,AQ828&gt;=Z_MIN,F828&lt;=N_CAP,D828&lt;=R_MAX,OR(CORONA_REQ=0,O828&gt;=G828),OR(CORE_MODE&lt;&gt;3,E_CORE&lt;=E_NULL_MAX)),1,0)</f>
        <v>0</v>
      </c>
      <c r="AL828" s="31" t="n">
        <f aca="false">IF(AK828=1,IF(OBJECTIVE=1,AI828,AJ828),1000000000000)+ROW()*0.000000001</f>
        <v>1000000000000</v>
      </c>
      <c r="AM828" s="31" t="n">
        <v>7.12668</v>
      </c>
      <c r="AN828" s="41" t="n">
        <v>1.304831</v>
      </c>
      <c r="AO828" s="31" t="n">
        <v>3.472157</v>
      </c>
      <c r="AP828" s="31" t="n">
        <f aca="false">IF(CORE_MODE=1,G828,IF(OR(CORE_MODE=3,CORE_MODE=4),G828+(CHOOSE(N_CW+1,0,1,CW_N2,CW_N3,CW_N4,CW_N5,CW_N6)+CHOOSE(N_CW_A+1,0,CW_A1,CW_A2))*CW_PER_SWING*AM828,AM828))</f>
        <v>28.25676727684</v>
      </c>
      <c r="AQ828" s="41" t="n">
        <f aca="false">IF(CORE_MODE=2,AN828,K828)</f>
        <v>1.362911</v>
      </c>
      <c r="AR828" s="31" t="n">
        <f aca="false">IF(CORE_MODE=2,AO828,L828)</f>
        <v>3.867967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31" t="n">
        <v>13.132078</v>
      </c>
      <c r="H829" s="8" t="n">
        <v>111.056922</v>
      </c>
      <c r="I829" s="8" t="n">
        <v>901.118512</v>
      </c>
      <c r="J829" s="31" t="n">
        <v>8.114024</v>
      </c>
      <c r="K829" s="41" t="n">
        <v>1.382192</v>
      </c>
      <c r="L829" s="31" t="n">
        <v>5.476379</v>
      </c>
      <c r="M829" s="8" t="n">
        <v>181.5</v>
      </c>
      <c r="N829" s="8" t="n">
        <v>967</v>
      </c>
      <c r="O829" s="31" t="n">
        <v>11.510417</v>
      </c>
      <c r="P829" s="31" t="n">
        <v>6.269862</v>
      </c>
      <c r="Q829" s="31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31" t="n">
        <v>4.068688</v>
      </c>
      <c r="W829" s="41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2*ROUNDUP(G829*1000/V_ZENER,0)*PRICE_Z+(4+IF(CORE_MODE=1,1,0)+IF(OR(CORE_MODE=3,CORE_MODE=4),1+2*N_CW+2*N_CW_A,0))*ROUNDUP(G829*DIODE_SAFETY/V_STICK,0)*PRICE_STICK</f>
        <v>101.7</v>
      </c>
      <c r="AG829" s="24" t="n">
        <f aca="false">SUM(X829:AF829)</f>
        <v>2500.85926923</v>
      </c>
      <c r="AH829" s="20" t="n">
        <f aca="false">FIXED_BOM</f>
        <v>3666</v>
      </c>
      <c r="AI829" s="24" t="n">
        <f aca="false">(AG829+AH829)*(1+CONT)</f>
        <v>7091.8881596145</v>
      </c>
      <c r="AJ829" s="24" t="n">
        <f aca="false">IF(AR829&gt;0,AI829/AR829,1000000000000)</f>
        <v>1294.99586489805</v>
      </c>
      <c r="AK829" s="8" t="n">
        <f aca="false">IF(AND(AP829&gt;=V_NEED,AR829&gt;=P_MIN,AQ829&gt;=Z_MIN,F829&lt;=N_CAP,D829&lt;=R_MAX,OR(CORONA_REQ=0,O829&gt;=G829),OR(CORE_MODE&lt;&gt;3,E_CORE&lt;=E_NULL_MAX)),1,0)</f>
        <v>0</v>
      </c>
      <c r="AL829" s="31" t="n">
        <f aca="false">IF(AK829=1,IF(OBJECTIVE=1,AI829,AJ829),1000000000000)+ROW()*0.000000001</f>
        <v>1000000000000</v>
      </c>
      <c r="AM829" s="31" t="n">
        <v>7.167339</v>
      </c>
      <c r="AN829" s="41" t="n">
        <v>1.337081</v>
      </c>
      <c r="AO829" s="31" t="n">
        <v>5.085277</v>
      </c>
      <c r="AP829" s="31" t="n">
        <f aca="false">IF(CORE_MODE=1,G829,IF(OR(CORE_MODE=3,CORE_MODE=4),G829+(CHOOSE(N_CW+1,0,1,CW_N2,CW_N3,CW_N4,CW_N5,CW_N6)+CHOOSE(N_CW_A+1,0,CW_A1,CW_A2))*CW_PER_SWING*AM829,AM829))</f>
        <v>28.343056368157</v>
      </c>
      <c r="AQ829" s="41" t="n">
        <f aca="false">IF(CORE_MODE=2,AN829,K829)</f>
        <v>1.382192</v>
      </c>
      <c r="AR829" s="31" t="n">
        <f aca="false">IF(CORE_MODE=2,AO829,L829)</f>
        <v>5.476379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31" t="n">
        <v>13.132078</v>
      </c>
      <c r="H830" s="8" t="n">
        <v>140.138768</v>
      </c>
      <c r="I830" s="8" t="n">
        <v>1141.416782</v>
      </c>
      <c r="J830" s="31" t="n">
        <v>8.144904</v>
      </c>
      <c r="K830" s="41" t="n">
        <v>1.393756</v>
      </c>
      <c r="L830" s="31" t="n">
        <v>7.092382</v>
      </c>
      <c r="M830" s="8" t="n">
        <v>226.5</v>
      </c>
      <c r="N830" s="8" t="n">
        <v>1057</v>
      </c>
      <c r="O830" s="31" t="n">
        <v>11.510417</v>
      </c>
      <c r="P830" s="31" t="n">
        <v>7.837327</v>
      </c>
      <c r="Q830" s="31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31" t="n">
        <v>4.859578</v>
      </c>
      <c r="W830" s="41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2*ROUNDUP(G830*1000/V_ZENER,0)*PRICE_Z+(4+IF(CORE_MODE=1,1,0)+IF(OR(CORE_MODE=3,CORE_MODE=4),1+2*N_CW+2*N_CW_A,0))*ROUNDUP(G830*DIODE_SAFETY/V_STICK,0)*PRICE_STICK</f>
        <v>101.7</v>
      </c>
      <c r="AG830" s="24" t="n">
        <f aca="false">SUM(X830:AF830)</f>
        <v>3029.63029014</v>
      </c>
      <c r="AH830" s="20" t="n">
        <f aca="false">FIXED_BOM</f>
        <v>3666</v>
      </c>
      <c r="AI830" s="24" t="n">
        <f aca="false">(AG830+AH830)*(1+CONT)</f>
        <v>7699.974833661</v>
      </c>
      <c r="AJ830" s="24" t="n">
        <f aca="false">IF(AR830&gt;0,AI830/AR830,1000000000000)</f>
        <v>1085.66837399071</v>
      </c>
      <c r="AK830" s="8" t="n">
        <f aca="false">IF(AND(AP830&gt;=V_NEED,AR830&gt;=P_MIN,AQ830&gt;=Z_MIN,F830&lt;=N_CAP,D830&lt;=R_MAX,OR(CORONA_REQ=0,O830&gt;=G830),OR(CORE_MODE&lt;&gt;3,E_CORE&lt;=E_NULL_MAX)),1,0)</f>
        <v>0</v>
      </c>
      <c r="AL830" s="31" t="n">
        <f aca="false">IF(AK830=1,IF(OBJECTIVE=1,AI830,AJ830),1000000000000)+ROW()*0.000000001</f>
        <v>1000000000000</v>
      </c>
      <c r="AM830" s="31" t="n">
        <v>7.198853</v>
      </c>
      <c r="AN830" s="41" t="n">
        <v>1.356256</v>
      </c>
      <c r="AO830" s="31" t="n">
        <v>6.688786</v>
      </c>
      <c r="AP830" s="31" t="n">
        <f aca="false">IF(CORE_MODE=1,G830,IF(OR(CORE_MODE=3,CORE_MODE=4),G830+(CHOOSE(N_CW+1,0,1,CW_N2,CW_N3,CW_N4,CW_N5,CW_N6)+CHOOSE(N_CW_A+1,0,CW_A1,CW_A2))*CW_PER_SWING*AM830,AM830))</f>
        <v>28.409937364339</v>
      </c>
      <c r="AQ830" s="41" t="n">
        <f aca="false">IF(CORE_MODE=2,AN830,K830)</f>
        <v>1.393756</v>
      </c>
      <c r="AR830" s="31" t="n">
        <f aca="false">IF(CORE_MODE=2,AO830,L830)</f>
        <v>7.092382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31" t="n">
        <v>13.132078</v>
      </c>
      <c r="H831" s="8" t="n">
        <v>169.220613</v>
      </c>
      <c r="I831" s="8" t="n">
        <v>1381.715052</v>
      </c>
      <c r="J831" s="31" t="n">
        <v>8.16517</v>
      </c>
      <c r="K831" s="41" t="n">
        <v>1.401229</v>
      </c>
      <c r="L831" s="31" t="n">
        <v>8.704192</v>
      </c>
      <c r="M831" s="8" t="n">
        <v>271.5</v>
      </c>
      <c r="N831" s="8" t="n">
        <v>1147</v>
      </c>
      <c r="O831" s="31" t="n">
        <v>11.510417</v>
      </c>
      <c r="P831" s="31" t="n">
        <v>9.404793</v>
      </c>
      <c r="Q831" s="31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31" t="n">
        <v>5.650467</v>
      </c>
      <c r="W831" s="41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2*ROUNDUP(G831*1000/V_ZENER,0)*PRICE_Z+(4+IF(CORE_MODE=1,1,0)+IF(OR(CORE_MODE=3,CORE_MODE=4),1+2*N_CW+2*N_CW_A,0))*ROUNDUP(G831*DIODE_SAFETY/V_STICK,0)*PRICE_STICK</f>
        <v>101.7</v>
      </c>
      <c r="AG831" s="24" t="n">
        <f aca="false">SUM(X831:AF831)</f>
        <v>3558.40126952</v>
      </c>
      <c r="AH831" s="20" t="n">
        <f aca="false">FIXED_BOM</f>
        <v>3666</v>
      </c>
      <c r="AI831" s="24" t="n">
        <f aca="false">(AG831+AH831)*(1+CONT)</f>
        <v>8308.061459948</v>
      </c>
      <c r="AJ831" s="24" t="n">
        <f aca="false">IF(AR831&gt;0,AI831/AR831,1000000000000)</f>
        <v>954.489682666467</v>
      </c>
      <c r="AK831" s="8" t="n">
        <f aca="false">IF(AND(AP831&gt;=V_NEED,AR831&gt;=P_MIN,AQ831&gt;=Z_MIN,F831&lt;=N_CAP,D831&lt;=R_MAX,OR(CORONA_REQ=0,O831&gt;=G831),OR(CORE_MODE&lt;&gt;3,E_CORE&lt;=E_NULL_MAX)),1,0)</f>
        <v>0</v>
      </c>
      <c r="AL831" s="31" t="n">
        <f aca="false">IF(AK831=1,IF(OBJECTIVE=1,AI831,AJ831),1000000000000)+ROW()*0.000000001</f>
        <v>1000000000000</v>
      </c>
      <c r="AM831" s="31" t="n">
        <v>7.224188</v>
      </c>
      <c r="AN831" s="41" t="n">
        <v>1.370035</v>
      </c>
      <c r="AO831" s="31" t="n">
        <v>8.310743</v>
      </c>
      <c r="AP831" s="31" t="n">
        <f aca="false">IF(CORE_MODE=1,G831,IF(OR(CORE_MODE=3,CORE_MODE=4),G831+(CHOOSE(N_CW+1,0,1,CW_N2,CW_N3,CW_N4,CW_N5,CW_N6)+CHOOSE(N_CW_A+1,0,CW_A1,CW_A2))*CW_PER_SWING*AM831,AM831))</f>
        <v>28.463704897444</v>
      </c>
      <c r="AQ831" s="41" t="n">
        <f aca="false">IF(CORE_MODE=2,AN831,K831)</f>
        <v>1.401229</v>
      </c>
      <c r="AR831" s="31" t="n">
        <f aca="false">IF(CORE_MODE=2,AO831,L831)</f>
        <v>8.704192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31" t="n">
        <v>13.132078</v>
      </c>
      <c r="H832" s="8" t="n">
        <v>227.384305</v>
      </c>
      <c r="I832" s="8" t="n">
        <v>1862.311591</v>
      </c>
      <c r="J832" s="31" t="n">
        <v>8.19015</v>
      </c>
      <c r="K832" s="41" t="n">
        <v>1.411234</v>
      </c>
      <c r="L832" s="31" t="n">
        <v>11.940852</v>
      </c>
      <c r="M832" s="8" t="n">
        <v>361.5</v>
      </c>
      <c r="N832" s="8" t="n">
        <v>1327</v>
      </c>
      <c r="O832" s="31" t="n">
        <v>11.510417</v>
      </c>
      <c r="P832" s="31" t="n">
        <v>12.539724</v>
      </c>
      <c r="Q832" s="31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31" t="n">
        <v>7.232247</v>
      </c>
      <c r="W832" s="41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2*ROUNDUP(G832*1000/V_ZENER,0)*PRICE_Z+(4+IF(CORE_MODE=1,1,0)+IF(OR(CORE_MODE=3,CORE_MODE=4),1+2*N_CW+2*N_CW_A,0))*ROUNDUP(G832*DIODE_SAFETY/V_STICK,0)*PRICE_STICK</f>
        <v>101.7</v>
      </c>
      <c r="AG832" s="24" t="n">
        <f aca="false">SUM(X832:AF832)</f>
        <v>4615.94326831</v>
      </c>
      <c r="AH832" s="20" t="n">
        <f aca="false">FIXED_BOM</f>
        <v>3666</v>
      </c>
      <c r="AI832" s="24" t="n">
        <f aca="false">(AG832+AH832)*(1+CONT)</f>
        <v>9524.2347585565</v>
      </c>
      <c r="AJ832" s="24" t="n">
        <f aca="false">IF(AR832&gt;0,AI832/AR832,1000000000000)</f>
        <v>797.617687461204</v>
      </c>
      <c r="AK832" s="8" t="n">
        <f aca="false">IF(AND(AP832&gt;=V_NEED,AR832&gt;=P_MIN,AQ832&gt;=Z_MIN,F832&lt;=N_CAP,D832&lt;=R_MAX,OR(CORONA_REQ=0,O832&gt;=G832),OR(CORE_MODE&lt;&gt;3,E_CORE&lt;=E_NULL_MAX)),1,0)</f>
        <v>0</v>
      </c>
      <c r="AL832" s="31" t="n">
        <f aca="false">IF(AK832=1,IF(OBJECTIVE=1,AI832,AJ832),1000000000000)+ROW()*0.000000001</f>
        <v>1000000000000</v>
      </c>
      <c r="AM832" s="31" t="n">
        <v>7.284348</v>
      </c>
      <c r="AN832" s="41" t="n">
        <v>1.386913</v>
      </c>
      <c r="AO832" s="31" t="n">
        <v>11.538648</v>
      </c>
      <c r="AP832" s="31" t="n">
        <f aca="false">IF(CORE_MODE=1,G832,IF(OR(CORE_MODE=3,CORE_MODE=4),G832+(CHOOSE(N_CW+1,0,1,CW_N2,CW_N3,CW_N4,CW_N5,CW_N6)+CHOOSE(N_CW_A+1,0,CW_A1,CW_A2))*CW_PER_SWING*AM832,AM832))</f>
        <v>28.591380239524</v>
      </c>
      <c r="AQ832" s="41" t="n">
        <f aca="false">IF(CORE_MODE=2,AN832,K832)</f>
        <v>1.411234</v>
      </c>
      <c r="AR832" s="31" t="n">
        <f aca="false">IF(CORE_MODE=2,AO832,L832)</f>
        <v>11.940852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31" t="n">
        <v>13.132078</v>
      </c>
      <c r="H833" s="8" t="n">
        <v>28.014828</v>
      </c>
      <c r="I833" s="8" t="n">
        <v>300.03752</v>
      </c>
      <c r="J833" s="31" t="n">
        <v>10.709954</v>
      </c>
      <c r="K833" s="41" t="n">
        <v>1.338959</v>
      </c>
      <c r="L833" s="31" t="n">
        <v>1.66343</v>
      </c>
      <c r="M833" s="8" t="n">
        <v>90</v>
      </c>
      <c r="N833" s="8" t="n">
        <v>784</v>
      </c>
      <c r="O833" s="31" t="n">
        <v>12.486647</v>
      </c>
      <c r="P833" s="31" t="n">
        <v>3.162032</v>
      </c>
      <c r="Q833" s="31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31" t="n">
        <v>2.460546</v>
      </c>
      <c r="W833" s="41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2*ROUNDUP(G833*1000/V_ZENER,0)*PRICE_Z+(4+IF(CORE_MODE=1,1,0)+IF(OR(CORE_MODE=3,CORE_MODE=4),1+2*N_CW+2*N_CW_A,0))*ROUNDUP(G833*DIODE_SAFETY/V_STICK,0)*PRICE_STICK</f>
        <v>101.7</v>
      </c>
      <c r="AG833" s="24" t="n">
        <f aca="false">SUM(X833:AF833)</f>
        <v>1385.40099949</v>
      </c>
      <c r="AH833" s="20" t="n">
        <f aca="false">FIXED_BOM</f>
        <v>3666</v>
      </c>
      <c r="AI833" s="24" t="n">
        <f aca="false">(AG833+AH833)*(1+CONT)</f>
        <v>5809.1111494135</v>
      </c>
      <c r="AJ833" s="24" t="n">
        <f aca="false">IF(AR833&gt;0,AI833/AR833,1000000000000)</f>
        <v>3492.24863650018</v>
      </c>
      <c r="AK833" s="8" t="n">
        <f aca="false">IF(AND(AP833&gt;=V_NEED,AR833&gt;=P_MIN,AQ833&gt;=Z_MIN,F833&lt;=N_CAP,D833&lt;=R_MAX,OR(CORONA_REQ=0,O833&gt;=G833),OR(CORE_MODE&lt;&gt;3,E_CORE&lt;=E_NULL_MAX)),1,0)</f>
        <v>0</v>
      </c>
      <c r="AL833" s="31" t="n">
        <f aca="false">IF(AK833=1,IF(OBJECTIVE=1,AI833,AJ833),1000000000000)+ROW()*0.000000001</f>
        <v>1000000000000</v>
      </c>
      <c r="AM833" s="31" t="n">
        <v>7.073588</v>
      </c>
      <c r="AN833" s="41" t="n">
        <v>1.22818</v>
      </c>
      <c r="AO833" s="31" t="n">
        <v>1.268388</v>
      </c>
      <c r="AP833" s="31" t="n">
        <f aca="false">IF(CORE_MODE=1,G833,IF(OR(CORE_MODE=3,CORE_MODE=4),G833+(CHOOSE(N_CW+1,0,1,CW_N2,CW_N3,CW_N4,CW_N5,CW_N6)+CHOOSE(N_CW_A+1,0,CW_A1,CW_A2))*CW_PER_SWING*AM833,AM833))</f>
        <v>28.144092089644</v>
      </c>
      <c r="AQ833" s="41" t="n">
        <f aca="false">IF(CORE_MODE=2,AN833,K833)</f>
        <v>1.338959</v>
      </c>
      <c r="AR833" s="31" t="n">
        <f aca="false">IF(CORE_MODE=2,AO833,L833)</f>
        <v>1.66343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31" t="n">
        <v>13.132078</v>
      </c>
      <c r="H834" s="8" t="n">
        <v>42.880444</v>
      </c>
      <c r="I834" s="8" t="n">
        <v>471.487531</v>
      </c>
      <c r="J834" s="31" t="n">
        <v>10.995398</v>
      </c>
      <c r="K834" s="41" t="n">
        <v>1.395377</v>
      </c>
      <c r="L834" s="31" t="n">
        <v>2.92138</v>
      </c>
      <c r="M834" s="8" t="n">
        <v>130</v>
      </c>
      <c r="N834" s="8" t="n">
        <v>864</v>
      </c>
      <c r="O834" s="31" t="n">
        <v>12.486647</v>
      </c>
      <c r="P834" s="31" t="n">
        <v>4.743048</v>
      </c>
      <c r="Q834" s="31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31" t="n">
        <v>3.163559</v>
      </c>
      <c r="W834" s="41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2*ROUNDUP(G834*1000/V_ZENER,0)*PRICE_Z+(4+IF(CORE_MODE=1,1,0)+IF(OR(CORE_MODE=3,CORE_MODE=4),1+2*N_CW+2*N_CW_A,0))*ROUNDUP(G834*DIODE_SAFETY/V_STICK,0)*PRICE_STICK</f>
        <v>101.7</v>
      </c>
      <c r="AG834" s="24" t="n">
        <f aca="false">SUM(X834:AF834)</f>
        <v>1842.35141724</v>
      </c>
      <c r="AH834" s="20" t="n">
        <f aca="false">FIXED_BOM</f>
        <v>3666</v>
      </c>
      <c r="AI834" s="24" t="n">
        <f aca="false">(AG834+AH834)*(1+CONT)</f>
        <v>6334.604129826</v>
      </c>
      <c r="AJ834" s="24" t="n">
        <f aca="false">IF(AR834&gt;0,AI834/AR834,1000000000000)</f>
        <v>2168.36020299516</v>
      </c>
      <c r="AK834" s="8" t="n">
        <f aca="false">IF(AND(AP834&gt;=V_NEED,AR834&gt;=P_MIN,AQ834&gt;=Z_MIN,F834&lt;=N_CAP,D834&lt;=R_MAX,OR(CORONA_REQ=0,O834&gt;=G834),OR(CORE_MODE&lt;&gt;3,E_CORE&lt;=E_NULL_MAX)),1,0)</f>
        <v>0</v>
      </c>
      <c r="AL834" s="31" t="n">
        <f aca="false">IF(AK834=1,IF(OBJECTIVE=1,AI834,AJ834),1000000000000)+ROW()*0.000000001</f>
        <v>1000000000000</v>
      </c>
      <c r="AM834" s="31" t="n">
        <v>7.154771</v>
      </c>
      <c r="AN834" s="41" t="n">
        <v>1.312083</v>
      </c>
      <c r="AO834" s="31" t="n">
        <v>2.532347</v>
      </c>
      <c r="AP834" s="31" t="n">
        <f aca="false">IF(CORE_MODE=1,G834,IF(OR(CORE_MODE=3,CORE_MODE=4),G834+(CHOOSE(N_CW+1,0,1,CW_N2,CW_N3,CW_N4,CW_N5,CW_N6)+CHOOSE(N_CW_A+1,0,CW_A1,CW_A2))*CW_PER_SWING*AM834,AM834))</f>
        <v>28.316383766773</v>
      </c>
      <c r="AQ834" s="41" t="n">
        <f aca="false">IF(CORE_MODE=2,AN834,K834)</f>
        <v>1.395377</v>
      </c>
      <c r="AR834" s="31" t="n">
        <f aca="false">IF(CORE_MODE=2,AO834,L834)</f>
        <v>2.92138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31" t="n">
        <v>13.132078</v>
      </c>
      <c r="H835" s="8" t="n">
        <v>57.74606</v>
      </c>
      <c r="I835" s="8" t="n">
        <v>642.937543</v>
      </c>
      <c r="J835" s="31" t="n">
        <v>11.133877</v>
      </c>
      <c r="K835" s="41" t="n">
        <v>1.424143</v>
      </c>
      <c r="L835" s="31" t="n">
        <v>4.192648</v>
      </c>
      <c r="M835" s="8" t="n">
        <v>178</v>
      </c>
      <c r="N835" s="8" t="n">
        <v>960</v>
      </c>
      <c r="O835" s="31" t="n">
        <v>12.486647</v>
      </c>
      <c r="P835" s="31" t="n">
        <v>6.324064</v>
      </c>
      <c r="Q835" s="31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31" t="n">
        <v>4.007174</v>
      </c>
      <c r="W835" s="41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2*ROUNDUP(G835*1000/V_ZENER,0)*PRICE_Z+(4+IF(CORE_MODE=1,1,0)+IF(OR(CORE_MODE=3,CORE_MODE=4),1+2*N_CW+2*N_CW_A,0))*ROUNDUP(G835*DIODE_SAFETY/V_STICK,0)*PRICE_STICK</f>
        <v>101.7</v>
      </c>
      <c r="AG835" s="24" t="n">
        <f aca="false">SUM(X835:AF835)</f>
        <v>2381.43174275</v>
      </c>
      <c r="AH835" s="20" t="n">
        <f aca="false">FIXED_BOM</f>
        <v>3666</v>
      </c>
      <c r="AI835" s="24" t="n">
        <f aca="false">(AG835+AH835)*(1+CONT)</f>
        <v>6954.5465041625</v>
      </c>
      <c r="AJ835" s="24" t="n">
        <f aca="false">IF(AR835&gt;0,AI835/AR835,1000000000000)</f>
        <v>1658.7480046411</v>
      </c>
      <c r="AK835" s="8" t="n">
        <f aca="false">IF(AND(AP835&gt;=V_NEED,AR835&gt;=P_MIN,AQ835&gt;=Z_MIN,F835&lt;=N_CAP,D835&lt;=R_MAX,OR(CORONA_REQ=0,O835&gt;=G835),OR(CORE_MODE&lt;&gt;3,E_CORE&lt;=E_NULL_MAX)),1,0)</f>
        <v>0</v>
      </c>
      <c r="AL835" s="31" t="n">
        <f aca="false">IF(AK835=1,IF(OBJECTIVE=1,AI835,AJ835),1000000000000)+ROW()*0.000000001</f>
        <v>1000000000000</v>
      </c>
      <c r="AM835" s="31" t="n">
        <v>7.196533</v>
      </c>
      <c r="AN835" s="41" t="n">
        <v>1.35664</v>
      </c>
      <c r="AO835" s="31" t="n">
        <v>3.782747</v>
      </c>
      <c r="AP835" s="31" t="n">
        <f aca="false">IF(CORE_MODE=1,G835,IF(OR(CORE_MODE=3,CORE_MODE=4),G835+(CHOOSE(N_CW+1,0,1,CW_N2,CW_N3,CW_N4,CW_N5,CW_N6)+CHOOSE(N_CW_A+1,0,CW_A1,CW_A2))*CW_PER_SWING*AM835,AM835))</f>
        <v>28.405013714179</v>
      </c>
      <c r="AQ835" s="41" t="n">
        <f aca="false">IF(CORE_MODE=2,AN835,K835)</f>
        <v>1.424143</v>
      </c>
      <c r="AR835" s="31" t="n">
        <f aca="false">IF(CORE_MODE=2,AO835,L835)</f>
        <v>4.192648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31" t="n">
        <v>13.132078</v>
      </c>
      <c r="H836" s="8" t="n">
        <v>72.611677</v>
      </c>
      <c r="I836" s="8" t="n">
        <v>814.387554</v>
      </c>
      <c r="J836" s="31" t="n">
        <v>11.215656</v>
      </c>
      <c r="K836" s="41" t="n">
        <v>1.441631</v>
      </c>
      <c r="L836" s="31" t="n">
        <v>5.466908</v>
      </c>
      <c r="M836" s="8" t="n">
        <v>218</v>
      </c>
      <c r="N836" s="8" t="n">
        <v>1040</v>
      </c>
      <c r="O836" s="31" t="n">
        <v>12.486647</v>
      </c>
      <c r="P836" s="31" t="n">
        <v>7.90508</v>
      </c>
      <c r="Q836" s="31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31" t="n">
        <v>4.710187</v>
      </c>
      <c r="W836" s="41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2*ROUNDUP(G836*1000/V_ZENER,0)*PRICE_Z+(4+IF(CORE_MODE=1,1,0)+IF(OR(CORE_MODE=3,CORE_MODE=4),1+2*N_CW+2*N_CW_A,0))*ROUNDUP(G836*DIODE_SAFETY/V_STICK,0)*PRICE_STICK</f>
        <v>101.7</v>
      </c>
      <c r="AG836" s="24" t="n">
        <f aca="false">SUM(X836:AF836)</f>
        <v>2838.3822205</v>
      </c>
      <c r="AH836" s="20" t="n">
        <f aca="false">FIXED_BOM</f>
        <v>3666</v>
      </c>
      <c r="AI836" s="24" t="n">
        <f aca="false">(AG836+AH836)*(1+CONT)</f>
        <v>7480.039553575</v>
      </c>
      <c r="AJ836" s="24" t="n">
        <f aca="false">IF(AR836&gt;0,AI836/AR836,1000000000000)</f>
        <v>1368.23951556803</v>
      </c>
      <c r="AK836" s="8" t="n">
        <f aca="false">IF(AND(AP836&gt;=V_NEED,AR836&gt;=P_MIN,AQ836&gt;=Z_MIN,F836&lt;=N_CAP,D836&lt;=R_MAX,OR(CORONA_REQ=0,O836&gt;=G836),OR(CORE_MODE&lt;&gt;3,E_CORE&lt;=E_NULL_MAX)),1,0)</f>
        <v>0</v>
      </c>
      <c r="AL836" s="31" t="n">
        <f aca="false">IF(AK836=1,IF(OBJECTIVE=1,AI836,AJ836),1000000000000)+ROW()*0.000000001</f>
        <v>1000000000000</v>
      </c>
      <c r="AM836" s="31" t="n">
        <v>7.227936</v>
      </c>
      <c r="AN836" s="41" t="n">
        <v>1.386549</v>
      </c>
      <c r="AO836" s="31" t="n">
        <v>5.073365</v>
      </c>
      <c r="AP836" s="31" t="n">
        <f aca="false">IF(CORE_MODE=1,G836,IF(OR(CORE_MODE=3,CORE_MODE=4),G836+(CHOOSE(N_CW+1,0,1,CW_N2,CW_N3,CW_N4,CW_N5,CW_N6)+CHOOSE(N_CW_A+1,0,CW_A1,CW_A2))*CW_PER_SWING*AM836,AM836))</f>
        <v>28.471659139168</v>
      </c>
      <c r="AQ836" s="41" t="n">
        <f aca="false">IF(CORE_MODE=2,AN836,K836)</f>
        <v>1.441631</v>
      </c>
      <c r="AR836" s="31" t="n">
        <f aca="false">IF(CORE_MODE=2,AO836,L836)</f>
        <v>5.466908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31" t="n">
        <v>13.132078</v>
      </c>
      <c r="H837" s="8" t="n">
        <v>87.477293</v>
      </c>
      <c r="I837" s="8" t="n">
        <v>985.837565</v>
      </c>
      <c r="J837" s="31" t="n">
        <v>11.26964</v>
      </c>
      <c r="K837" s="41" t="n">
        <v>1.453759</v>
      </c>
      <c r="L837" s="31" t="n">
        <v>6.7472</v>
      </c>
      <c r="M837" s="8" t="n">
        <v>266</v>
      </c>
      <c r="N837" s="8" t="n">
        <v>1136</v>
      </c>
      <c r="O837" s="31" t="n">
        <v>12.486647</v>
      </c>
      <c r="P837" s="31" t="n">
        <v>9.486096</v>
      </c>
      <c r="Q837" s="31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31" t="n">
        <v>5.553803</v>
      </c>
      <c r="W837" s="41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2*ROUNDUP(G837*1000/V_ZENER,0)*PRICE_Z+(4+IF(CORE_MODE=1,1,0)+IF(OR(CORE_MODE=3,CORE_MODE=4),1+2*N_CW+2*N_CW_A,0))*ROUNDUP(G837*DIODE_SAFETY/V_STICK,0)*PRICE_STICK</f>
        <v>101.7</v>
      </c>
      <c r="AG837" s="24" t="n">
        <f aca="false">SUM(X837:AF837)</f>
        <v>3377.46261798</v>
      </c>
      <c r="AH837" s="20" t="n">
        <f aca="false">FIXED_BOM</f>
        <v>3666</v>
      </c>
      <c r="AI837" s="24" t="n">
        <f aca="false">(AG837+AH837)*(1+CONT)</f>
        <v>8099.982010677</v>
      </c>
      <c r="AJ837" s="24" t="n">
        <f aca="false">IF(AR837&gt;0,AI837/AR837,1000000000000)</f>
        <v>1200.4953181582</v>
      </c>
      <c r="AK837" s="8" t="n">
        <f aca="false">IF(AND(AP837&gt;=V_NEED,AR837&gt;=P_MIN,AQ837&gt;=Z_MIN,F837&lt;=N_CAP,D837&lt;=R_MAX,OR(CORONA_REQ=0,O837&gt;=G837),OR(CORE_MODE&lt;&gt;3,E_CORE&lt;=E_NULL_MAX)),1,0)</f>
        <v>0</v>
      </c>
      <c r="AL837" s="31" t="n">
        <f aca="false">IF(AK837=1,IF(OBJECTIVE=1,AI837,AJ837),1000000000000)+ROW()*0.000000001</f>
        <v>1000000000000</v>
      </c>
      <c r="AM837" s="31" t="n">
        <v>7.253642</v>
      </c>
      <c r="AN837" s="41" t="n">
        <v>1.405492</v>
      </c>
      <c r="AO837" s="31" t="n">
        <v>6.33489</v>
      </c>
      <c r="AP837" s="31" t="n">
        <f aca="false">IF(CORE_MODE=1,G837,IF(OR(CORE_MODE=3,CORE_MODE=4),G837+(CHOOSE(N_CW+1,0,1,CW_N2,CW_N3,CW_N4,CW_N5,CW_N6)+CHOOSE(N_CW_A+1,0,CW_A1,CW_A2))*CW_PER_SWING*AM837,AM837))</f>
        <v>28.526214031846</v>
      </c>
      <c r="AQ837" s="41" t="n">
        <f aca="false">IF(CORE_MODE=2,AN837,K837)</f>
        <v>1.453759</v>
      </c>
      <c r="AR837" s="31" t="n">
        <f aca="false">IF(CORE_MODE=2,AO837,L837)</f>
        <v>6.7472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31" t="n">
        <v>13.132078</v>
      </c>
      <c r="H838" s="8" t="n">
        <v>117.208525</v>
      </c>
      <c r="I838" s="8" t="n">
        <v>1328.737588</v>
      </c>
      <c r="J838" s="31" t="n">
        <v>11.336527</v>
      </c>
      <c r="K838" s="41" t="n">
        <v>1.468689</v>
      </c>
      <c r="L838" s="31" t="n">
        <v>9.305035</v>
      </c>
      <c r="M838" s="8" t="n">
        <v>354</v>
      </c>
      <c r="N838" s="8" t="n">
        <v>1312</v>
      </c>
      <c r="O838" s="31" t="n">
        <v>12.486647</v>
      </c>
      <c r="P838" s="31" t="n">
        <v>12.648127</v>
      </c>
      <c r="Q838" s="31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31" t="n">
        <v>7.100432</v>
      </c>
      <c r="W838" s="41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2*ROUNDUP(G838*1000/V_ZENER,0)*PRICE_Z+(4+IF(CORE_MODE=1,1,0)+IF(OR(CORE_MODE=3,CORE_MODE=4),1+2*N_CW+2*N_CW_A,0))*ROUNDUP(G838*DIODE_SAFETY/V_STICK,0)*PRICE_STICK</f>
        <v>101.7</v>
      </c>
      <c r="AG838" s="24" t="n">
        <f aca="false">SUM(X838:AF838)</f>
        <v>4373.49340577</v>
      </c>
      <c r="AH838" s="20" t="n">
        <f aca="false">FIXED_BOM</f>
        <v>3666</v>
      </c>
      <c r="AI838" s="24" t="n">
        <f aca="false">(AG838+AH838)*(1+CONT)</f>
        <v>9245.4174166355</v>
      </c>
      <c r="AJ838" s="24" t="n">
        <f aca="false">IF(AR838&gt;0,AI838/AR838,1000000000000)</f>
        <v>993.592975914169</v>
      </c>
      <c r="AK838" s="8" t="n">
        <f aca="false">IF(AND(AP838&gt;=V_NEED,AR838&gt;=P_MIN,AQ838&gt;=Z_MIN,F838&lt;=N_CAP,D838&lt;=R_MAX,OR(CORONA_REQ=0,O838&gt;=G838),OR(CORE_MODE&lt;&gt;3,E_CORE&lt;=E_NULL_MAX)),1,0)</f>
        <v>0</v>
      </c>
      <c r="AL838" s="31" t="n">
        <f aca="false">IF(AK838=1,IF(OBJECTIVE=1,AI838,AJ838),1000000000000)+ROW()*0.000000001</f>
        <v>1000000000000</v>
      </c>
      <c r="AM838" s="31" t="n">
        <v>7.293434</v>
      </c>
      <c r="AN838" s="41" t="n">
        <v>1.431463</v>
      </c>
      <c r="AO838" s="31" t="n">
        <v>8.893916</v>
      </c>
      <c r="AP838" s="31" t="n">
        <f aca="false">IF(CORE_MODE=1,G838,IF(OR(CORE_MODE=3,CORE_MODE=4),G838+(CHOOSE(N_CW+1,0,1,CW_N2,CW_N3,CW_N4,CW_N5,CW_N6)+CHOOSE(N_CW_A+1,0,CW_A1,CW_A2))*CW_PER_SWING*AM838,AM838))</f>
        <v>28.610663121142</v>
      </c>
      <c r="AQ838" s="41" t="n">
        <f aca="false">IF(CORE_MODE=2,AN838,K838)</f>
        <v>1.468689</v>
      </c>
      <c r="AR838" s="31" t="n">
        <f aca="false">IF(CORE_MODE=2,AO838,L838)</f>
        <v>9.305035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31" t="n">
        <v>13.132078</v>
      </c>
      <c r="H839" s="8" t="n">
        <v>37.16953</v>
      </c>
      <c r="I839" s="8" t="n">
        <v>361.2104</v>
      </c>
      <c r="J839" s="31" t="n">
        <v>9.717917</v>
      </c>
      <c r="K839" s="41" t="n">
        <v>1.34621</v>
      </c>
      <c r="L839" s="31" t="n">
        <v>2.036995</v>
      </c>
      <c r="M839" s="8" t="n">
        <v>98</v>
      </c>
      <c r="N839" s="8" t="n">
        <v>800</v>
      </c>
      <c r="O839" s="31" t="n">
        <v>12.486647</v>
      </c>
      <c r="P839" s="31" t="n">
        <v>3.67097</v>
      </c>
      <c r="Q839" s="31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31" t="n">
        <v>2.601148</v>
      </c>
      <c r="W839" s="41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2*ROUNDUP(G839*1000/V_ZENER,0)*PRICE_Z+(4+IF(CORE_MODE=1,1,0)+IF(OR(CORE_MODE=3,CORE_MODE=4),1+2*N_CW+2*N_CW_A,0))*ROUNDUP(G839*DIODE_SAFETY/V_STICK,0)*PRICE_STICK</f>
        <v>101.7</v>
      </c>
      <c r="AG839" s="24" t="n">
        <f aca="false">SUM(X839:AF839)</f>
        <v>1473.62290208</v>
      </c>
      <c r="AH839" s="20" t="n">
        <f aca="false">FIXED_BOM</f>
        <v>3666</v>
      </c>
      <c r="AI839" s="24" t="n">
        <f aca="false">(AG839+AH839)*(1+CONT)</f>
        <v>5910.566337392</v>
      </c>
      <c r="AJ839" s="24" t="n">
        <f aca="false">IF(AR839&gt;0,AI839/AR839,1000000000000)</f>
        <v>2901.61062613899</v>
      </c>
      <c r="AK839" s="8" t="n">
        <f aca="false">IF(AND(AP839&gt;=V_NEED,AR839&gt;=P_MIN,AQ839&gt;=Z_MIN,F839&lt;=N_CAP,D839&lt;=R_MAX,OR(CORONA_REQ=0,O839&gt;=G839),OR(CORE_MODE&lt;&gt;3,E_CORE&lt;=E_NULL_MAX)),1,0)</f>
        <v>0</v>
      </c>
      <c r="AL839" s="31" t="n">
        <f aca="false">IF(AK839=1,IF(OBJECTIVE=1,AI839,AJ839),1000000000000)+ROW()*0.000000001</f>
        <v>1000000000000</v>
      </c>
      <c r="AM839" s="31" t="n">
        <v>7.08377</v>
      </c>
      <c r="AN839" s="41" t="n">
        <v>1.250352</v>
      </c>
      <c r="AO839" s="31" t="n">
        <v>1.63441</v>
      </c>
      <c r="AP839" s="31" t="n">
        <f aca="false">IF(CORE_MODE=1,G839,IF(OR(CORE_MODE=3,CORE_MODE=4),G839+(CHOOSE(N_CW+1,0,1,CW_N2,CW_N3,CW_N4,CW_N5,CW_N6)+CHOOSE(N_CW_A+1,0,CW_A1,CW_A2))*CW_PER_SWING*AM839,AM839))</f>
        <v>28.16570097151</v>
      </c>
      <c r="AQ839" s="41" t="n">
        <f aca="false">IF(CORE_MODE=2,AN839,K839)</f>
        <v>1.34621</v>
      </c>
      <c r="AR839" s="31" t="n">
        <f aca="false">IF(CORE_MODE=2,AO839,L839)</f>
        <v>2.036995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31" t="n">
        <v>13.132078</v>
      </c>
      <c r="H840" s="8" t="n">
        <v>57.266404</v>
      </c>
      <c r="I840" s="8" t="n">
        <v>567.616343</v>
      </c>
      <c r="J840" s="31" t="n">
        <v>9.911856</v>
      </c>
      <c r="K840" s="41" t="n">
        <v>1.393204</v>
      </c>
      <c r="L840" s="31" t="n">
        <v>3.510748</v>
      </c>
      <c r="M840" s="8" t="n">
        <v>138</v>
      </c>
      <c r="N840" s="8" t="n">
        <v>880</v>
      </c>
      <c r="O840" s="31" t="n">
        <v>12.486647</v>
      </c>
      <c r="P840" s="31" t="n">
        <v>5.506455</v>
      </c>
      <c r="Q840" s="31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31" t="n">
        <v>3.304161</v>
      </c>
      <c r="W840" s="41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2*ROUNDUP(G840*1000/V_ZENER,0)*PRICE_Z+(4+IF(CORE_MODE=1,1,0)+IF(OR(CORE_MODE=3,CORE_MODE=4),1+2*N_CW+2*N_CW_A,0))*ROUNDUP(G840*DIODE_SAFETY/V_STICK,0)*PRICE_STICK</f>
        <v>101.7</v>
      </c>
      <c r="AG840" s="24" t="n">
        <f aca="false">SUM(X840:AF840)</f>
        <v>1933.61931876</v>
      </c>
      <c r="AH840" s="20" t="n">
        <f aca="false">FIXED_BOM</f>
        <v>3666</v>
      </c>
      <c r="AI840" s="24" t="n">
        <f aca="false">(AG840+AH840)*(1+CONT)</f>
        <v>6439.562216574</v>
      </c>
      <c r="AJ840" s="24" t="n">
        <f aca="false">IF(AR840&gt;0,AI840/AR840,1000000000000)</f>
        <v>1834.24222318833</v>
      </c>
      <c r="AK840" s="8" t="n">
        <f aca="false">IF(AND(AP840&gt;=V_NEED,AR840&gt;=P_MIN,AQ840&gt;=Z_MIN,F840&lt;=N_CAP,D840&lt;=R_MAX,OR(CORONA_REQ=0,O840&gt;=G840),OR(CORE_MODE&lt;&gt;3,E_CORE&lt;=E_NULL_MAX)),1,0)</f>
        <v>0</v>
      </c>
      <c r="AL840" s="31" t="n">
        <f aca="false">IF(AK840=1,IF(OBJECTIVE=1,AI840,AJ840),1000000000000)+ROW()*0.000000001</f>
        <v>1000000000000</v>
      </c>
      <c r="AM840" s="31" t="n">
        <v>7.154575</v>
      </c>
      <c r="AN840" s="41" t="n">
        <v>1.32225</v>
      </c>
      <c r="AO840" s="31" t="n">
        <v>3.106537</v>
      </c>
      <c r="AP840" s="31" t="n">
        <f aca="false">IF(CORE_MODE=1,G840,IF(OR(CORE_MODE=3,CORE_MODE=4),G840+(CHOOSE(N_CW+1,0,1,CW_N2,CW_N3,CW_N4,CW_N5,CW_N6)+CHOOSE(N_CW_A+1,0,CW_A1,CW_A2))*CW_PER_SWING*AM840,AM840))</f>
        <v>28.315967803225</v>
      </c>
      <c r="AQ840" s="41" t="n">
        <f aca="false">IF(CORE_MODE=2,AN840,K840)</f>
        <v>1.393204</v>
      </c>
      <c r="AR840" s="31" t="n">
        <f aca="false">IF(CORE_MODE=2,AO840,L840)</f>
        <v>3.510748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31" t="n">
        <v>13.132078</v>
      </c>
      <c r="H841" s="8" t="n">
        <v>77.363278</v>
      </c>
      <c r="I841" s="8" t="n">
        <v>774.022286</v>
      </c>
      <c r="J841" s="31" t="n">
        <v>10.005035</v>
      </c>
      <c r="K841" s="41" t="n">
        <v>1.417078</v>
      </c>
      <c r="L841" s="31" t="n">
        <v>4.995179</v>
      </c>
      <c r="M841" s="8" t="n">
        <v>186</v>
      </c>
      <c r="N841" s="8" t="n">
        <v>976</v>
      </c>
      <c r="O841" s="31" t="n">
        <v>12.486647</v>
      </c>
      <c r="P841" s="31" t="n">
        <v>7.34194</v>
      </c>
      <c r="Q841" s="31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31" t="n">
        <v>4.147777</v>
      </c>
      <c r="W841" s="41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2*ROUNDUP(G841*1000/V_ZENER,0)*PRICE_Z+(4+IF(CORE_MODE=1,1,0)+IF(OR(CORE_MODE=3,CORE_MODE=4),1+2*N_CW+2*N_CW_A,0))*ROUNDUP(G841*DIODE_SAFETY/V_STICK,0)*PRICE_STICK</f>
        <v>101.7</v>
      </c>
      <c r="AG841" s="24" t="n">
        <f aca="false">SUM(X841:AF841)</f>
        <v>2475.7456932</v>
      </c>
      <c r="AH841" s="20" t="n">
        <f aca="false">FIXED_BOM</f>
        <v>3666</v>
      </c>
      <c r="AI841" s="24" t="n">
        <f aca="false">(AG841+AH841)*(1+CONT)</f>
        <v>7063.00754718</v>
      </c>
      <c r="AJ841" s="24" t="n">
        <f aca="false">IF(AR841&gt;0,AI841/AR841,1000000000000)</f>
        <v>1413.96485434856</v>
      </c>
      <c r="AK841" s="8" t="n">
        <f aca="false">IF(AND(AP841&gt;=V_NEED,AR841&gt;=P_MIN,AQ841&gt;=Z_MIN,F841&lt;=N_CAP,D841&lt;=R_MAX,OR(CORONA_REQ=0,O841&gt;=G841),OR(CORE_MODE&lt;&gt;3,E_CORE&lt;=E_NULL_MAX)),1,0)</f>
        <v>0</v>
      </c>
      <c r="AL841" s="31" t="n">
        <f aca="false">IF(AK841=1,IF(OBJECTIVE=1,AI841,AJ841),1000000000000)+ROW()*0.000000001</f>
        <v>1000000000000</v>
      </c>
      <c r="AM841" s="31" t="n">
        <v>7.195493</v>
      </c>
      <c r="AN841" s="41" t="n">
        <v>1.362</v>
      </c>
      <c r="AO841" s="31" t="n">
        <v>4.601351</v>
      </c>
      <c r="AP841" s="31" t="n">
        <f aca="false">IF(CORE_MODE=1,G841,IF(OR(CORE_MODE=3,CORE_MODE=4),G841+(CHOOSE(N_CW+1,0,1,CW_N2,CW_N3,CW_N4,CW_N5,CW_N6)+CHOOSE(N_CW_A+1,0,CW_A1,CW_A2))*CW_PER_SWING*AM841,AM841))</f>
        <v>28.402806560659</v>
      </c>
      <c r="AQ841" s="41" t="n">
        <f aca="false">IF(CORE_MODE=2,AN841,K841)</f>
        <v>1.417078</v>
      </c>
      <c r="AR841" s="31" t="n">
        <f aca="false">IF(CORE_MODE=2,AO841,L841)</f>
        <v>4.995179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31" t="n">
        <v>13.132078</v>
      </c>
      <c r="H842" s="8" t="n">
        <v>97.460152</v>
      </c>
      <c r="I842" s="8" t="n">
        <v>980.428229</v>
      </c>
      <c r="J842" s="31" t="n">
        <v>10.059786</v>
      </c>
      <c r="K842" s="41" t="n">
        <v>1.431606</v>
      </c>
      <c r="L842" s="31" t="n">
        <v>6.485043</v>
      </c>
      <c r="M842" s="8" t="n">
        <v>234</v>
      </c>
      <c r="N842" s="8" t="n">
        <v>1072</v>
      </c>
      <c r="O842" s="31" t="n">
        <v>12.486647</v>
      </c>
      <c r="P842" s="31" t="n">
        <v>9.177425</v>
      </c>
      <c r="Q842" s="31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31" t="n">
        <v>4.991393</v>
      </c>
      <c r="W842" s="41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2*ROUNDUP(G842*1000/V_ZENER,0)*PRICE_Z+(4+IF(CORE_MODE=1,1,0)+IF(OR(CORE_MODE=3,CORE_MODE=4),1+2*N_CW+2*N_CW_A,0))*ROUNDUP(G842*DIODE_SAFETY/V_STICK,0)*PRICE_STICK</f>
        <v>101.7</v>
      </c>
      <c r="AG842" s="24" t="n">
        <f aca="false">SUM(X842:AF842)</f>
        <v>3017.87208611</v>
      </c>
      <c r="AH842" s="20" t="n">
        <f aca="false">FIXED_BOM</f>
        <v>3666</v>
      </c>
      <c r="AI842" s="24" t="n">
        <f aca="false">(AG842+AH842)*(1+CONT)</f>
        <v>7686.4528990265</v>
      </c>
      <c r="AJ842" s="24" t="n">
        <f aca="false">IF(AR842&gt;0,AI842/AR842,1000000000000)</f>
        <v>1185.25858641593</v>
      </c>
      <c r="AK842" s="8" t="n">
        <f aca="false">IF(AND(AP842&gt;=V_NEED,AR842&gt;=P_MIN,AQ842&gt;=Z_MIN,F842&lt;=N_CAP,D842&lt;=R_MAX,OR(CORONA_REQ=0,O842&gt;=G842),OR(CORE_MODE&lt;&gt;3,E_CORE&lt;=E_NULL_MAX)),1,0)</f>
        <v>0</v>
      </c>
      <c r="AL842" s="31" t="n">
        <f aca="false">IF(AK842=1,IF(OBJECTIVE=1,AI842,AJ842),1000000000000)+ROW()*0.000000001</f>
        <v>1000000000000</v>
      </c>
      <c r="AM842" s="31" t="n">
        <v>7.227125</v>
      </c>
      <c r="AN842" s="41" t="n">
        <v>1.385234</v>
      </c>
      <c r="AO842" s="31" t="n">
        <v>6.075895</v>
      </c>
      <c r="AP842" s="31" t="n">
        <f aca="false">IF(CORE_MODE=1,G842,IF(OR(CORE_MODE=3,CORE_MODE=4),G842+(CHOOSE(N_CW+1,0,1,CW_N2,CW_N3,CW_N4,CW_N5,CW_N6)+CHOOSE(N_CW_A+1,0,CW_A1,CW_A2))*CW_PER_SWING*AM842,AM842))</f>
        <v>28.469937983875</v>
      </c>
      <c r="AQ842" s="41" t="n">
        <f aca="false">IF(CORE_MODE=2,AN842,K842)</f>
        <v>1.431606</v>
      </c>
      <c r="AR842" s="31" t="n">
        <f aca="false">IF(CORE_MODE=2,AO842,L842)</f>
        <v>6.485043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31" t="n">
        <v>13.132078</v>
      </c>
      <c r="H843" s="8" t="n">
        <v>117.557026</v>
      </c>
      <c r="I843" s="8" t="n">
        <v>1186.834172</v>
      </c>
      <c r="J843" s="31" t="n">
        <v>10.095817</v>
      </c>
      <c r="K843" s="41" t="n">
        <v>1.441489</v>
      </c>
      <c r="L843" s="31" t="n">
        <v>7.983229</v>
      </c>
      <c r="M843" s="8" t="n">
        <v>282</v>
      </c>
      <c r="N843" s="8" t="n">
        <v>1168</v>
      </c>
      <c r="O843" s="31" t="n">
        <v>12.486647</v>
      </c>
      <c r="P843" s="31" t="n">
        <v>11.01291</v>
      </c>
      <c r="Q843" s="31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31" t="n">
        <v>5.835008</v>
      </c>
      <c r="W843" s="41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2*ROUNDUP(G843*1000/V_ZENER,0)*PRICE_Z+(4+IF(CORE_MODE=1,1,0)+IF(OR(CORE_MODE=3,CORE_MODE=4),1+2*N_CW+2*N_CW_A,0))*ROUNDUP(G843*DIODE_SAFETY/V_STICK,0)*PRICE_STICK</f>
        <v>101.7</v>
      </c>
      <c r="AG843" s="24" t="n">
        <f aca="false">SUM(X843:AF843)</f>
        <v>3559.99840055</v>
      </c>
      <c r="AH843" s="20" t="n">
        <f aca="false">FIXED_BOM</f>
        <v>3666</v>
      </c>
      <c r="AI843" s="24" t="n">
        <f aca="false">(AG843+AH843)*(1+CONT)</f>
        <v>8309.8981606325</v>
      </c>
      <c r="AJ843" s="24" t="n">
        <f aca="false">IF(AR843&gt;0,AI843/AR843,1000000000000)</f>
        <v>1040.91942754398</v>
      </c>
      <c r="AK843" s="8" t="n">
        <f aca="false">IF(AND(AP843&gt;=V_NEED,AR843&gt;=P_MIN,AQ843&gt;=Z_MIN,F843&lt;=N_CAP,D843&lt;=R_MAX,OR(CORONA_REQ=0,O843&gt;=G843),OR(CORE_MODE&lt;&gt;3,E_CORE&lt;=E_NULL_MAX)),1,0)</f>
        <v>0</v>
      </c>
      <c r="AL843" s="31" t="n">
        <f aca="false">IF(AK843=1,IF(OBJECTIVE=1,AI843,AJ843),1000000000000)+ROW()*0.000000001</f>
        <v>1000000000000</v>
      </c>
      <c r="AM843" s="31" t="n">
        <v>7.252604</v>
      </c>
      <c r="AN843" s="41" t="n">
        <v>1.401846</v>
      </c>
      <c r="AO843" s="31" t="n">
        <v>7.568546</v>
      </c>
      <c r="AP843" s="31" t="n">
        <f aca="false">IF(CORE_MODE=1,G843,IF(OR(CORE_MODE=3,CORE_MODE=4),G843+(CHOOSE(N_CW+1,0,1,CW_N2,CW_N3,CW_N4,CW_N5,CW_N6)+CHOOSE(N_CW_A+1,0,CW_A1,CW_A2))*CW_PER_SWING*AM843,AM843))</f>
        <v>28.524011122852</v>
      </c>
      <c r="AQ843" s="41" t="n">
        <f aca="false">IF(CORE_MODE=2,AN843,K843)</f>
        <v>1.441489</v>
      </c>
      <c r="AR843" s="31" t="n">
        <f aca="false">IF(CORE_MODE=2,AO843,L843)</f>
        <v>7.983229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31" t="n">
        <v>13.132078</v>
      </c>
      <c r="H844" s="8" t="n">
        <v>157.750775</v>
      </c>
      <c r="I844" s="8" t="n">
        <v>1599.646059</v>
      </c>
      <c r="J844" s="31" t="n">
        <v>10.140337</v>
      </c>
      <c r="K844" s="41" t="n">
        <v>1.453378</v>
      </c>
      <c r="L844" s="31" t="n">
        <v>10.959365</v>
      </c>
      <c r="M844" s="8" t="n">
        <v>370</v>
      </c>
      <c r="N844" s="8" t="n">
        <v>1344</v>
      </c>
      <c r="O844" s="31" t="n">
        <v>12.486647</v>
      </c>
      <c r="P844" s="31" t="n">
        <v>14.683879</v>
      </c>
      <c r="Q844" s="31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31" t="n">
        <v>7.381637</v>
      </c>
      <c r="W844" s="41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2*ROUNDUP(G844*1000/V_ZENER,0)*PRICE_Z+(4+IF(CORE_MODE=1,1,0)+IF(OR(CORE_MODE=3,CORE_MODE=4),1+2*N_CW+2*N_CW_A,0))*ROUNDUP(G844*DIODE_SAFETY/V_STICK,0)*PRICE_STICK</f>
        <v>101.7</v>
      </c>
      <c r="AG844" s="24" t="n">
        <f aca="false">SUM(X844:AF844)</f>
        <v>4562.12119167</v>
      </c>
      <c r="AH844" s="20" t="n">
        <f aca="false">FIXED_BOM</f>
        <v>3666</v>
      </c>
      <c r="AI844" s="24" t="n">
        <f aca="false">(AG844+AH844)*(1+CONT)</f>
        <v>9462.3393704205</v>
      </c>
      <c r="AJ844" s="24" t="n">
        <f aca="false">IF(AR844&gt;0,AI844/AR844,1000000000000)</f>
        <v>863.402156093943</v>
      </c>
      <c r="AK844" s="8" t="n">
        <f aca="false">IF(AND(AP844&gt;=V_NEED,AR844&gt;=P_MIN,AQ844&gt;=Z_MIN,F844&lt;=N_CAP,D844&lt;=R_MAX,OR(CORONA_REQ=0,O844&gt;=G844),OR(CORE_MODE&lt;&gt;3,E_CORE&lt;=E_NULL_MAX)),1,0)</f>
        <v>0</v>
      </c>
      <c r="AL844" s="31" t="n">
        <f aca="false">IF(AK844=1,IF(OBJECTIVE=1,AI844,AJ844),1000000000000)+ROW()*0.000000001</f>
        <v>1000000000000</v>
      </c>
      <c r="AM844" s="31" t="n">
        <v>7.298613</v>
      </c>
      <c r="AN844" s="41" t="n">
        <v>1.423525</v>
      </c>
      <c r="AO844" s="31" t="n">
        <v>10.559653</v>
      </c>
      <c r="AP844" s="31" t="n">
        <f aca="false">IF(CORE_MODE=1,G844,IF(OR(CORE_MODE=3,CORE_MODE=4),G844+(CHOOSE(N_CW+1,0,1,CW_N2,CW_N3,CW_N4,CW_N5,CW_N6)+CHOOSE(N_CW_A+1,0,CW_A1,CW_A2))*CW_PER_SWING*AM844,AM844))</f>
        <v>28.621654321219</v>
      </c>
      <c r="AQ844" s="41" t="n">
        <f aca="false">IF(CORE_MODE=2,AN844,K844)</f>
        <v>1.453378</v>
      </c>
      <c r="AR844" s="31" t="n">
        <f aca="false">IF(CORE_MODE=2,AO844,L844)</f>
        <v>10.959365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31" t="n">
        <v>13.132078</v>
      </c>
      <c r="H845" s="8" t="n">
        <v>56.315644</v>
      </c>
      <c r="I845" s="8" t="n">
        <v>422.524735</v>
      </c>
      <c r="J845" s="31" t="n">
        <v>7.502795</v>
      </c>
      <c r="K845" s="41" t="n">
        <v>1.312883</v>
      </c>
      <c r="L845" s="31" t="n">
        <v>2.221813</v>
      </c>
      <c r="M845" s="8" t="n">
        <v>98</v>
      </c>
      <c r="N845" s="8" t="n">
        <v>800</v>
      </c>
      <c r="O845" s="31" t="n">
        <v>12.486647</v>
      </c>
      <c r="P845" s="31" t="n">
        <v>4.179908</v>
      </c>
      <c r="Q845" s="31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31" t="n">
        <v>2.601148</v>
      </c>
      <c r="W845" s="41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2*ROUNDUP(G845*1000/V_ZENER,0)*PRICE_Z+(4+IF(CORE_MODE=1,1,0)+IF(OR(CORE_MODE=3,CORE_MODE=4),1+2*N_CW+2*N_CW_A,0))*ROUNDUP(G845*DIODE_SAFETY/V_STICK,0)*PRICE_STICK</f>
        <v>101.7</v>
      </c>
      <c r="AG845" s="24" t="n">
        <f aca="false">SUM(X845:AF845)</f>
        <v>1479.71488994</v>
      </c>
      <c r="AH845" s="20" t="n">
        <f aca="false">FIXED_BOM</f>
        <v>3666</v>
      </c>
      <c r="AI845" s="24" t="n">
        <f aca="false">(AG845+AH845)*(1+CONT)</f>
        <v>5917.572123431</v>
      </c>
      <c r="AJ845" s="24" t="n">
        <f aca="false">IF(AR845&gt;0,AI845/AR845,1000000000000)</f>
        <v>2663.39792027097</v>
      </c>
      <c r="AK845" s="8" t="n">
        <f aca="false">IF(AND(AP845&gt;=V_NEED,AR845&gt;=P_MIN,AQ845&gt;=Z_MIN,F845&lt;=N_CAP,D845&lt;=R_MAX,OR(CORONA_REQ=0,O845&gt;=G845),OR(CORE_MODE&lt;&gt;3,E_CORE&lt;=E_NULL_MAX)),1,0)</f>
        <v>0</v>
      </c>
      <c r="AL845" s="31" t="n">
        <f aca="false">IF(AK845=1,IF(OBJECTIVE=1,AI845,AJ845),1000000000000)+ROW()*0.000000001</f>
        <v>1000000000000</v>
      </c>
      <c r="AM845" s="31" t="n">
        <v>7.016087</v>
      </c>
      <c r="AN845" s="41" t="n">
        <v>1.235857</v>
      </c>
      <c r="AO845" s="31" t="n">
        <v>1.823975</v>
      </c>
      <c r="AP845" s="31" t="n">
        <f aca="false">IF(CORE_MODE=1,G845,IF(OR(CORE_MODE=3,CORE_MODE=4),G845+(CHOOSE(N_CW+1,0,1,CW_N2,CW_N3,CW_N4,CW_N5,CW_N6)+CHOOSE(N_CW_A+1,0,CW_A1,CW_A2))*CW_PER_SWING*AM845,AM845))</f>
        <v>28.022059844881</v>
      </c>
      <c r="AQ845" s="41" t="n">
        <f aca="false">IF(CORE_MODE=2,AN845,K845)</f>
        <v>1.312883</v>
      </c>
      <c r="AR845" s="31" t="n">
        <f aca="false">IF(CORE_MODE=2,AO845,L845)</f>
        <v>2.221813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31" t="n">
        <v>13.132078</v>
      </c>
      <c r="H846" s="8" t="n">
        <v>87.353155</v>
      </c>
      <c r="I846" s="8" t="n">
        <v>663.967441</v>
      </c>
      <c r="J846" s="31" t="n">
        <v>7.600956</v>
      </c>
      <c r="K846" s="41" t="n">
        <v>1.350024</v>
      </c>
      <c r="L846" s="31" t="n">
        <v>3.791447</v>
      </c>
      <c r="M846" s="8" t="n">
        <v>146</v>
      </c>
      <c r="N846" s="8" t="n">
        <v>896</v>
      </c>
      <c r="O846" s="31" t="n">
        <v>12.486647</v>
      </c>
      <c r="P846" s="31" t="n">
        <v>6.269862</v>
      </c>
      <c r="Q846" s="31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31" t="n">
        <v>3.444764</v>
      </c>
      <c r="W846" s="41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2*ROUNDUP(G846*1000/V_ZENER,0)*PRICE_Z+(4+IF(CORE_MODE=1,1,0)+IF(OR(CORE_MODE=3,CORE_MODE=4),1+2*N_CW+2*N_CW_A,0))*ROUNDUP(G846*DIODE_SAFETY/V_STICK,0)*PRICE_STICK</f>
        <v>101.7</v>
      </c>
      <c r="AG846" s="24" t="n">
        <f aca="false">SUM(X846:AF846)</f>
        <v>2024.88726331</v>
      </c>
      <c r="AH846" s="20" t="n">
        <f aca="false">FIXED_BOM</f>
        <v>3666</v>
      </c>
      <c r="AI846" s="24" t="n">
        <f aca="false">(AG846+AH846)*(1+CONT)</f>
        <v>6544.5203528065</v>
      </c>
      <c r="AJ846" s="24" t="n">
        <f aca="false">IF(AR846&gt;0,AI846/AR846,1000000000000)</f>
        <v>1726.12734737067</v>
      </c>
      <c r="AK846" s="8" t="n">
        <f aca="false">IF(AND(AP846&gt;=V_NEED,AR846&gt;=P_MIN,AQ846&gt;=Z_MIN,F846&lt;=N_CAP,D846&lt;=R_MAX,OR(CORONA_REQ=0,O846&gt;=G846),OR(CORE_MODE&lt;&gt;3,E_CORE&lt;=E_NULL_MAX)),1,0)</f>
        <v>0</v>
      </c>
      <c r="AL846" s="31" t="n">
        <f aca="false">IF(AK846=1,IF(OBJECTIVE=1,AI846,AJ846),1000000000000)+ROW()*0.000000001</f>
        <v>1000000000000</v>
      </c>
      <c r="AM846" s="31" t="n">
        <v>7.106994</v>
      </c>
      <c r="AN846" s="41" t="n">
        <v>1.293902</v>
      </c>
      <c r="AO846" s="31" t="n">
        <v>3.394134</v>
      </c>
      <c r="AP846" s="31" t="n">
        <f aca="false">IF(CORE_MODE=1,G846,IF(OR(CORE_MODE=3,CORE_MODE=4),G846+(CHOOSE(N_CW+1,0,1,CW_N2,CW_N3,CW_N4,CW_N5,CW_N6)+CHOOSE(N_CW_A+1,0,CW_A1,CW_A2))*CW_PER_SWING*AM846,AM846))</f>
        <v>28.214988407422</v>
      </c>
      <c r="AQ846" s="41" t="n">
        <f aca="false">IF(CORE_MODE=2,AN846,K846)</f>
        <v>1.350024</v>
      </c>
      <c r="AR846" s="31" t="n">
        <f aca="false">IF(CORE_MODE=2,AO846,L846)</f>
        <v>3.791447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31" t="n">
        <v>13.132078</v>
      </c>
      <c r="H847" s="8" t="n">
        <v>118.390665</v>
      </c>
      <c r="I847" s="8" t="n">
        <v>905.410147</v>
      </c>
      <c r="J847" s="31" t="n">
        <v>7.647648</v>
      </c>
      <c r="K847" s="41" t="n">
        <v>1.368664</v>
      </c>
      <c r="L847" s="31" t="n">
        <v>5.369437</v>
      </c>
      <c r="M847" s="8" t="n">
        <v>194</v>
      </c>
      <c r="N847" s="8" t="n">
        <v>992</v>
      </c>
      <c r="O847" s="31" t="n">
        <v>12.486647</v>
      </c>
      <c r="P847" s="31" t="n">
        <v>8.359816</v>
      </c>
      <c r="Q847" s="31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31" t="n">
        <v>4.28838</v>
      </c>
      <c r="W847" s="41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2*ROUNDUP(G847*1000/V_ZENER,0)*PRICE_Z+(4+IF(CORE_MODE=1,1,0)+IF(OR(CORE_MODE=3,CORE_MODE=4),1+2*N_CW+2*N_CW_A,0))*ROUNDUP(G847*DIODE_SAFETY/V_STICK,0)*PRICE_STICK</f>
        <v>101.7</v>
      </c>
      <c r="AG847" s="24" t="n">
        <f aca="false">SUM(X847:AF847)</f>
        <v>2570.05965015</v>
      </c>
      <c r="AH847" s="20" t="n">
        <f aca="false">FIXED_BOM</f>
        <v>3666</v>
      </c>
      <c r="AI847" s="24" t="n">
        <f aca="false">(AG847+AH847)*(1+CONT)</f>
        <v>7171.4685976725</v>
      </c>
      <c r="AJ847" s="24" t="n">
        <f aca="false">IF(AR847&gt;0,AI847/AR847,1000000000000)</f>
        <v>1335.60904014192</v>
      </c>
      <c r="AK847" s="8" t="n">
        <f aca="false">IF(AND(AP847&gt;=V_NEED,AR847&gt;=P_MIN,AQ847&gt;=Z_MIN,F847&lt;=N_CAP,D847&lt;=R_MAX,OR(CORONA_REQ=0,O847&gt;=G847),OR(CORE_MODE&lt;&gt;3,E_CORE&lt;=E_NULL_MAX)),1,0)</f>
        <v>0</v>
      </c>
      <c r="AL847" s="31" t="n">
        <f aca="false">IF(AK847=1,IF(OBJECTIVE=1,AI847,AJ847),1000000000000)+ROW()*0.000000001</f>
        <v>1000000000000</v>
      </c>
      <c r="AM847" s="31" t="n">
        <v>7.148094</v>
      </c>
      <c r="AN847" s="41" t="n">
        <v>1.325058</v>
      </c>
      <c r="AO847" s="31" t="n">
        <v>4.97734</v>
      </c>
      <c r="AP847" s="31" t="n">
        <f aca="false">IF(CORE_MODE=1,G847,IF(OR(CORE_MODE=3,CORE_MODE=4),G847+(CHOOSE(N_CW+1,0,1,CW_N2,CW_N3,CW_N4,CW_N5,CW_N6)+CHOOSE(N_CW_A+1,0,CW_A1,CW_A2))*CW_PER_SWING*AM847,AM847))</f>
        <v>28.302213416722</v>
      </c>
      <c r="AQ847" s="41" t="n">
        <f aca="false">IF(CORE_MODE=2,AN847,K847)</f>
        <v>1.368664</v>
      </c>
      <c r="AR847" s="31" t="n">
        <f aca="false">IF(CORE_MODE=2,AO847,L847)</f>
        <v>5.369437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31" t="n">
        <v>13.132078</v>
      </c>
      <c r="H848" s="8" t="n">
        <v>149.428176</v>
      </c>
      <c r="I848" s="8" t="n">
        <v>1146.852853</v>
      </c>
      <c r="J848" s="31" t="n">
        <v>7.674944</v>
      </c>
      <c r="K848" s="41" t="n">
        <v>1.38037</v>
      </c>
      <c r="L848" s="31" t="n">
        <v>6.957664</v>
      </c>
      <c r="M848" s="8" t="n">
        <v>242</v>
      </c>
      <c r="N848" s="8" t="n">
        <v>1088</v>
      </c>
      <c r="O848" s="31" t="n">
        <v>12.486647</v>
      </c>
      <c r="P848" s="31" t="n">
        <v>10.44977</v>
      </c>
      <c r="Q848" s="31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31" t="n">
        <v>5.131995</v>
      </c>
      <c r="W848" s="41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2*ROUNDUP(G848*1000/V_ZENER,0)*PRICE_Z+(4+IF(CORE_MODE=1,1,0)+IF(OR(CORE_MODE=3,CORE_MODE=4),1+2*N_CW+2*N_CW_A,0))*ROUNDUP(G848*DIODE_SAFETY/V_STICK,0)*PRICE_STICK</f>
        <v>101.7</v>
      </c>
      <c r="AG848" s="24" t="n">
        <f aca="false">SUM(X848:AF848)</f>
        <v>3115.23195852</v>
      </c>
      <c r="AH848" s="20" t="n">
        <f aca="false">FIXED_BOM</f>
        <v>3666</v>
      </c>
      <c r="AI848" s="24" t="n">
        <f aca="false">(AG848+AH848)*(1+CONT)</f>
        <v>7798.416752298</v>
      </c>
      <c r="AJ848" s="24" t="n">
        <f aca="false">IF(AR848&gt;0,AI848/AR848,1000000000000)</f>
        <v>1120.83836648306</v>
      </c>
      <c r="AK848" s="8" t="n">
        <f aca="false">IF(AND(AP848&gt;=V_NEED,AR848&gt;=P_MIN,AQ848&gt;=Z_MIN,F848&lt;=N_CAP,D848&lt;=R_MAX,OR(CORONA_REQ=0,O848&gt;=G848),OR(CORE_MODE&lt;&gt;3,E_CORE&lt;=E_NULL_MAX)),1,0)</f>
        <v>0</v>
      </c>
      <c r="AL848" s="31" t="n">
        <f aca="false">IF(AK848=1,IF(OBJECTIVE=1,AI848,AJ848),1000000000000)+ROW()*0.000000001</f>
        <v>1000000000000</v>
      </c>
      <c r="AM848" s="31" t="n">
        <v>7.17996</v>
      </c>
      <c r="AN848" s="41" t="n">
        <v>1.344138</v>
      </c>
      <c r="AO848" s="31" t="n">
        <v>6.553809</v>
      </c>
      <c r="AP848" s="31" t="n">
        <f aca="false">IF(CORE_MODE=1,G848,IF(OR(CORE_MODE=3,CORE_MODE=4),G848+(CHOOSE(N_CW+1,0,1,CW_N2,CW_N3,CW_N4,CW_N5,CW_N6)+CHOOSE(N_CW_A+1,0,CW_A1,CW_A2))*CW_PER_SWING*AM848,AM848))</f>
        <v>28.36984144948</v>
      </c>
      <c r="AQ848" s="41" t="n">
        <f aca="false">IF(CORE_MODE=2,AN848,K848)</f>
        <v>1.38037</v>
      </c>
      <c r="AR848" s="31" t="n">
        <f aca="false">IF(CORE_MODE=2,AO848,L848)</f>
        <v>6.957664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31" t="n">
        <v>13.132078</v>
      </c>
      <c r="H849" s="8" t="n">
        <v>180.465687</v>
      </c>
      <c r="I849" s="8" t="n">
        <v>1388.295559</v>
      </c>
      <c r="J849" s="31" t="n">
        <v>7.692851</v>
      </c>
      <c r="K849" s="41" t="n">
        <v>1.387045</v>
      </c>
      <c r="L849" s="31" t="n">
        <v>8.535527</v>
      </c>
      <c r="M849" s="8" t="n">
        <v>290</v>
      </c>
      <c r="N849" s="8" t="n">
        <v>1184</v>
      </c>
      <c r="O849" s="31" t="n">
        <v>12.486647</v>
      </c>
      <c r="P849" s="31" t="n">
        <v>12.539724</v>
      </c>
      <c r="Q849" s="31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31" t="n">
        <v>5.975611</v>
      </c>
      <c r="W849" s="41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2*ROUNDUP(G849*1000/V_ZENER,0)*PRICE_Z+(4+IF(CORE_MODE=1,1,0)+IF(OR(CORE_MODE=3,CORE_MODE=4),1+2*N_CW+2*N_CW_A,0))*ROUNDUP(G849*DIODE_SAFETY/V_STICK,0)*PRICE_STICK</f>
        <v>101.7</v>
      </c>
      <c r="AG849" s="24" t="n">
        <f aca="false">SUM(X849:AF849)</f>
        <v>3660.40434536</v>
      </c>
      <c r="AH849" s="20" t="n">
        <f aca="false">FIXED_BOM</f>
        <v>3666</v>
      </c>
      <c r="AI849" s="24" t="n">
        <f aca="false">(AG849+AH849)*(1+CONT)</f>
        <v>8425.364997164</v>
      </c>
      <c r="AJ849" s="24" t="n">
        <f aca="false">IF(AR849&gt;0,AI849/AR849,1000000000000)</f>
        <v>987.093708117144</v>
      </c>
      <c r="AK849" s="8" t="n">
        <f aca="false">IF(AND(AP849&gt;=V_NEED,AR849&gt;=P_MIN,AQ849&gt;=Z_MIN,F849&lt;=N_CAP,D849&lt;=R_MAX,OR(CORONA_REQ=0,O849&gt;=G849),OR(CORE_MODE&lt;&gt;3,E_CORE&lt;=E_NULL_MAX)),1,0)</f>
        <v>0</v>
      </c>
      <c r="AL849" s="31" t="n">
        <f aca="false">IF(AK849=1,IF(OBJECTIVE=1,AI849,AJ849),1000000000000)+ROW()*0.000000001</f>
        <v>1000000000000</v>
      </c>
      <c r="AM849" s="31" t="n">
        <v>7.205524</v>
      </c>
      <c r="AN849" s="41" t="n">
        <v>1.35695</v>
      </c>
      <c r="AO849" s="31" t="n">
        <v>8.142957</v>
      </c>
      <c r="AP849" s="31" t="n">
        <f aca="false">IF(CORE_MODE=1,G849,IF(OR(CORE_MODE=3,CORE_MODE=4),G849+(CHOOSE(N_CW+1,0,1,CW_N2,CW_N3,CW_N4,CW_N5,CW_N6)+CHOOSE(N_CW_A+1,0,CW_A1,CW_A2))*CW_PER_SWING*AM849,AM849))</f>
        <v>28.424094980812</v>
      </c>
      <c r="AQ849" s="41" t="n">
        <f aca="false">IF(CORE_MODE=2,AN849,K849)</f>
        <v>1.387045</v>
      </c>
      <c r="AR849" s="31" t="n">
        <f aca="false">IF(CORE_MODE=2,AO849,L849)</f>
        <v>8.535527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31" t="n">
        <v>13.132078</v>
      </c>
      <c r="H850" s="8" t="n">
        <v>242.540708</v>
      </c>
      <c r="I850" s="8" t="n">
        <v>1871.18097</v>
      </c>
      <c r="J850" s="31" t="n">
        <v>7.714915</v>
      </c>
      <c r="K850" s="41" t="n">
        <v>1.396699</v>
      </c>
      <c r="L850" s="31" t="n">
        <v>11.704504</v>
      </c>
      <c r="M850" s="8" t="n">
        <v>386</v>
      </c>
      <c r="N850" s="8" t="n">
        <v>1376</v>
      </c>
      <c r="O850" s="31" t="n">
        <v>12.486647</v>
      </c>
      <c r="P850" s="31" t="n">
        <v>16.719632</v>
      </c>
      <c r="Q850" s="31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31" t="n">
        <v>7.662842</v>
      </c>
      <c r="W850" s="41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2*ROUNDUP(G850*1000/V_ZENER,0)*PRICE_Z+(4+IF(CORE_MODE=1,1,0)+IF(OR(CORE_MODE=3,CORE_MODE=4),1+2*N_CW+2*N_CW_A,0))*ROUNDUP(G850*DIODE_SAFETY/V_STICK,0)*PRICE_STICK</f>
        <v>101.7</v>
      </c>
      <c r="AG850" s="24" t="n">
        <f aca="false">SUM(X850:AF850)</f>
        <v>4750.74903907</v>
      </c>
      <c r="AH850" s="20" t="n">
        <f aca="false">FIXED_BOM</f>
        <v>3666</v>
      </c>
      <c r="AI850" s="24" t="n">
        <f aca="false">(AG850+AH850)*(1+CONT)</f>
        <v>9679.2613949305</v>
      </c>
      <c r="AJ850" s="24" t="n">
        <f aca="false">IF(AR850&gt;0,AI850/AR850,1000000000000)</f>
        <v>826.968951006425</v>
      </c>
      <c r="AK850" s="8" t="n">
        <f aca="false">IF(AND(AP850&gt;=V_NEED,AR850&gt;=P_MIN,AQ850&gt;=Z_MIN,F850&lt;=N_CAP,D850&lt;=R_MAX,OR(CORONA_REQ=0,O850&gt;=G850),OR(CORE_MODE&lt;&gt;3,E_CORE&lt;=E_NULL_MAX)),1,0)</f>
        <v>0</v>
      </c>
      <c r="AL850" s="31" t="n">
        <f aca="false">IF(AK850=1,IF(OBJECTIVE=1,AI850,AJ850),1000000000000)+ROW()*0.000000001</f>
        <v>1000000000000</v>
      </c>
      <c r="AM850" s="31" t="n">
        <v>7.266053</v>
      </c>
      <c r="AN850" s="41" t="n">
        <v>1.373206</v>
      </c>
      <c r="AO850" s="31" t="n">
        <v>11.302905</v>
      </c>
      <c r="AP850" s="31" t="n">
        <f aca="false">IF(CORE_MODE=1,G850,IF(OR(CORE_MODE=3,CORE_MODE=4),G850+(CHOOSE(N_CW+1,0,1,CW_N2,CW_N3,CW_N4,CW_N5,CW_N6)+CHOOSE(N_CW_A+1,0,CW_A1,CW_A2))*CW_PER_SWING*AM850,AM850))</f>
        <v>28.552553437939</v>
      </c>
      <c r="AQ850" s="41" t="n">
        <f aca="false">IF(CORE_MODE=2,AN850,K850)</f>
        <v>1.396699</v>
      </c>
      <c r="AR850" s="31" t="n">
        <f aca="false">IF(CORE_MODE=2,AO850,L850)</f>
        <v>11.704504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31" t="n">
        <v>13.132078</v>
      </c>
      <c r="H851" s="8" t="n">
        <v>29.620744</v>
      </c>
      <c r="I851" s="8" t="n">
        <v>301.439049</v>
      </c>
      <c r="J851" s="31" t="n">
        <v>10.17662</v>
      </c>
      <c r="K851" s="41" t="n">
        <v>1.33144</v>
      </c>
      <c r="L851" s="31" t="n">
        <v>1.645438</v>
      </c>
      <c r="M851" s="8" t="n">
        <v>96</v>
      </c>
      <c r="N851" s="8" t="n">
        <v>796</v>
      </c>
      <c r="O851" s="31" t="n">
        <v>13.305303</v>
      </c>
      <c r="P851" s="31" t="n">
        <v>3.95254</v>
      </c>
      <c r="Q851" s="31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31" t="n">
        <v>2.565998</v>
      </c>
      <c r="W851" s="41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2*ROUNDUP(G851*1000/V_ZENER,0)*PRICE_Z+(4+IF(CORE_MODE=1,1,0)+IF(OR(CORE_MODE=3,CORE_MODE=4),1+2*N_CW+2*N_CW_A,0))*ROUNDUP(G851*DIODE_SAFETY/V_STICK,0)*PRICE_STICK</f>
        <v>101.7</v>
      </c>
      <c r="AG851" s="24" t="n">
        <f aca="false">SUM(X851:AF851)</f>
        <v>1415.15770048</v>
      </c>
      <c r="AH851" s="20" t="n">
        <f aca="false">FIXED_BOM</f>
        <v>3666</v>
      </c>
      <c r="AI851" s="24" t="n">
        <f aca="false">(AG851+AH851)*(1+CONT)</f>
        <v>5843.331355552</v>
      </c>
      <c r="AJ851" s="24" t="n">
        <f aca="false">IF(AR851&gt;0,AI851/AR851,1000000000000)</f>
        <v>3551.23155995668</v>
      </c>
      <c r="AK851" s="8" t="n">
        <f aca="false">IF(AND(AP851&gt;=V_NEED,AR851&gt;=P_MIN,AQ851&gt;=Z_MIN,F851&lt;=N_CAP,D851&lt;=R_MAX,OR(CORONA_REQ=0,O851&gt;=G851),OR(CORE_MODE&lt;&gt;3,E_CORE&lt;=E_NULL_MAX)),1,0)</f>
        <v>0</v>
      </c>
      <c r="AL851" s="31" t="n">
        <f aca="false">IF(AK851=1,IF(OBJECTIVE=1,AI851,AJ851),1000000000000)+ROW()*0.000000001</f>
        <v>1000000000000</v>
      </c>
      <c r="AM851" s="31" t="n">
        <v>7.06318</v>
      </c>
      <c r="AN851" s="41" t="n">
        <v>1.222902</v>
      </c>
      <c r="AO851" s="31" t="n">
        <v>1.251043</v>
      </c>
      <c r="AP851" s="31" t="n">
        <f aca="false">IF(CORE_MODE=1,G851,IF(OR(CORE_MODE=3,CORE_MODE=4),G851+(CHOOSE(N_CW+1,0,1,CW_N2,CW_N3,CW_N4,CW_N5,CW_N6)+CHOOSE(N_CW_A+1,0,CW_A1,CW_A2))*CW_PER_SWING*AM851,AM851))</f>
        <v>28.12200357634</v>
      </c>
      <c r="AQ851" s="41" t="n">
        <f aca="false">IF(CORE_MODE=2,AN851,K851)</f>
        <v>1.33144</v>
      </c>
      <c r="AR851" s="31" t="n">
        <f aca="false">IF(CORE_MODE=2,AO851,L851)</f>
        <v>1.645438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31" t="n">
        <v>13.132078</v>
      </c>
      <c r="H852" s="8" t="n">
        <v>45.404026</v>
      </c>
      <c r="I852" s="8" t="n">
        <v>473.689934</v>
      </c>
      <c r="J852" s="31" t="n">
        <v>10.432774</v>
      </c>
      <c r="K852" s="41" t="n">
        <v>1.386592</v>
      </c>
      <c r="L852" s="31" t="n">
        <v>2.891617</v>
      </c>
      <c r="M852" s="8" t="n">
        <v>138.5</v>
      </c>
      <c r="N852" s="8" t="n">
        <v>881</v>
      </c>
      <c r="O852" s="31" t="n">
        <v>13.305303</v>
      </c>
      <c r="P852" s="31" t="n">
        <v>5.92881</v>
      </c>
      <c r="Q852" s="31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31" t="n">
        <v>3.312949</v>
      </c>
      <c r="W852" s="41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2*ROUNDUP(G852*1000/V_ZENER,0)*PRICE_Z+(4+IF(CORE_MODE=1,1,0)+IF(OR(CORE_MODE=3,CORE_MODE=4),1+2*N_CW+2*N_CW_A,0))*ROUNDUP(G852*DIODE_SAFETY/V_STICK,0)*PRICE_STICK</f>
        <v>101.7</v>
      </c>
      <c r="AG852" s="24" t="n">
        <f aca="false">SUM(X852:AF852)</f>
        <v>1883.39151969</v>
      </c>
      <c r="AH852" s="20" t="n">
        <f aca="false">FIXED_BOM</f>
        <v>3666</v>
      </c>
      <c r="AI852" s="24" t="n">
        <f aca="false">(AG852+AH852)*(1+CONT)</f>
        <v>6381.8002476435</v>
      </c>
      <c r="AJ852" s="24" t="n">
        <f aca="false">IF(AR852&gt;0,AI852/AR852,1000000000000)</f>
        <v>2207.0005286466</v>
      </c>
      <c r="AK852" s="8" t="n">
        <f aca="false">IF(AND(AP852&gt;=V_NEED,AR852&gt;=P_MIN,AQ852&gt;=Z_MIN,F852&lt;=N_CAP,D852&lt;=R_MAX,OR(CORONA_REQ=0,O852&gt;=G852),OR(CORE_MODE&lt;&gt;3,E_CORE&lt;=E_NULL_MAX)),1,0)</f>
        <v>1</v>
      </c>
      <c r="AL852" s="31" t="n">
        <f aca="false">IF(AK852=1,IF(OBJECTIVE=1,AI852,AJ852),1000000000000)+ROW()*0.000000001</f>
        <v>6381.8002484955</v>
      </c>
      <c r="AM852" s="31" t="n">
        <v>7.143507</v>
      </c>
      <c r="AN852" s="41" t="n">
        <v>1.305126</v>
      </c>
      <c r="AO852" s="31" t="n">
        <v>2.502859</v>
      </c>
      <c r="AP852" s="31" t="n">
        <f aca="false">IF(CORE_MODE=1,G852,IF(OR(CORE_MODE=3,CORE_MODE=4),G852+(CHOOSE(N_CW+1,0,1,CW_N2,CW_N3,CW_N4,CW_N5,CW_N6)+CHOOSE(N_CW_A+1,0,CW_A1,CW_A2))*CW_PER_SWING*AM852,AM852))</f>
        <v>28.292478596341</v>
      </c>
      <c r="AQ852" s="41" t="n">
        <f aca="false">IF(CORE_MODE=2,AN852,K852)</f>
        <v>1.386592</v>
      </c>
      <c r="AR852" s="31" t="n">
        <f aca="false">IF(CORE_MODE=2,AO852,L852)</f>
        <v>2.891617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31" t="n">
        <v>13.132078</v>
      </c>
      <c r="H853" s="8" t="n">
        <v>61.187309</v>
      </c>
      <c r="I853" s="8" t="n">
        <v>645.940819</v>
      </c>
      <c r="J853" s="31" t="n">
        <v>10.556778</v>
      </c>
      <c r="K853" s="41" t="n">
        <v>1.415232</v>
      </c>
      <c r="L853" s="31" t="n">
        <v>4.15173</v>
      </c>
      <c r="M853" s="8" t="n">
        <v>189.5</v>
      </c>
      <c r="N853" s="8" t="n">
        <v>983</v>
      </c>
      <c r="O853" s="31" t="n">
        <v>13.305303</v>
      </c>
      <c r="P853" s="31" t="n">
        <v>7.90508</v>
      </c>
      <c r="Q853" s="31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31" t="n">
        <v>4.209291</v>
      </c>
      <c r="W853" s="41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2*ROUNDUP(G853*1000/V_ZENER,0)*PRICE_Z+(4+IF(CORE_MODE=1,1,0)+IF(OR(CORE_MODE=3,CORE_MODE=4),1+2*N_CW+2*N_CW_A,0))*ROUNDUP(G853*DIODE_SAFETY/V_STICK,0)*PRICE_STICK</f>
        <v>101.7</v>
      </c>
      <c r="AG853" s="24" t="n">
        <f aca="false">SUM(X853:AF853)</f>
        <v>2437.35026168</v>
      </c>
      <c r="AH853" s="20" t="n">
        <f aca="false">FIXED_BOM</f>
        <v>3666</v>
      </c>
      <c r="AI853" s="24" t="n">
        <f aca="false">(AG853+AH853)*(1+CONT)</f>
        <v>7018.852800932</v>
      </c>
      <c r="AJ853" s="24" t="n">
        <f aca="false">IF(AR853&gt;0,AI853/AR853,1000000000000)</f>
        <v>1690.58508162429</v>
      </c>
      <c r="AK853" s="8" t="n">
        <f aca="false">IF(AND(AP853&gt;=V_NEED,AR853&gt;=P_MIN,AQ853&gt;=Z_MIN,F853&lt;=N_CAP,D853&lt;=R_MAX,OR(CORONA_REQ=0,O853&gt;=G853),OR(CORE_MODE&lt;&gt;3,E_CORE&lt;=E_NULL_MAX)),1,0)</f>
        <v>0</v>
      </c>
      <c r="AL853" s="31" t="n">
        <f aca="false">IF(AK853=1,IF(OBJECTIVE=1,AI853,AJ853),1000000000000)+ROW()*0.000000001</f>
        <v>1000000000000</v>
      </c>
      <c r="AM853" s="31" t="n">
        <v>7.185042</v>
      </c>
      <c r="AN853" s="41" t="n">
        <v>1.349291</v>
      </c>
      <c r="AO853" s="31" t="n">
        <v>3.742612</v>
      </c>
      <c r="AP853" s="31" t="n">
        <f aca="false">IF(CORE_MODE=1,G853,IF(OR(CORE_MODE=3,CORE_MODE=4),G853+(CHOOSE(N_CW+1,0,1,CW_N2,CW_N3,CW_N4,CW_N5,CW_N6)+CHOOSE(N_CW_A+1,0,CW_A1,CW_A2))*CW_PER_SWING*AM853,AM853))</f>
        <v>28.380626790046</v>
      </c>
      <c r="AQ853" s="41" t="n">
        <f aca="false">IF(CORE_MODE=2,AN853,K853)</f>
        <v>1.415232</v>
      </c>
      <c r="AR853" s="31" t="n">
        <f aca="false">IF(CORE_MODE=2,AO853,L853)</f>
        <v>4.15173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31" t="n">
        <v>13.132078</v>
      </c>
      <c r="H854" s="8" t="n">
        <v>76.970591</v>
      </c>
      <c r="I854" s="8" t="n">
        <v>818.191704</v>
      </c>
      <c r="J854" s="31" t="n">
        <v>10.629926</v>
      </c>
      <c r="K854" s="41" t="n">
        <v>1.432305</v>
      </c>
      <c r="L854" s="31" t="n">
        <v>5.41335</v>
      </c>
      <c r="M854" s="8" t="n">
        <v>232</v>
      </c>
      <c r="N854" s="8" t="n">
        <v>1068</v>
      </c>
      <c r="O854" s="31" t="n">
        <v>13.305303</v>
      </c>
      <c r="P854" s="31" t="n">
        <v>9.88135</v>
      </c>
      <c r="Q854" s="31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31" t="n">
        <v>4.956242</v>
      </c>
      <c r="W854" s="41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2*ROUNDUP(G854*1000/V_ZENER,0)*PRICE_Z+(4+IF(CORE_MODE=1,1,0)+IF(OR(CORE_MODE=3,CORE_MODE=4),1+2*N_CW+2*N_CW_A,0))*ROUNDUP(G854*DIODE_SAFETY/V_STICK,0)*PRICE_STICK</f>
        <v>101.7</v>
      </c>
      <c r="AG854" s="24" t="n">
        <f aca="false">SUM(X854:AF854)</f>
        <v>2905.58415286</v>
      </c>
      <c r="AH854" s="20" t="n">
        <f aca="false">FIXED_BOM</f>
        <v>3666</v>
      </c>
      <c r="AI854" s="24" t="n">
        <f aca="false">(AG854+AH854)*(1+CONT)</f>
        <v>7557.321775789</v>
      </c>
      <c r="AJ854" s="24" t="n">
        <f aca="false">IF(AR854&gt;0,AI854/AR854,1000000000000)</f>
        <v>1396.0526800944</v>
      </c>
      <c r="AK854" s="8" t="n">
        <f aca="false">IF(AND(AP854&gt;=V_NEED,AR854&gt;=P_MIN,AQ854&gt;=Z_MIN,F854&lt;=N_CAP,D854&lt;=R_MAX,OR(CORONA_REQ=0,O854&gt;=G854),OR(CORE_MODE&lt;&gt;3,E_CORE&lt;=E_NULL_MAX)),1,0)</f>
        <v>0</v>
      </c>
      <c r="AL854" s="31" t="n">
        <f aca="false">IF(AK854=1,IF(OBJECTIVE=1,AI854,AJ854),1000000000000)+ROW()*0.000000001</f>
        <v>1000000000000</v>
      </c>
      <c r="AM854" s="31" t="n">
        <v>7.216323</v>
      </c>
      <c r="AN854" s="41" t="n">
        <v>1.37849</v>
      </c>
      <c r="AO854" s="31" t="n">
        <v>5.020067</v>
      </c>
      <c r="AP854" s="31" t="n">
        <f aca="false">IF(CORE_MODE=1,G854,IF(OR(CORE_MODE=3,CORE_MODE=4),G854+(CHOOSE(N_CW+1,0,1,CW_N2,CW_N3,CW_N4,CW_N5,CW_N6)+CHOOSE(N_CW_A+1,0,CW_A1,CW_A2))*CW_PER_SWING*AM854,AM854))</f>
        <v>28.447013298949</v>
      </c>
      <c r="AQ854" s="41" t="n">
        <f aca="false">IF(CORE_MODE=2,AN854,K854)</f>
        <v>1.432305</v>
      </c>
      <c r="AR854" s="31" t="n">
        <f aca="false">IF(CORE_MODE=2,AO854,L854)</f>
        <v>5.41335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31" t="n">
        <v>13.132078</v>
      </c>
      <c r="H855" s="8" t="n">
        <v>92.753873</v>
      </c>
      <c r="I855" s="8" t="n">
        <v>990.442589</v>
      </c>
      <c r="J855" s="31" t="n">
        <v>10.67818</v>
      </c>
      <c r="K855" s="41" t="n">
        <v>1.444139</v>
      </c>
      <c r="L855" s="31" t="n">
        <v>6.6812</v>
      </c>
      <c r="M855" s="8" t="n">
        <v>283</v>
      </c>
      <c r="N855" s="8" t="n">
        <v>1170</v>
      </c>
      <c r="O855" s="31" t="n">
        <v>13.305303</v>
      </c>
      <c r="P855" s="31" t="n">
        <v>11.857619</v>
      </c>
      <c r="Q855" s="31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31" t="n">
        <v>5.852584</v>
      </c>
      <c r="W855" s="41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2*ROUNDUP(G855*1000/V_ZENER,0)*PRICE_Z+(4+IF(CORE_MODE=1,1,0)+IF(OR(CORE_MODE=3,CORE_MODE=4),1+2*N_CW+2*N_CW_A,0))*ROUNDUP(G855*DIODE_SAFETY/V_STICK,0)*PRICE_STICK</f>
        <v>101.7</v>
      </c>
      <c r="AG855" s="24" t="n">
        <f aca="false">SUM(X855:AF855)</f>
        <v>3459.54288288</v>
      </c>
      <c r="AH855" s="20" t="n">
        <f aca="false">FIXED_BOM</f>
        <v>3666</v>
      </c>
      <c r="AI855" s="24" t="n">
        <f aca="false">(AG855+AH855)*(1+CONT)</f>
        <v>8194.374315312</v>
      </c>
      <c r="AJ855" s="24" t="n">
        <f aca="false">IF(AR855&gt;0,AI855/AR855,1000000000000)</f>
        <v>1226.48241563073</v>
      </c>
      <c r="AK855" s="8" t="n">
        <f aca="false">IF(AND(AP855&gt;=V_NEED,AR855&gt;=P_MIN,AQ855&gt;=Z_MIN,F855&lt;=N_CAP,D855&lt;=R_MAX,OR(CORONA_REQ=0,O855&gt;=G855),OR(CORE_MODE&lt;&gt;3,E_CORE&lt;=E_NULL_MAX)),1,0)</f>
        <v>0</v>
      </c>
      <c r="AL855" s="31" t="n">
        <f aca="false">IF(AK855=1,IF(OBJECTIVE=1,AI855,AJ855),1000000000000)+ROW()*0.000000001</f>
        <v>1000000000000</v>
      </c>
      <c r="AM855" s="31" t="n">
        <v>7.241992</v>
      </c>
      <c r="AN855" s="41" t="n">
        <v>1.39702</v>
      </c>
      <c r="AO855" s="31" t="n">
        <v>6.269432</v>
      </c>
      <c r="AP855" s="31" t="n">
        <f aca="false">IF(CORE_MODE=1,G855,IF(OR(CORE_MODE=3,CORE_MODE=4),G855+(CHOOSE(N_CW+1,0,1,CW_N2,CW_N3,CW_N4,CW_N5,CW_N6)+CHOOSE(N_CW_A+1,0,CW_A1,CW_A2))*CW_PER_SWING*AM855,AM855))</f>
        <v>28.501489667896</v>
      </c>
      <c r="AQ855" s="41" t="n">
        <f aca="false">IF(CORE_MODE=2,AN855,K855)</f>
        <v>1.444139</v>
      </c>
      <c r="AR855" s="31" t="n">
        <f aca="false">IF(CORE_MODE=2,AO855,L855)</f>
        <v>6.6812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31" t="n">
        <v>13.132078</v>
      </c>
      <c r="H856" s="8" t="n">
        <v>124.320438</v>
      </c>
      <c r="I856" s="8" t="n">
        <v>1334.944359</v>
      </c>
      <c r="J856" s="31" t="n">
        <v>10.737932</v>
      </c>
      <c r="K856" s="41" t="n">
        <v>1.458698</v>
      </c>
      <c r="L856" s="31" t="n">
        <v>9.214084</v>
      </c>
      <c r="M856" s="8" t="n">
        <v>376.5</v>
      </c>
      <c r="N856" s="8" t="n">
        <v>1357</v>
      </c>
      <c r="O856" s="31" t="n">
        <v>13.305303</v>
      </c>
      <c r="P856" s="31" t="n">
        <v>15.810159</v>
      </c>
      <c r="Q856" s="31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31" t="n">
        <v>7.495877</v>
      </c>
      <c r="W856" s="41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2*ROUNDUP(G856*1000/V_ZENER,0)*PRICE_Z+(4+IF(CORE_MODE=1,1,0)+IF(OR(CORE_MODE=3,CORE_MODE=4),1+2*N_CW+2*N_CW_A,0))*ROUNDUP(G856*DIODE_SAFETY/V_STICK,0)*PRICE_STICK</f>
        <v>101.7</v>
      </c>
      <c r="AG856" s="24" t="n">
        <f aca="false">SUM(X856:AF856)</f>
        <v>4481.73544058</v>
      </c>
      <c r="AH856" s="20" t="n">
        <f aca="false">FIXED_BOM</f>
        <v>3666</v>
      </c>
      <c r="AI856" s="24" t="n">
        <f aca="false">(AG856+AH856)*(1+CONT)</f>
        <v>9369.895756667</v>
      </c>
      <c r="AJ856" s="24" t="n">
        <f aca="false">IF(AR856&gt;0,AI856/AR856,1000000000000)</f>
        <v>1016.91017323773</v>
      </c>
      <c r="AK856" s="8" t="n">
        <f aca="false">IF(AND(AP856&gt;=V_NEED,AR856&gt;=P_MIN,AQ856&gt;=Z_MIN,F856&lt;=N_CAP,D856&lt;=R_MAX,OR(CORONA_REQ=0,O856&gt;=G856),OR(CORE_MODE&lt;&gt;3,E_CORE&lt;=E_NULL_MAX)),1,0)</f>
        <v>0</v>
      </c>
      <c r="AL856" s="31" t="n">
        <f aca="false">IF(AK856=1,IF(OBJECTIVE=1,AI856,AJ856),1000000000000)+ROW()*0.000000001</f>
        <v>1000000000000</v>
      </c>
      <c r="AM856" s="31" t="n">
        <v>7.28175</v>
      </c>
      <c r="AN856" s="41" t="n">
        <v>1.422417</v>
      </c>
      <c r="AO856" s="31" t="n">
        <v>8.804248</v>
      </c>
      <c r="AP856" s="31" t="n">
        <f aca="false">IF(CORE_MODE=1,G856,IF(OR(CORE_MODE=3,CORE_MODE=4),G856+(CHOOSE(N_CW+1,0,1,CW_N2,CW_N3,CW_N4,CW_N5,CW_N6)+CHOOSE(N_CW_A+1,0,CW_A1,CW_A2))*CW_PER_SWING*AM856,AM856))</f>
        <v>28.58586660025</v>
      </c>
      <c r="AQ856" s="41" t="n">
        <f aca="false">IF(CORE_MODE=2,AN856,K856)</f>
        <v>1.458698</v>
      </c>
      <c r="AR856" s="31" t="n">
        <f aca="false">IF(CORE_MODE=2,AO856,L856)</f>
        <v>9.214084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31" t="n">
        <v>13.132078</v>
      </c>
      <c r="H857" s="8" t="n">
        <v>39.234662</v>
      </c>
      <c r="I857" s="8" t="n">
        <v>362.487659</v>
      </c>
      <c r="J857" s="31" t="n">
        <v>9.238965</v>
      </c>
      <c r="K857" s="41" t="n">
        <v>1.337841</v>
      </c>
      <c r="L857" s="31" t="n">
        <v>2.009521</v>
      </c>
      <c r="M857" s="8" t="n">
        <v>104.5</v>
      </c>
      <c r="N857" s="8" t="n">
        <v>813</v>
      </c>
      <c r="O857" s="31" t="n">
        <v>13.305303</v>
      </c>
      <c r="P857" s="31" t="n">
        <v>4.588712</v>
      </c>
      <c r="Q857" s="31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31" t="n">
        <v>2.715388</v>
      </c>
      <c r="W857" s="41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2*ROUNDUP(G857*1000/V_ZENER,0)*PRICE_Z+(4+IF(CORE_MODE=1,1,0)+IF(OR(CORE_MODE=3,CORE_MODE=4),1+2*N_CW+2*N_CW_A,0))*ROUNDUP(G857*DIODE_SAFETY/V_STICK,0)*PRICE_STICK</f>
        <v>101.7</v>
      </c>
      <c r="AG857" s="24" t="n">
        <f aca="false">SUM(X857:AF857)</f>
        <v>1508.49752513</v>
      </c>
      <c r="AH857" s="20" t="n">
        <f aca="false">FIXED_BOM</f>
        <v>3666</v>
      </c>
      <c r="AI857" s="24" t="n">
        <f aca="false">(AG857+AH857)*(1+CONT)</f>
        <v>5950.6721538995</v>
      </c>
      <c r="AJ857" s="24" t="n">
        <f aca="false">IF(AR857&gt;0,AI857/AR857,1000000000000)</f>
        <v>2961.23909822266</v>
      </c>
      <c r="AK857" s="8" t="n">
        <f aca="false">IF(AND(AP857&gt;=V_NEED,AR857&gt;=P_MIN,AQ857&gt;=Z_MIN,F857&lt;=N_CAP,D857&lt;=R_MAX,OR(CORONA_REQ=0,O857&gt;=G857),OR(CORE_MODE&lt;&gt;3,E_CORE&lt;=E_NULL_MAX)),1,0)</f>
        <v>1</v>
      </c>
      <c r="AL857" s="31" t="n">
        <f aca="false">IF(AK857=1,IF(OBJECTIVE=1,AI857,AJ857),1000000000000)+ROW()*0.000000001</f>
        <v>5950.6721547565</v>
      </c>
      <c r="AM857" s="31" t="n">
        <v>7.073142</v>
      </c>
      <c r="AN857" s="41" t="n">
        <v>1.243977</v>
      </c>
      <c r="AO857" s="31" t="n">
        <v>1.608877</v>
      </c>
      <c r="AP857" s="31" t="n">
        <f aca="false">IF(CORE_MODE=1,G857,IF(OR(CORE_MODE=3,CORE_MODE=4),G857+(CHOOSE(N_CW+1,0,1,CW_N2,CW_N3,CW_N4,CW_N5,CW_N6)+CHOOSE(N_CW_A+1,0,CW_A1,CW_A2))*CW_PER_SWING*AM857,AM857))</f>
        <v>28.143145560346</v>
      </c>
      <c r="AQ857" s="41" t="n">
        <f aca="false">IF(CORE_MODE=2,AN857,K857)</f>
        <v>1.337841</v>
      </c>
      <c r="AR857" s="31" t="n">
        <f aca="false">IF(CORE_MODE=2,AO857,L857)</f>
        <v>2.009521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31" t="n">
        <v>13.132078</v>
      </c>
      <c r="H858" s="8" t="n">
        <v>60.511611</v>
      </c>
      <c r="I858" s="8" t="n">
        <v>569.623464</v>
      </c>
      <c r="J858" s="31" t="n">
        <v>9.413457</v>
      </c>
      <c r="K858" s="41" t="n">
        <v>1.383779</v>
      </c>
      <c r="L858" s="31" t="n">
        <v>3.464736</v>
      </c>
      <c r="M858" s="8" t="n">
        <v>147</v>
      </c>
      <c r="N858" s="8" t="n">
        <v>898</v>
      </c>
      <c r="O858" s="31" t="n">
        <v>13.305303</v>
      </c>
      <c r="P858" s="31" t="n">
        <v>6.883068</v>
      </c>
      <c r="Q858" s="31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31" t="n">
        <v>3.462339</v>
      </c>
      <c r="W858" s="41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2*ROUNDUP(G858*1000/V_ZENER,0)*PRICE_Z+(4+IF(CORE_MODE=1,1,0)+IF(OR(CORE_MODE=3,CORE_MODE=4),1+2*N_CW+2*N_CW_A,0))*ROUNDUP(G858*DIODE_SAFETY/V_STICK,0)*PRICE_STICK</f>
        <v>101.7</v>
      </c>
      <c r="AG858" s="24" t="n">
        <f aca="false">SUM(X858:AF858)</f>
        <v>1980.53885073</v>
      </c>
      <c r="AH858" s="20" t="n">
        <f aca="false">FIXED_BOM</f>
        <v>3666</v>
      </c>
      <c r="AI858" s="24" t="n">
        <f aca="false">(AG858+AH858)*(1+CONT)</f>
        <v>6493.5196783395</v>
      </c>
      <c r="AJ858" s="24" t="n">
        <f aca="false">IF(AR858&gt;0,AI858/AR858,1000000000000)</f>
        <v>1874.17444744405</v>
      </c>
      <c r="AK858" s="8" t="n">
        <f aca="false">IF(AND(AP858&gt;=V_NEED,AR858&gt;=P_MIN,AQ858&gt;=Z_MIN,F858&lt;=N_CAP,D858&lt;=R_MAX,OR(CORONA_REQ=0,O858&gt;=G858),OR(CORE_MODE&lt;&gt;3,E_CORE&lt;=E_NULL_MAX)),1,0)</f>
        <v>1</v>
      </c>
      <c r="AL858" s="31" t="n">
        <f aca="false">IF(AK858=1,IF(OBJECTIVE=1,AI858,AJ858),1000000000000)+ROW()*0.000000001</f>
        <v>6493.5196791975</v>
      </c>
      <c r="AM858" s="31" t="n">
        <v>7.143338</v>
      </c>
      <c r="AN858" s="41" t="n">
        <v>1.314403</v>
      </c>
      <c r="AO858" s="31" t="n">
        <v>3.062163</v>
      </c>
      <c r="AP858" s="31" t="n">
        <f aca="false">IF(CORE_MODE=1,G858,IF(OR(CORE_MODE=3,CORE_MODE=4),G858+(CHOOSE(N_CW+1,0,1,CW_N2,CW_N3,CW_N4,CW_N5,CW_N6)+CHOOSE(N_CW_A+1,0,CW_A1,CW_A2))*CW_PER_SWING*AM858,AM858))</f>
        <v>28.292119933894</v>
      </c>
      <c r="AQ858" s="41" t="n">
        <f aca="false">IF(CORE_MODE=2,AN858,K858)</f>
        <v>1.383779</v>
      </c>
      <c r="AR858" s="31" t="n">
        <f aca="false">IF(CORE_MODE=2,AO858,L858)</f>
        <v>3.464736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31" t="n">
        <v>13.132078</v>
      </c>
      <c r="H859" s="8" t="n">
        <v>81.78856</v>
      </c>
      <c r="I859" s="8" t="n">
        <v>776.75927</v>
      </c>
      <c r="J859" s="31" t="n">
        <v>9.497163</v>
      </c>
      <c r="K859" s="41" t="n">
        <v>1.407083</v>
      </c>
      <c r="L859" s="31" t="n">
        <v>4.930125</v>
      </c>
      <c r="M859" s="8" t="n">
        <v>198</v>
      </c>
      <c r="N859" s="8" t="n">
        <v>1000</v>
      </c>
      <c r="O859" s="31" t="n">
        <v>13.305303</v>
      </c>
      <c r="P859" s="31" t="n">
        <v>9.177425</v>
      </c>
      <c r="Q859" s="31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31" t="n">
        <v>4.358681</v>
      </c>
      <c r="W859" s="41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2*ROUNDUP(G859*1000/V_ZENER,0)*PRICE_Z+(4+IF(CORE_MODE=1,1,0)+IF(OR(CORE_MODE=3,CORE_MODE=4),1+2*N_CW+2*N_CW_A,0))*ROUNDUP(G859*DIODE_SAFETY/V_STICK,0)*PRICE_STICK</f>
        <v>101.7</v>
      </c>
      <c r="AG859" s="24" t="n">
        <f aca="false">SUM(X859:AF859)</f>
        <v>2538.30514911</v>
      </c>
      <c r="AH859" s="20" t="n">
        <f aca="false">FIXED_BOM</f>
        <v>3666</v>
      </c>
      <c r="AI859" s="24" t="n">
        <f aca="false">(AG859+AH859)*(1+CONT)</f>
        <v>7134.9509214765</v>
      </c>
      <c r="AJ859" s="24" t="n">
        <f aca="false">IF(AR859&gt;0,AI859/AR859,1000000000000)</f>
        <v>1447.21501411759</v>
      </c>
      <c r="AK859" s="8" t="n">
        <f aca="false">IF(AND(AP859&gt;=V_NEED,AR859&gt;=P_MIN,AQ859&gt;=Z_MIN,F859&lt;=N_CAP,D859&lt;=R_MAX,OR(CORONA_REQ=0,O859&gt;=G859),OR(CORE_MODE&lt;&gt;3,E_CORE&lt;=E_NULL_MAX)),1,0)</f>
        <v>0</v>
      </c>
      <c r="AL859" s="31" t="n">
        <f aca="false">IF(AK859=1,IF(OBJECTIVE=1,AI859,AJ859),1000000000000)+ROW()*0.000000001</f>
        <v>1000000000000</v>
      </c>
      <c r="AM859" s="31" t="n">
        <v>7.184075</v>
      </c>
      <c r="AN859" s="41" t="n">
        <v>1.353319</v>
      </c>
      <c r="AO859" s="31" t="n">
        <v>4.538681</v>
      </c>
      <c r="AP859" s="31" t="n">
        <f aca="false">IF(CORE_MODE=1,G859,IF(OR(CORE_MODE=3,CORE_MODE=4),G859+(CHOOSE(N_CW+1,0,1,CW_N2,CW_N3,CW_N4,CW_N5,CW_N6)+CHOOSE(N_CW_A+1,0,CW_A1,CW_A2))*CW_PER_SWING*AM859,AM859))</f>
        <v>28.378574561725</v>
      </c>
      <c r="AQ859" s="41" t="n">
        <f aca="false">IF(CORE_MODE=2,AN859,K859)</f>
        <v>1.407083</v>
      </c>
      <c r="AR859" s="31" t="n">
        <f aca="false">IF(CORE_MODE=2,AO859,L859)</f>
        <v>4.930125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31" t="n">
        <v>13.132078</v>
      </c>
      <c r="H860" s="8" t="n">
        <v>103.06551</v>
      </c>
      <c r="I860" s="8" t="n">
        <v>983.895075</v>
      </c>
      <c r="J860" s="31" t="n">
        <v>9.546308</v>
      </c>
      <c r="K860" s="41" t="n">
        <v>1.421253</v>
      </c>
      <c r="L860" s="31" t="n">
        <v>6.400712</v>
      </c>
      <c r="M860" s="8" t="n">
        <v>249</v>
      </c>
      <c r="N860" s="8" t="n">
        <v>1102</v>
      </c>
      <c r="O860" s="31" t="n">
        <v>13.305303</v>
      </c>
      <c r="P860" s="31" t="n">
        <v>11.471781</v>
      </c>
      <c r="Q860" s="31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31" t="n">
        <v>5.255022</v>
      </c>
      <c r="W860" s="41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2*ROUNDUP(G860*1000/V_ZENER,0)*PRICE_Z+(4+IF(CORE_MODE=1,1,0)+IF(OR(CORE_MODE=3,CORE_MODE=4),1+2*N_CW+2*N_CW_A,0))*ROUNDUP(G860*DIODE_SAFETY/V_STICK,0)*PRICE_STICK</f>
        <v>101.7</v>
      </c>
      <c r="AG860" s="24" t="n">
        <f aca="false">SUM(X860:AF860)</f>
        <v>3096.07132202</v>
      </c>
      <c r="AH860" s="20" t="n">
        <f aca="false">FIXED_BOM</f>
        <v>3666</v>
      </c>
      <c r="AI860" s="24" t="n">
        <f aca="false">(AG860+AH860)*(1+CONT)</f>
        <v>7776.382020323</v>
      </c>
      <c r="AJ860" s="24" t="n">
        <f aca="false">IF(AR860&gt;0,AI860/AR860,1000000000000)</f>
        <v>1214.92453032147</v>
      </c>
      <c r="AK860" s="8" t="n">
        <f aca="false">IF(AND(AP860&gt;=V_NEED,AR860&gt;=P_MIN,AQ860&gt;=Z_MIN,F860&lt;=N_CAP,D860&lt;=R_MAX,OR(CORONA_REQ=0,O860&gt;=G860),OR(CORE_MODE&lt;&gt;3,E_CORE&lt;=E_NULL_MAX)),1,0)</f>
        <v>0</v>
      </c>
      <c r="AL860" s="31" t="n">
        <f aca="false">IF(AK860=1,IF(OBJECTIVE=1,AI860,AJ860),1000000000000)+ROW()*0.000000001</f>
        <v>1000000000000</v>
      </c>
      <c r="AM860" s="31" t="n">
        <v>7.215675</v>
      </c>
      <c r="AN860" s="41" t="n">
        <v>1.375971</v>
      </c>
      <c r="AO860" s="31" t="n">
        <v>5.993278</v>
      </c>
      <c r="AP860" s="31" t="n">
        <f aca="false">IF(CORE_MODE=1,G860,IF(OR(CORE_MODE=3,CORE_MODE=4),G860+(CHOOSE(N_CW+1,0,1,CW_N2,CW_N3,CW_N4,CW_N5,CW_N6)+CHOOSE(N_CW_A+1,0,CW_A1,CW_A2))*CW_PER_SWING*AM860,AM860))</f>
        <v>28.445638072525</v>
      </c>
      <c r="AQ860" s="41" t="n">
        <f aca="false">IF(CORE_MODE=2,AN860,K860)</f>
        <v>1.421253</v>
      </c>
      <c r="AR860" s="31" t="n">
        <f aca="false">IF(CORE_MODE=2,AO860,L860)</f>
        <v>6.400712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31" t="n">
        <v>13.132078</v>
      </c>
      <c r="H861" s="8" t="n">
        <v>124.342459</v>
      </c>
      <c r="I861" s="8" t="n">
        <v>1191.03088</v>
      </c>
      <c r="J861" s="31" t="n">
        <v>9.578634</v>
      </c>
      <c r="K861" s="41" t="n">
        <v>1.430889</v>
      </c>
      <c r="L861" s="31" t="n">
        <v>7.879752</v>
      </c>
      <c r="M861" s="8" t="n">
        <v>300</v>
      </c>
      <c r="N861" s="8" t="n">
        <v>1204</v>
      </c>
      <c r="O861" s="31" t="n">
        <v>13.305303</v>
      </c>
      <c r="P861" s="31" t="n">
        <v>13.766137</v>
      </c>
      <c r="Q861" s="31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31" t="n">
        <v>6.151364</v>
      </c>
      <c r="W861" s="41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2*ROUNDUP(G861*1000/V_ZENER,0)*PRICE_Z+(4+IF(CORE_MODE=1,1,0)+IF(OR(CORE_MODE=3,CORE_MODE=4),1+2*N_CW+2*N_CW_A,0))*ROUNDUP(G861*DIODE_SAFETY/V_STICK,0)*PRICE_STICK</f>
        <v>101.7</v>
      </c>
      <c r="AG861" s="24" t="n">
        <f aca="false">SUM(X861:AF861)</f>
        <v>3653.83754843</v>
      </c>
      <c r="AH861" s="20" t="n">
        <f aca="false">FIXED_BOM</f>
        <v>3666</v>
      </c>
      <c r="AI861" s="24" t="n">
        <f aca="false">(AG861+AH861)*(1+CONT)</f>
        <v>8417.8131806945</v>
      </c>
      <c r="AJ861" s="24" t="n">
        <f aca="false">IF(AR861&gt;0,AI861/AR861,1000000000000)</f>
        <v>1068.28402476303</v>
      </c>
      <c r="AK861" s="8" t="n">
        <f aca="false">IF(AND(AP861&gt;=V_NEED,AR861&gt;=P_MIN,AQ861&gt;=Z_MIN,F861&lt;=N_CAP,D861&lt;=R_MAX,OR(CORONA_REQ=0,O861&gt;=G861),OR(CORE_MODE&lt;&gt;3,E_CORE&lt;=E_NULL_MAX)),1,0)</f>
        <v>0</v>
      </c>
      <c r="AL861" s="31" t="n">
        <f aca="false">IF(AK861=1,IF(OBJECTIVE=1,AI861,AJ861),1000000000000)+ROW()*0.000000001</f>
        <v>1000000000000</v>
      </c>
      <c r="AM861" s="31" t="n">
        <v>7.241136</v>
      </c>
      <c r="AN861" s="41" t="n">
        <v>1.392207</v>
      </c>
      <c r="AO861" s="31" t="n">
        <v>7.467109</v>
      </c>
      <c r="AP861" s="31" t="n">
        <f aca="false">IF(CORE_MODE=1,G861,IF(OR(CORE_MODE=3,CORE_MODE=4),G861+(CHOOSE(N_CW+1,0,1,CW_N2,CW_N3,CW_N4,CW_N5,CW_N6)+CHOOSE(N_CW_A+1,0,CW_A1,CW_A2))*CW_PER_SWING*AM861,AM861))</f>
        <v>28.499673010768</v>
      </c>
      <c r="AQ861" s="41" t="n">
        <f aca="false">IF(CORE_MODE=2,AN861,K861)</f>
        <v>1.430889</v>
      </c>
      <c r="AR861" s="31" t="n">
        <f aca="false">IF(CORE_MODE=2,AO861,L861)</f>
        <v>7.879752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31" t="n">
        <v>13.132078</v>
      </c>
      <c r="H862" s="8" t="n">
        <v>166.896358</v>
      </c>
      <c r="I862" s="8" t="n">
        <v>1605.302491</v>
      </c>
      <c r="J862" s="31" t="n">
        <v>9.618559</v>
      </c>
      <c r="K862" s="41" t="n">
        <v>1.442472</v>
      </c>
      <c r="L862" s="31" t="n">
        <v>10.817965</v>
      </c>
      <c r="M862" s="8" t="n">
        <v>393.5</v>
      </c>
      <c r="N862" s="8" t="n">
        <v>1391</v>
      </c>
      <c r="O862" s="31" t="n">
        <v>13.305303</v>
      </c>
      <c r="P862" s="31" t="n">
        <v>18.354849</v>
      </c>
      <c r="Q862" s="31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31" t="n">
        <v>7.794657</v>
      </c>
      <c r="W862" s="41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2*ROUNDUP(G862*1000/V_ZENER,0)*PRICE_Z+(4+IF(CORE_MODE=1,1,0)+IF(OR(CORE_MODE=3,CORE_MODE=4),1+2*N_CW+2*N_CW_A,0))*ROUNDUP(G862*DIODE_SAFETY/V_STICK,0)*PRICE_STICK</f>
        <v>101.7</v>
      </c>
      <c r="AG862" s="24" t="n">
        <f aca="false">SUM(X862:AF862)</f>
        <v>4683.64508847</v>
      </c>
      <c r="AH862" s="20" t="n">
        <f aca="false">FIXED_BOM</f>
        <v>3666</v>
      </c>
      <c r="AI862" s="24" t="n">
        <f aca="false">(AG862+AH862)*(1+CONT)</f>
        <v>9602.0918517405</v>
      </c>
      <c r="AJ862" s="24" t="n">
        <f aca="false">IF(AR862&gt;0,AI862/AR862,1000000000000)</f>
        <v>887.606111846405</v>
      </c>
      <c r="AK862" s="8" t="n">
        <f aca="false">IF(AND(AP862&gt;=V_NEED,AR862&gt;=P_MIN,AQ862&gt;=Z_MIN,F862&lt;=N_CAP,D862&lt;=R_MAX,OR(CORONA_REQ=0,O862&gt;=G862),OR(CORE_MODE&lt;&gt;3,E_CORE&lt;=E_NULL_MAX)),1,0)</f>
        <v>0</v>
      </c>
      <c r="AL862" s="31" t="n">
        <f aca="false">IF(AK862=1,IF(OBJECTIVE=1,AI862,AJ862),1000000000000)+ROW()*0.000000001</f>
        <v>1000000000000</v>
      </c>
      <c r="AM862" s="31" t="n">
        <v>7.287408</v>
      </c>
      <c r="AN862" s="41" t="n">
        <v>1.413335</v>
      </c>
      <c r="AO862" s="31" t="n">
        <v>10.419803</v>
      </c>
      <c r="AP862" s="31" t="n">
        <f aca="false">IF(CORE_MODE=1,G862,IF(OR(CORE_MODE=3,CORE_MODE=4),G862+(CHOOSE(N_CW+1,0,1,CW_N2,CW_N3,CW_N4,CW_N5,CW_N6)+CHOOSE(N_CW_A+1,0,CW_A1,CW_A2))*CW_PER_SWING*AM862,AM862))</f>
        <v>28.597874364304</v>
      </c>
      <c r="AQ862" s="41" t="n">
        <f aca="false">IF(CORE_MODE=2,AN862,K862)</f>
        <v>1.442472</v>
      </c>
      <c r="AR862" s="31" t="n">
        <f aca="false">IF(CORE_MODE=2,AO862,L862)</f>
        <v>10.817965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31" t="n">
        <v>13.132078</v>
      </c>
      <c r="H863" s="8" t="n">
        <v>59.149141</v>
      </c>
      <c r="I863" s="8" t="n">
        <v>423.158576</v>
      </c>
      <c r="J863" s="31" t="n">
        <v>7.154095</v>
      </c>
      <c r="K863" s="41" t="n">
        <v>1.303403</v>
      </c>
      <c r="L863" s="31" t="n">
        <v>2.175304</v>
      </c>
      <c r="M863" s="8" t="n">
        <v>104.5</v>
      </c>
      <c r="N863" s="8" t="n">
        <v>813</v>
      </c>
      <c r="O863" s="31" t="n">
        <v>13.305303</v>
      </c>
      <c r="P863" s="31" t="n">
        <v>5.224885</v>
      </c>
      <c r="Q863" s="31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31" t="n">
        <v>2.715388</v>
      </c>
      <c r="W863" s="41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2*ROUNDUP(G863*1000/V_ZENER,0)*PRICE_Z+(4+IF(CORE_MODE=1,1,0)+IF(OR(CORE_MODE=3,CORE_MODE=4),1+2*N_CW+2*N_CW_A,0))*ROUNDUP(G863*DIODE_SAFETY/V_STICK,0)*PRICE_STICK</f>
        <v>101.7</v>
      </c>
      <c r="AG863" s="24" t="n">
        <f aca="false">SUM(X863:AF863)</f>
        <v>1516.11251594</v>
      </c>
      <c r="AH863" s="20" t="n">
        <f aca="false">FIXED_BOM</f>
        <v>3666</v>
      </c>
      <c r="AI863" s="24" t="n">
        <f aca="false">(AG863+AH863)*(1+CONT)</f>
        <v>5959.429393331</v>
      </c>
      <c r="AJ863" s="24" t="n">
        <f aca="false">IF(AR863&gt;0,AI863/AR863,1000000000000)</f>
        <v>2739.58462510573</v>
      </c>
      <c r="AK863" s="8" t="n">
        <f aca="false">IF(AND(AP863&gt;=V_NEED,AR863&gt;=P_MIN,AQ863&gt;=Z_MIN,F863&lt;=N_CAP,D863&lt;=R_MAX,OR(CORONA_REQ=0,O863&gt;=G863),OR(CORE_MODE&lt;&gt;3,E_CORE&lt;=E_NULL_MAX)),1,0)</f>
        <v>1</v>
      </c>
      <c r="AL863" s="31" t="n">
        <f aca="false">IF(AK863=1,IF(OBJECTIVE=1,AI863,AJ863),1000000000000)+ROW()*0.000000001</f>
        <v>5959.429394194</v>
      </c>
      <c r="AM863" s="31" t="n">
        <v>6.979944</v>
      </c>
      <c r="AN863" s="41" t="n">
        <v>1.228331</v>
      </c>
      <c r="AO863" s="31" t="n">
        <v>1.766974</v>
      </c>
      <c r="AP863" s="31" t="n">
        <f aca="false">IF(CORE_MODE=1,G863,IF(OR(CORE_MODE=3,CORE_MODE=4),G863+(CHOOSE(N_CW+1,0,1,CW_N2,CW_N3,CW_N4,CW_N5,CW_N6)+CHOOSE(N_CW_A+1,0,CW_A1,CW_A2))*CW_PER_SWING*AM863,AM863))</f>
        <v>27.945354893272</v>
      </c>
      <c r="AQ863" s="41" t="n">
        <f aca="false">IF(CORE_MODE=2,AN863,K863)</f>
        <v>1.303403</v>
      </c>
      <c r="AR863" s="31" t="n">
        <f aca="false">IF(CORE_MODE=2,AO863,L863)</f>
        <v>2.175304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31" t="n">
        <v>13.132078</v>
      </c>
      <c r="H864" s="8" t="n">
        <v>91.805793</v>
      </c>
      <c r="I864" s="8" t="n">
        <v>664.963477</v>
      </c>
      <c r="J864" s="31" t="n">
        <v>7.243154</v>
      </c>
      <c r="K864" s="41" t="n">
        <v>1.339721</v>
      </c>
      <c r="L864" s="31" t="n">
        <v>3.718563</v>
      </c>
      <c r="M864" s="8" t="n">
        <v>155.5</v>
      </c>
      <c r="N864" s="8" t="n">
        <v>915</v>
      </c>
      <c r="O864" s="31" t="n">
        <v>13.305303</v>
      </c>
      <c r="P864" s="31" t="n">
        <v>7.837327</v>
      </c>
      <c r="Q864" s="31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31" t="n">
        <v>3.611729</v>
      </c>
      <c r="W864" s="41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2*ROUNDUP(G864*1000/V_ZENER,0)*PRICE_Z+(4+IF(CORE_MODE=1,1,0)+IF(OR(CORE_MODE=3,CORE_MODE=4),1+2*N_CW+2*N_CW_A,0))*ROUNDUP(G864*DIODE_SAFETY/V_STICK,0)*PRICE_STICK</f>
        <v>101.7</v>
      </c>
      <c r="AG864" s="24" t="n">
        <f aca="false">SUM(X864:AF864)</f>
        <v>2077.68617677</v>
      </c>
      <c r="AH864" s="20" t="n">
        <f aca="false">FIXED_BOM</f>
        <v>3666</v>
      </c>
      <c r="AI864" s="24" t="n">
        <f aca="false">(AG864+AH864)*(1+CONT)</f>
        <v>6605.2391032855</v>
      </c>
      <c r="AJ864" s="24" t="n">
        <f aca="false">IF(AR864&gt;0,AI864/AR864,1000000000000)</f>
        <v>1776.28807237782</v>
      </c>
      <c r="AK864" s="8" t="n">
        <f aca="false">IF(AND(AP864&gt;=V_NEED,AR864&gt;=P_MIN,AQ864&gt;=Z_MIN,F864&lt;=N_CAP,D864&lt;=R_MAX,OR(CORONA_REQ=0,O864&gt;=G864),OR(CORE_MODE&lt;&gt;3,E_CORE&lt;=E_NULL_MAX)),1,0)</f>
        <v>1</v>
      </c>
      <c r="AL864" s="31" t="n">
        <f aca="false">IF(AK864=1,IF(OBJECTIVE=1,AI864,AJ864),1000000000000)+ROW()*0.000000001</f>
        <v>6605.2391041495</v>
      </c>
      <c r="AM864" s="31" t="n">
        <v>7.0897</v>
      </c>
      <c r="AN864" s="41" t="n">
        <v>1.285085</v>
      </c>
      <c r="AO864" s="31" t="n">
        <v>3.319572</v>
      </c>
      <c r="AP864" s="31" t="n">
        <f aca="false">IF(CORE_MODE=1,G864,IF(OR(CORE_MODE=3,CORE_MODE=4),G864+(CHOOSE(N_CW+1,0,1,CW_N2,CW_N3,CW_N4,CW_N5,CW_N6)+CHOOSE(N_CW_A+1,0,CW_A1,CW_A2))*CW_PER_SWING*AM864,AM864))</f>
        <v>28.1782859911</v>
      </c>
      <c r="AQ864" s="41" t="n">
        <f aca="false">IF(CORE_MODE=2,AN864,K864)</f>
        <v>1.339721</v>
      </c>
      <c r="AR864" s="31" t="n">
        <f aca="false">IF(CORE_MODE=2,AO864,L864)</f>
        <v>3.718563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31" t="n">
        <v>13.132078</v>
      </c>
      <c r="H865" s="8" t="n">
        <v>124.462444</v>
      </c>
      <c r="I865" s="8" t="n">
        <v>906.768377</v>
      </c>
      <c r="J865" s="31" t="n">
        <v>7.285478</v>
      </c>
      <c r="K865" s="41" t="n">
        <v>1.357928</v>
      </c>
      <c r="L865" s="31" t="n">
        <v>5.268077</v>
      </c>
      <c r="M865" s="8" t="n">
        <v>206.5</v>
      </c>
      <c r="N865" s="8" t="n">
        <v>1017</v>
      </c>
      <c r="O865" s="31" t="n">
        <v>13.305303</v>
      </c>
      <c r="P865" s="31" t="n">
        <v>10.44977</v>
      </c>
      <c r="Q865" s="31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31" t="n">
        <v>4.508071</v>
      </c>
      <c r="W865" s="41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2*ROUNDUP(G865*1000/V_ZENER,0)*PRICE_Z+(4+IF(CORE_MODE=1,1,0)+IF(OR(CORE_MODE=3,CORE_MODE=4),1+2*N_CW+2*N_CW_A,0))*ROUNDUP(G865*DIODE_SAFETY/V_STICK,0)*PRICE_STICK</f>
        <v>101.7</v>
      </c>
      <c r="AG865" s="24" t="n">
        <f aca="false">SUM(X865:AF865)</f>
        <v>2639.25997107</v>
      </c>
      <c r="AH865" s="20" t="n">
        <f aca="false">FIXED_BOM</f>
        <v>3666</v>
      </c>
      <c r="AI865" s="24" t="n">
        <f aca="false">(AG865+AH865)*(1+CONT)</f>
        <v>7251.0489667305</v>
      </c>
      <c r="AJ865" s="24" t="n">
        <f aca="false">IF(AR865&gt;0,AI865/AR865,1000000000000)</f>
        <v>1376.41286692098</v>
      </c>
      <c r="AK865" s="8" t="n">
        <f aca="false">IF(AND(AP865&gt;=V_NEED,AR865&gt;=P_MIN,AQ865&gt;=Z_MIN,F865&lt;=N_CAP,D865&lt;=R_MAX,OR(CORONA_REQ=0,O865&gt;=G865),OR(CORE_MODE&lt;&gt;3,E_CORE&lt;=E_NULL_MAX)),1,0)</f>
        <v>0</v>
      </c>
      <c r="AL865" s="31" t="n">
        <f aca="false">IF(AK865=1,IF(OBJECTIVE=1,AI865,AJ865),1000000000000)+ROW()*0.000000001</f>
        <v>1000000000000</v>
      </c>
      <c r="AM865" s="31" t="n">
        <v>7.130362</v>
      </c>
      <c r="AN865" s="41" t="n">
        <v>1.315494</v>
      </c>
      <c r="AO865" s="31" t="n">
        <v>4.874392</v>
      </c>
      <c r="AP865" s="31" t="n">
        <f aca="false">IF(CORE_MODE=1,G865,IF(OR(CORE_MODE=3,CORE_MODE=4),G865+(CHOOSE(N_CW+1,0,1,CW_N2,CW_N3,CW_N4,CW_N5,CW_N6)+CHOOSE(N_CW_A+1,0,CW_A1,CW_A2))*CW_PER_SWING*AM865,AM865))</f>
        <v>28.264581449206</v>
      </c>
      <c r="AQ865" s="41" t="n">
        <f aca="false">IF(CORE_MODE=2,AN865,K865)</f>
        <v>1.357928</v>
      </c>
      <c r="AR865" s="31" t="n">
        <f aca="false">IF(CORE_MODE=2,AO865,L865)</f>
        <v>5.268077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31" t="n">
        <v>13.132078</v>
      </c>
      <c r="H866" s="8" t="n">
        <v>157.119096</v>
      </c>
      <c r="I866" s="8" t="n">
        <v>1148.573278</v>
      </c>
      <c r="J866" s="31" t="n">
        <v>7.310208</v>
      </c>
      <c r="K866" s="41" t="n">
        <v>1.368306</v>
      </c>
      <c r="L866" s="31" t="n">
        <v>6.813143</v>
      </c>
      <c r="M866" s="8" t="n">
        <v>257.5</v>
      </c>
      <c r="N866" s="8" t="n">
        <v>1119</v>
      </c>
      <c r="O866" s="31" t="n">
        <v>13.305303</v>
      </c>
      <c r="P866" s="31" t="n">
        <v>13.062212</v>
      </c>
      <c r="Q866" s="31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31" t="n">
        <v>5.404413</v>
      </c>
      <c r="W866" s="41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2*ROUNDUP(G866*1000/V_ZENER,0)*PRICE_Z+(4+IF(CORE_MODE=1,1,0)+IF(OR(CORE_MODE=3,CORE_MODE=4),1+2*N_CW+2*N_CW_A,0))*ROUNDUP(G866*DIODE_SAFETY/V_STICK,0)*PRICE_STICK</f>
        <v>101.7</v>
      </c>
      <c r="AG866" s="24" t="n">
        <f aca="false">SUM(X866:AF866)</f>
        <v>3200.8336869</v>
      </c>
      <c r="AH866" s="20" t="n">
        <f aca="false">FIXED_BOM</f>
        <v>3666</v>
      </c>
      <c r="AI866" s="24" t="n">
        <f aca="false">(AG866+AH866)*(1+CONT)</f>
        <v>7896.858739935</v>
      </c>
      <c r="AJ866" s="24" t="n">
        <f aca="false">IF(AR866&gt;0,AI866/AR866,1000000000000)</f>
        <v>1159.06252663932</v>
      </c>
      <c r="AK866" s="8" t="n">
        <f aca="false">IF(AND(AP866&gt;=V_NEED,AR866&gt;=P_MIN,AQ866&gt;=Z_MIN,F866&lt;=N_CAP,D866&lt;=R_MAX,OR(CORONA_REQ=0,O866&gt;=G866),OR(CORE_MODE&lt;&gt;3,E_CORE&lt;=E_NULL_MAX)),1,0)</f>
        <v>0</v>
      </c>
      <c r="AL866" s="31" t="n">
        <f aca="false">IF(AK866=1,IF(OBJECTIVE=1,AI866,AJ866),1000000000000)+ROW()*0.000000001</f>
        <v>1000000000000</v>
      </c>
      <c r="AM866" s="31" t="n">
        <v>7.162033</v>
      </c>
      <c r="AN866" s="41" t="n">
        <v>1.333095</v>
      </c>
      <c r="AO866" s="31" t="n">
        <v>6.408696</v>
      </c>
      <c r="AP866" s="31" t="n">
        <f aca="false">IF(CORE_MODE=1,G866,IF(OR(CORE_MODE=3,CORE_MODE=4),G866+(CHOOSE(N_CW+1,0,1,CW_N2,CW_N3,CW_N4,CW_N5,CW_N6)+CHOOSE(N_CW_A+1,0,CW_A1,CW_A2))*CW_PER_SWING*AM866,AM866))</f>
        <v>28.331795640679</v>
      </c>
      <c r="AQ866" s="41" t="n">
        <f aca="false">IF(CORE_MODE=2,AN866,K866)</f>
        <v>1.368306</v>
      </c>
      <c r="AR866" s="31" t="n">
        <f aca="false">IF(CORE_MODE=2,AO866,L866)</f>
        <v>6.813143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31" t="n">
        <v>13.132078</v>
      </c>
      <c r="H867" s="8" t="n">
        <v>189.775748</v>
      </c>
      <c r="I867" s="8" t="n">
        <v>1390.378179</v>
      </c>
      <c r="J867" s="31" t="n">
        <v>7.326427</v>
      </c>
      <c r="K867" s="41" t="n">
        <v>1.375869</v>
      </c>
      <c r="L867" s="31" t="n">
        <v>8.37039</v>
      </c>
      <c r="M867" s="8" t="n">
        <v>308.5</v>
      </c>
      <c r="N867" s="8" t="n">
        <v>1221</v>
      </c>
      <c r="O867" s="31" t="n">
        <v>13.305303</v>
      </c>
      <c r="P867" s="31" t="n">
        <v>15.674655</v>
      </c>
      <c r="Q867" s="31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31" t="n">
        <v>6.300754</v>
      </c>
      <c r="W867" s="41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2*ROUNDUP(G867*1000/V_ZENER,0)*PRICE_Z+(4+IF(CORE_MODE=1,1,0)+IF(OR(CORE_MODE=3,CORE_MODE=4),1+2*N_CW+2*N_CW_A,0))*ROUNDUP(G867*DIODE_SAFETY/V_STICK,0)*PRICE_STICK</f>
        <v>101.7</v>
      </c>
      <c r="AG867" s="24" t="n">
        <f aca="false">SUM(X867:AF867)</f>
        <v>3762.4073612</v>
      </c>
      <c r="AH867" s="20" t="n">
        <f aca="false">FIXED_BOM</f>
        <v>3666</v>
      </c>
      <c r="AI867" s="24" t="n">
        <f aca="false">(AG867+AH867)*(1+CONT)</f>
        <v>8542.66846538</v>
      </c>
      <c r="AJ867" s="24" t="n">
        <f aca="false">IF(AR867&gt;0,AI867/AR867,1000000000000)</f>
        <v>1020.58189228698</v>
      </c>
      <c r="AK867" s="8" t="n">
        <f aca="false">IF(AND(AP867&gt;=V_NEED,AR867&gt;=P_MIN,AQ867&gt;=Z_MIN,F867&lt;=N_CAP,D867&lt;=R_MAX,OR(CORONA_REQ=0,O867&gt;=G867),OR(CORE_MODE&lt;&gt;3,E_CORE&lt;=E_NULL_MAX)),1,0)</f>
        <v>0</v>
      </c>
      <c r="AL867" s="31" t="n">
        <f aca="false">IF(AK867=1,IF(OBJECTIVE=1,AI867,AJ867),1000000000000)+ROW()*0.000000001</f>
        <v>1000000000000</v>
      </c>
      <c r="AM867" s="31" t="n">
        <v>7.187449</v>
      </c>
      <c r="AN867" s="41" t="n">
        <v>1.346616</v>
      </c>
      <c r="AO867" s="31" t="n">
        <v>7.977029</v>
      </c>
      <c r="AP867" s="31" t="n">
        <f aca="false">IF(CORE_MODE=1,G867,IF(OR(CORE_MODE=3,CORE_MODE=4),G867+(CHOOSE(N_CW+1,0,1,CW_N2,CW_N3,CW_N4,CW_N5,CW_N6)+CHOOSE(N_CW_A+1,0,CW_A1,CW_A2))*CW_PER_SWING*AM867,AM867))</f>
        <v>28.385735077087</v>
      </c>
      <c r="AQ867" s="41" t="n">
        <f aca="false">IF(CORE_MODE=2,AN867,K867)</f>
        <v>1.375869</v>
      </c>
      <c r="AR867" s="31" t="n">
        <f aca="false">IF(CORE_MODE=2,AO867,L867)</f>
        <v>8.37039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31" t="n">
        <v>13.132078</v>
      </c>
      <c r="H868" s="8" t="n">
        <v>255.089052</v>
      </c>
      <c r="I868" s="8" t="n">
        <v>1873.98798</v>
      </c>
      <c r="J868" s="31" t="n">
        <v>7.346407</v>
      </c>
      <c r="K868" s="41" t="n">
        <v>1.384737</v>
      </c>
      <c r="L868" s="31" t="n">
        <v>11.47435</v>
      </c>
      <c r="M868" s="8" t="n">
        <v>410.5</v>
      </c>
      <c r="N868" s="8" t="n">
        <v>1425</v>
      </c>
      <c r="O868" s="31" t="n">
        <v>13.305303</v>
      </c>
      <c r="P868" s="31" t="n">
        <v>20.899539</v>
      </c>
      <c r="Q868" s="31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31" t="n">
        <v>8.093438</v>
      </c>
      <c r="W868" s="41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2*ROUNDUP(G868*1000/V_ZENER,0)*PRICE_Z+(4+IF(CORE_MODE=1,1,0)+IF(OR(CORE_MODE=3,CORE_MODE=4),1+2*N_CW+2*N_CW_A,0))*ROUNDUP(G868*DIODE_SAFETY/V_STICK,0)*PRICE_STICK</f>
        <v>101.7</v>
      </c>
      <c r="AG868" s="24" t="n">
        <f aca="false">SUM(X868:AF868)</f>
        <v>4885.55479786</v>
      </c>
      <c r="AH868" s="20" t="n">
        <f aca="false">FIXED_BOM</f>
        <v>3666</v>
      </c>
      <c r="AI868" s="24" t="n">
        <f aca="false">(AG868+AH868)*(1+CONT)</f>
        <v>9834.288017539</v>
      </c>
      <c r="AJ868" s="24" t="n">
        <f aca="false">IF(AR868&gt;0,AI868/AR868,1000000000000)</f>
        <v>857.067112083822</v>
      </c>
      <c r="AK868" s="8" t="n">
        <f aca="false">IF(AND(AP868&gt;=V_NEED,AR868&gt;=P_MIN,AQ868&gt;=Z_MIN,F868&lt;=N_CAP,D868&lt;=R_MAX,OR(CORONA_REQ=0,O868&gt;=G868),OR(CORE_MODE&lt;&gt;3,E_CORE&lt;=E_NULL_MAX)),1,0)</f>
        <v>0</v>
      </c>
      <c r="AL868" s="31" t="n">
        <f aca="false">IF(AK868=1,IF(OBJECTIVE=1,AI868,AJ868),1000000000000)+ROW()*0.000000001</f>
        <v>1000000000000</v>
      </c>
      <c r="AM868" s="31" t="n">
        <v>7.247565</v>
      </c>
      <c r="AN868" s="41" t="n">
        <v>1.361907</v>
      </c>
      <c r="AO868" s="31" t="n">
        <v>11.071888</v>
      </c>
      <c r="AP868" s="31" t="n">
        <f aca="false">IF(CORE_MODE=1,G868,IF(OR(CORE_MODE=3,CORE_MODE=4),G868+(CHOOSE(N_CW+1,0,1,CW_N2,CW_N3,CW_N4,CW_N5,CW_N6)+CHOOSE(N_CW_A+1,0,CW_A1,CW_A2))*CW_PER_SWING*AM868,AM868))</f>
        <v>28.513317039595</v>
      </c>
      <c r="AQ868" s="41" t="n">
        <f aca="false">IF(CORE_MODE=2,AN868,K868)</f>
        <v>1.384737</v>
      </c>
      <c r="AR868" s="31" t="n">
        <f aca="false">IF(CORE_MODE=2,AO868,L868)</f>
        <v>11.47435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31" t="n">
        <v>13.132078</v>
      </c>
      <c r="H869" s="8" t="n">
        <v>31.150854</v>
      </c>
      <c r="I869" s="8" t="n">
        <v>302.190969</v>
      </c>
      <c r="J869" s="31" t="n">
        <v>9.700889</v>
      </c>
      <c r="K869" s="41" t="n">
        <v>1.323805</v>
      </c>
      <c r="L869" s="31" t="n">
        <v>1.623555</v>
      </c>
      <c r="M869" s="8" t="n">
        <v>102</v>
      </c>
      <c r="N869" s="8" t="n">
        <v>808</v>
      </c>
      <c r="O869" s="31" t="n">
        <v>13.994337</v>
      </c>
      <c r="P869" s="31" t="n">
        <v>4.743048</v>
      </c>
      <c r="Q869" s="31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31" t="n">
        <v>2.67145</v>
      </c>
      <c r="W869" s="41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2*ROUNDUP(G869*1000/V_ZENER,0)*PRICE_Z+(4+IF(CORE_MODE=1,1,0)+IF(OR(CORE_MODE=3,CORE_MODE=4),1+2*N_CW+2*N_CW_A,0))*ROUNDUP(G869*DIODE_SAFETY/V_STICK,0)*PRICE_STICK</f>
        <v>101.7</v>
      </c>
      <c r="AG869" s="24" t="n">
        <f aca="false">SUM(X869:AF869)</f>
        <v>1444.91446147</v>
      </c>
      <c r="AH869" s="20" t="n">
        <f aca="false">FIXED_BOM</f>
        <v>3666</v>
      </c>
      <c r="AI869" s="24" t="n">
        <f aca="false">(AG869+AH869)*(1+CONT)</f>
        <v>5877.5516306905</v>
      </c>
      <c r="AJ869" s="24" t="n">
        <f aca="false">IF(AR869&gt;0,AI869/AR869,1000000000000)</f>
        <v>3620.17401978405</v>
      </c>
      <c r="AK869" s="8" t="n">
        <f aca="false">IF(AND(AP869&gt;=V_NEED,AR869&gt;=P_MIN,AQ869&gt;=Z_MIN,F869&lt;=N_CAP,D869&lt;=R_MAX,OR(CORONA_REQ=0,O869&gt;=G869),OR(CORE_MODE&lt;&gt;3,E_CORE&lt;=E_NULL_MAX)),1,0)</f>
        <v>0</v>
      </c>
      <c r="AL869" s="31" t="n">
        <f aca="false">IF(AK869=1,IF(OBJECTIVE=1,AI869,AJ869),1000000000000)+ROW()*0.000000001</f>
        <v>1000000000000</v>
      </c>
      <c r="AM869" s="31" t="n">
        <v>7.053099</v>
      </c>
      <c r="AN869" s="41" t="n">
        <v>1.217262</v>
      </c>
      <c r="AO869" s="31" t="n">
        <v>1.230343</v>
      </c>
      <c r="AP869" s="31" t="n">
        <f aca="false">IF(CORE_MODE=1,G869,IF(OR(CORE_MODE=3,CORE_MODE=4),G869+(CHOOSE(N_CW+1,0,1,CW_N2,CW_N3,CW_N4,CW_N5,CW_N6)+CHOOSE(N_CW_A+1,0,CW_A1,CW_A2))*CW_PER_SWING*AM869,AM869))</f>
        <v>28.100609043037</v>
      </c>
      <c r="AQ869" s="41" t="n">
        <f aca="false">IF(CORE_MODE=2,AN869,K869)</f>
        <v>1.323805</v>
      </c>
      <c r="AR869" s="31" t="n">
        <f aca="false">IF(CORE_MODE=2,AO869,L869)</f>
        <v>1.623555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31" t="n">
        <v>13.132078</v>
      </c>
      <c r="H870" s="8" t="n">
        <v>47.808485</v>
      </c>
      <c r="I870" s="8" t="n">
        <v>474.871522</v>
      </c>
      <c r="J870" s="31" t="n">
        <v>9.932788</v>
      </c>
      <c r="K870" s="41" t="n">
        <v>1.378374</v>
      </c>
      <c r="L870" s="31" t="n">
        <v>2.856274</v>
      </c>
      <c r="M870" s="8" t="n">
        <v>156</v>
      </c>
      <c r="N870" s="8" t="n">
        <v>916</v>
      </c>
      <c r="O870" s="31" t="n">
        <v>13.994337</v>
      </c>
      <c r="P870" s="31" t="n">
        <v>7.114572</v>
      </c>
      <c r="Q870" s="31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31" t="n">
        <v>3.620517</v>
      </c>
      <c r="W870" s="41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2*ROUNDUP(G870*1000/V_ZENER,0)*PRICE_Z+(4+IF(CORE_MODE=1,1,0)+IF(OR(CORE_MODE=3,CORE_MODE=4),1+2*N_CW+2*N_CW_A,0))*ROUNDUP(G870*DIODE_SAFETY/V_STICK,0)*PRICE_STICK</f>
        <v>101.7</v>
      </c>
      <c r="AG870" s="24" t="n">
        <f aca="false">SUM(X870:AF870)</f>
        <v>2013.75148797</v>
      </c>
      <c r="AH870" s="20" t="n">
        <f aca="false">FIXED_BOM</f>
        <v>3666</v>
      </c>
      <c r="AI870" s="24" t="n">
        <f aca="false">(AG870+AH870)*(1+CONT)</f>
        <v>6531.7142111655</v>
      </c>
      <c r="AJ870" s="24" t="n">
        <f aca="false">IF(AR870&gt;0,AI870/AR870,1000000000000)</f>
        <v>2286.79538838553</v>
      </c>
      <c r="AK870" s="8" t="n">
        <f aca="false">IF(AND(AP870&gt;=V_NEED,AR870&gt;=P_MIN,AQ870&gt;=Z_MIN,F870&lt;=N_CAP,D870&lt;=R_MAX,OR(CORONA_REQ=0,O870&gt;=G870),OR(CORE_MODE&lt;&gt;3,E_CORE&lt;=E_NULL_MAX)),1,0)</f>
        <v>1</v>
      </c>
      <c r="AL870" s="31" t="n">
        <f aca="false">IF(AK870=1,IF(OBJECTIVE=1,AI870,AJ870),1000000000000)+ROW()*0.000000001</f>
        <v>6531.7142120355</v>
      </c>
      <c r="AM870" s="31" t="n">
        <v>7.132739</v>
      </c>
      <c r="AN870" s="41" t="n">
        <v>1.298497</v>
      </c>
      <c r="AO870" s="31" t="n">
        <v>2.468281</v>
      </c>
      <c r="AP870" s="31" t="n">
        <f aca="false">IF(CORE_MODE=1,G870,IF(OR(CORE_MODE=3,CORE_MODE=4),G870+(CHOOSE(N_CW+1,0,1,CW_N2,CW_N3,CW_N4,CW_N5,CW_N6)+CHOOSE(N_CW_A+1,0,CW_A1,CW_A2))*CW_PER_SWING*AM870,AM870))</f>
        <v>28.269626068357</v>
      </c>
      <c r="AQ870" s="41" t="n">
        <f aca="false">IF(CORE_MODE=2,AN870,K870)</f>
        <v>1.378374</v>
      </c>
      <c r="AR870" s="31" t="n">
        <f aca="false">IF(CORE_MODE=2,AO870,L870)</f>
        <v>2.856274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31" t="n">
        <v>13.132078</v>
      </c>
      <c r="H871" s="8" t="n">
        <v>64.466115</v>
      </c>
      <c r="I871" s="8" t="n">
        <v>647.552075</v>
      </c>
      <c r="J871" s="31" t="n">
        <v>10.044844</v>
      </c>
      <c r="K871" s="41" t="n">
        <v>1.405881</v>
      </c>
      <c r="L871" s="31" t="n">
        <v>4.099812</v>
      </c>
      <c r="M871" s="8" t="n">
        <v>201</v>
      </c>
      <c r="N871" s="8" t="n">
        <v>1006</v>
      </c>
      <c r="O871" s="31" t="n">
        <v>13.994337</v>
      </c>
      <c r="P871" s="31" t="n">
        <v>9.486096</v>
      </c>
      <c r="Q871" s="31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31" t="n">
        <v>4.411407</v>
      </c>
      <c r="W871" s="41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2*ROUNDUP(G871*1000/V_ZENER,0)*PRICE_Z+(4+IF(CORE_MODE=1,1,0)+IF(OR(CORE_MODE=3,CORE_MODE=4),1+2*N_CW+2*N_CW_A,0))*ROUNDUP(G871*DIODE_SAFETY/V_STICK,0)*PRICE_STICK</f>
        <v>101.7</v>
      </c>
      <c r="AG871" s="24" t="n">
        <f aca="false">SUM(X871:AF871)</f>
        <v>2493.26878061</v>
      </c>
      <c r="AH871" s="20" t="n">
        <f aca="false">FIXED_BOM</f>
        <v>3666</v>
      </c>
      <c r="AI871" s="24" t="n">
        <f aca="false">(AG871+AH871)*(1+CONT)</f>
        <v>7083.1590977015</v>
      </c>
      <c r="AJ871" s="24" t="n">
        <f aca="false">IF(AR871&gt;0,AI871/AR871,1000000000000)</f>
        <v>1727.67900033014</v>
      </c>
      <c r="AK871" s="8" t="n">
        <f aca="false">IF(AND(AP871&gt;=V_NEED,AR871&gt;=P_MIN,AQ871&gt;=Z_MIN,F871&lt;=N_CAP,D871&lt;=R_MAX,OR(CORONA_REQ=0,O871&gt;=G871),OR(CORE_MODE&lt;&gt;3,E_CORE&lt;=E_NULL_MAX)),1,0)</f>
        <v>0</v>
      </c>
      <c r="AL871" s="31" t="n">
        <f aca="false">IF(AK871=1,IF(OBJECTIVE=1,AI871,AJ871),1000000000000)+ROW()*0.000000001</f>
        <v>1000000000000</v>
      </c>
      <c r="AM871" s="31" t="n">
        <v>7.174076</v>
      </c>
      <c r="AN871" s="41" t="n">
        <v>1.341324</v>
      </c>
      <c r="AO871" s="31" t="n">
        <v>3.692015</v>
      </c>
      <c r="AP871" s="31" t="n">
        <f aca="false">IF(CORE_MODE=1,G871,IF(OR(CORE_MODE=3,CORE_MODE=4),G871+(CHOOSE(N_CW+1,0,1,CW_N2,CW_N3,CW_N4,CW_N5,CW_N6)+CHOOSE(N_CW_A+1,0,CW_A1,CW_A2))*CW_PER_SWING*AM871,AM871))</f>
        <v>28.357354053988</v>
      </c>
      <c r="AQ871" s="41" t="n">
        <f aca="false">IF(CORE_MODE=2,AN871,K871)</f>
        <v>1.405881</v>
      </c>
      <c r="AR871" s="31" t="n">
        <f aca="false">IF(CORE_MODE=2,AO871,L871)</f>
        <v>4.099812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31" t="n">
        <v>13.132078</v>
      </c>
      <c r="H872" s="8" t="n">
        <v>81.123746</v>
      </c>
      <c r="I872" s="8" t="n">
        <v>820.232629</v>
      </c>
      <c r="J872" s="31" t="n">
        <v>10.110882</v>
      </c>
      <c r="K872" s="41" t="n">
        <v>1.42316</v>
      </c>
      <c r="L872" s="31" t="n">
        <v>5.348282</v>
      </c>
      <c r="M872" s="8" t="n">
        <v>246</v>
      </c>
      <c r="N872" s="8" t="n">
        <v>1096</v>
      </c>
      <c r="O872" s="31" t="n">
        <v>13.994337</v>
      </c>
      <c r="P872" s="31" t="n">
        <v>11.857619</v>
      </c>
      <c r="Q872" s="31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31" t="n">
        <v>5.202296</v>
      </c>
      <c r="W872" s="41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2*ROUNDUP(G872*1000/V_ZENER,0)*PRICE_Z+(4+IF(CORE_MODE=1,1,0)+IF(OR(CORE_MODE=3,CORE_MODE=4),1+2*N_CW+2*N_CW_A,0))*ROUNDUP(G872*DIODE_SAFETY/V_STICK,0)*PRICE_STICK</f>
        <v>101.7</v>
      </c>
      <c r="AG872" s="24" t="n">
        <f aca="false">SUM(X872:AF872)</f>
        <v>2972.78594128</v>
      </c>
      <c r="AH872" s="20" t="n">
        <f aca="false">FIXED_BOM</f>
        <v>3666</v>
      </c>
      <c r="AI872" s="24" t="n">
        <f aca="false">(AG872+AH872)*(1+CONT)</f>
        <v>7634.603832472</v>
      </c>
      <c r="AJ872" s="24" t="n">
        <f aca="false">IF(AR872&gt;0,AI872/AR872,1000000000000)</f>
        <v>1427.48715054143</v>
      </c>
      <c r="AK872" s="8" t="n">
        <f aca="false">IF(AND(AP872&gt;=V_NEED,AR872&gt;=P_MIN,AQ872&gt;=Z_MIN,F872&lt;=N_CAP,D872&lt;=R_MAX,OR(CORONA_REQ=0,O872&gt;=G872),OR(CORE_MODE&lt;&gt;3,E_CORE&lt;=E_NULL_MAX)),1,0)</f>
        <v>0</v>
      </c>
      <c r="AL872" s="31" t="n">
        <f aca="false">IF(AK872=1,IF(OBJECTIVE=1,AI872,AJ872),1000000000000)+ROW()*0.000000001</f>
        <v>1000000000000</v>
      </c>
      <c r="AM872" s="31" t="n">
        <v>7.205245</v>
      </c>
      <c r="AN872" s="41" t="n">
        <v>1.370461</v>
      </c>
      <c r="AO872" s="31" t="n">
        <v>4.955868</v>
      </c>
      <c r="AP872" s="31" t="n">
        <f aca="false">IF(CORE_MODE=1,G872,IF(OR(CORE_MODE=3,CORE_MODE=4),G872+(CHOOSE(N_CW+1,0,1,CW_N2,CW_N3,CW_N4,CW_N5,CW_N6)+CHOOSE(N_CW_A+1,0,CW_A1,CW_A2))*CW_PER_SWING*AM872,AM872))</f>
        <v>28.423502869435</v>
      </c>
      <c r="AQ872" s="41" t="n">
        <f aca="false">IF(CORE_MODE=2,AN872,K872)</f>
        <v>1.42316</v>
      </c>
      <c r="AR872" s="31" t="n">
        <f aca="false">IF(CORE_MODE=2,AO872,L872)</f>
        <v>5.348282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31" t="n">
        <v>13.132078</v>
      </c>
      <c r="H873" s="8" t="n">
        <v>97.781377</v>
      </c>
      <c r="I873" s="8" t="n">
        <v>992.913182</v>
      </c>
      <c r="J873" s="31" t="n">
        <v>10.15442</v>
      </c>
      <c r="K873" s="41" t="n">
        <v>1.434141</v>
      </c>
      <c r="L873" s="31" t="n">
        <v>6.598376</v>
      </c>
      <c r="M873" s="8" t="n">
        <v>300</v>
      </c>
      <c r="N873" s="8" t="n">
        <v>1204</v>
      </c>
      <c r="O873" s="31" t="n">
        <v>13.994337</v>
      </c>
      <c r="P873" s="31" t="n">
        <v>14.229143</v>
      </c>
      <c r="Q873" s="31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31" t="n">
        <v>6.151364</v>
      </c>
      <c r="W873" s="41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2*ROUNDUP(G873*1000/V_ZENER,0)*PRICE_Z+(4+IF(CORE_MODE=1,1,0)+IF(OR(CORE_MODE=3,CORE_MODE=4),1+2*N_CW+2*N_CW_A,0))*ROUNDUP(G873*DIODE_SAFETY/V_STICK,0)*PRICE_STICK</f>
        <v>101.7</v>
      </c>
      <c r="AG873" s="24" t="n">
        <f aca="false">SUM(X873:AF873)</f>
        <v>3541.62309975</v>
      </c>
      <c r="AH873" s="20" t="n">
        <f aca="false">FIXED_BOM</f>
        <v>3666</v>
      </c>
      <c r="AI873" s="24" t="n">
        <f aca="false">(AG873+AH873)*(1+CONT)</f>
        <v>8288.7665647125</v>
      </c>
      <c r="AJ873" s="24" t="n">
        <f aca="false">IF(AR873&gt;0,AI873/AR873,1000000000000)</f>
        <v>1256.18281903191</v>
      </c>
      <c r="AK873" s="8" t="n">
        <f aca="false">IF(AND(AP873&gt;=V_NEED,AR873&gt;=P_MIN,AQ873&gt;=Z_MIN,F873&lt;=N_CAP,D873&lt;=R_MAX,OR(CORONA_REQ=0,O873&gt;=G873),OR(CORE_MODE&lt;&gt;3,E_CORE&lt;=E_NULL_MAX)),1,0)</f>
        <v>0</v>
      </c>
      <c r="AL873" s="31" t="n">
        <f aca="false">IF(AK873=1,IF(OBJECTIVE=1,AI873,AJ873),1000000000000)+ROW()*0.000000001</f>
        <v>1000000000000</v>
      </c>
      <c r="AM873" s="31" t="n">
        <v>7.230886</v>
      </c>
      <c r="AN873" s="41" t="n">
        <v>1.388042</v>
      </c>
      <c r="AO873" s="31" t="n">
        <v>6.187828</v>
      </c>
      <c r="AP873" s="31" t="n">
        <f aca="false">IF(CORE_MODE=1,G873,IF(OR(CORE_MODE=3,CORE_MODE=4),G873+(CHOOSE(N_CW+1,0,1,CW_N2,CW_N3,CW_N4,CW_N5,CW_N6)+CHOOSE(N_CW_A+1,0,CW_A1,CW_A2))*CW_PER_SWING*AM873,AM873))</f>
        <v>28.477919815018</v>
      </c>
      <c r="AQ873" s="41" t="n">
        <f aca="false">IF(CORE_MODE=2,AN873,K873)</f>
        <v>1.434141</v>
      </c>
      <c r="AR873" s="31" t="n">
        <f aca="false">IF(CORE_MODE=2,AO873,L873)</f>
        <v>6.598376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31" t="n">
        <v>13.132078</v>
      </c>
      <c r="H874" s="8" t="n">
        <v>131.096638</v>
      </c>
      <c r="I874" s="8" t="n">
        <v>1338.274289</v>
      </c>
      <c r="J874" s="31" t="n">
        <v>10.208304</v>
      </c>
      <c r="K874" s="41" t="n">
        <v>1.448985</v>
      </c>
      <c r="L874" s="31" t="n">
        <v>9.104188</v>
      </c>
      <c r="M874" s="8" t="n">
        <v>399</v>
      </c>
      <c r="N874" s="8" t="n">
        <v>1402</v>
      </c>
      <c r="O874" s="31" t="n">
        <v>13.994337</v>
      </c>
      <c r="P874" s="31" t="n">
        <v>18.972191</v>
      </c>
      <c r="Q874" s="31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31" t="n">
        <v>7.891321</v>
      </c>
      <c r="W874" s="41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2*ROUNDUP(G874*1000/V_ZENER,0)*PRICE_Z+(4+IF(CORE_MODE=1,1,0)+IF(OR(CORE_MODE=3,CORE_MODE=4),1+2*N_CW+2*N_CW_A,0))*ROUNDUP(G874*DIODE_SAFETY/V_STICK,0)*PRICE_STICK</f>
        <v>101.7</v>
      </c>
      <c r="AG874" s="24" t="n">
        <f aca="false">SUM(X874:AF874)</f>
        <v>4589.97741539</v>
      </c>
      <c r="AH874" s="20" t="n">
        <f aca="false">FIXED_BOM</f>
        <v>3666</v>
      </c>
      <c r="AI874" s="24" t="n">
        <f aca="false">(AG874+AH874)*(1+CONT)</f>
        <v>9494.3740276985</v>
      </c>
      <c r="AJ874" s="24" t="n">
        <f aca="false">IF(AR874&gt;0,AI874/AR874,1000000000000)</f>
        <v>1042.85786142581</v>
      </c>
      <c r="AK874" s="8" t="n">
        <f aca="false">IF(AND(AP874&gt;=V_NEED,AR874&gt;=P_MIN,AQ874&gt;=Z_MIN,F874&lt;=N_CAP,D874&lt;=R_MAX,OR(CORONA_REQ=0,O874&gt;=G874),OR(CORE_MODE&lt;&gt;3,E_CORE&lt;=E_NULL_MAX)),1,0)</f>
        <v>0</v>
      </c>
      <c r="AL874" s="31" t="n">
        <f aca="false">IF(AK874=1,IF(OBJECTIVE=1,AI874,AJ874),1000000000000)+ROW()*0.000000001</f>
        <v>1000000000000</v>
      </c>
      <c r="AM874" s="31" t="n">
        <v>7.270617</v>
      </c>
      <c r="AN874" s="41" t="n">
        <v>1.413512</v>
      </c>
      <c r="AO874" s="31" t="n">
        <v>8.695801</v>
      </c>
      <c r="AP874" s="31" t="n">
        <f aca="false">IF(CORE_MODE=1,G874,IF(OR(CORE_MODE=3,CORE_MODE=4),G874+(CHOOSE(N_CW+1,0,1,CW_N2,CW_N3,CW_N4,CW_N5,CW_N6)+CHOOSE(N_CW_A+1,0,CW_A1,CW_A2))*CW_PER_SWING*AM874,AM874))</f>
        <v>28.562239446271</v>
      </c>
      <c r="AQ874" s="41" t="n">
        <f aca="false">IF(CORE_MODE=2,AN874,K874)</f>
        <v>1.448985</v>
      </c>
      <c r="AR874" s="31" t="n">
        <f aca="false">IF(CORE_MODE=2,AO874,L874)</f>
        <v>9.104188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31" t="n">
        <v>13.132078</v>
      </c>
      <c r="H875" s="8" t="n">
        <v>41.150415</v>
      </c>
      <c r="I875" s="8" t="n">
        <v>362.979853</v>
      </c>
      <c r="J875" s="31" t="n">
        <v>8.820807</v>
      </c>
      <c r="K875" s="41" t="n">
        <v>1.329691</v>
      </c>
      <c r="L875" s="31" t="n">
        <v>1.978004</v>
      </c>
      <c r="M875" s="8" t="n">
        <v>111</v>
      </c>
      <c r="N875" s="8" t="n">
        <v>826</v>
      </c>
      <c r="O875" s="31" t="n">
        <v>13.994337</v>
      </c>
      <c r="P875" s="31" t="n">
        <v>5.506455</v>
      </c>
      <c r="Q875" s="31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31" t="n">
        <v>2.829627</v>
      </c>
      <c r="W875" s="41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2*ROUNDUP(G875*1000/V_ZENER,0)*PRICE_Z+(4+IF(CORE_MODE=1,1,0)+IF(OR(CORE_MODE=3,CORE_MODE=4),1+2*N_CW+2*N_CW_A,0))*ROUNDUP(G875*DIODE_SAFETY/V_STICK,0)*PRICE_STICK</f>
        <v>101.7</v>
      </c>
      <c r="AG875" s="24" t="n">
        <f aca="false">SUM(X875:AF875)</f>
        <v>1543.37217212</v>
      </c>
      <c r="AH875" s="20" t="n">
        <f aca="false">FIXED_BOM</f>
        <v>3666</v>
      </c>
      <c r="AI875" s="24" t="n">
        <f aca="false">(AG875+AH875)*(1+CONT)</f>
        <v>5990.777997938</v>
      </c>
      <c r="AJ875" s="24" t="n">
        <f aca="false">IF(AR875&gt;0,AI875/AR875,1000000000000)</f>
        <v>3028.69862646284</v>
      </c>
      <c r="AK875" s="8" t="n">
        <f aca="false">IF(AND(AP875&gt;=V_NEED,AR875&gt;=P_MIN,AQ875&gt;=Z_MIN,F875&lt;=N_CAP,D875&lt;=R_MAX,OR(CORONA_REQ=0,O875&gt;=G875),OR(CORE_MODE&lt;&gt;3,E_CORE&lt;=E_NULL_MAX)),1,0)</f>
        <v>0</v>
      </c>
      <c r="AL875" s="31" t="n">
        <f aca="false">IF(AK875=1,IF(OBJECTIVE=1,AI875,AJ875),1000000000000)+ROW()*0.000000001</f>
        <v>1000000000000</v>
      </c>
      <c r="AM875" s="31" t="n">
        <v>7.063082</v>
      </c>
      <c r="AN875" s="41" t="n">
        <v>1.237541</v>
      </c>
      <c r="AO875" s="31" t="n">
        <v>1.579591</v>
      </c>
      <c r="AP875" s="31" t="n">
        <f aca="false">IF(CORE_MODE=1,G875,IF(OR(CORE_MODE=3,CORE_MODE=4),G875+(CHOOSE(N_CW+1,0,1,CW_N2,CW_N3,CW_N4,CW_N5,CW_N6)+CHOOSE(N_CW_A+1,0,CW_A1,CW_A2))*CW_PER_SWING*AM875,AM875))</f>
        <v>28.121795594566</v>
      </c>
      <c r="AQ875" s="41" t="n">
        <f aca="false">IF(CORE_MODE=2,AN875,K875)</f>
        <v>1.329691</v>
      </c>
      <c r="AR875" s="31" t="n">
        <f aca="false">IF(CORE_MODE=2,AO875,L875)</f>
        <v>1.978004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31" t="n">
        <v>13.132078</v>
      </c>
      <c r="H876" s="8" t="n">
        <v>63.522081</v>
      </c>
      <c r="I876" s="8" t="n">
        <v>570.396912</v>
      </c>
      <c r="J876" s="31" t="n">
        <v>8.979506</v>
      </c>
      <c r="K876" s="41" t="n">
        <v>1.374746</v>
      </c>
      <c r="L876" s="31" t="n">
        <v>3.412734</v>
      </c>
      <c r="M876" s="8" t="n">
        <v>156</v>
      </c>
      <c r="N876" s="8" t="n">
        <v>916</v>
      </c>
      <c r="O876" s="31" t="n">
        <v>13.994337</v>
      </c>
      <c r="P876" s="31" t="n">
        <v>8.259682</v>
      </c>
      <c r="Q876" s="31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31" t="n">
        <v>3.620517</v>
      </c>
      <c r="W876" s="41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2*ROUNDUP(G876*1000/V_ZENER,0)*PRICE_Z+(4+IF(CORE_MODE=1,1,0)+IF(OR(CORE_MODE=3,CORE_MODE=4),1+2*N_CW+2*N_CW_A,0))*ROUNDUP(G876*DIODE_SAFETY/V_STICK,0)*PRICE_STICK</f>
        <v>101.7</v>
      </c>
      <c r="AG876" s="24" t="n">
        <f aca="false">SUM(X876:AF876)</f>
        <v>2027.45845467</v>
      </c>
      <c r="AH876" s="20" t="n">
        <f aca="false">FIXED_BOM</f>
        <v>3666</v>
      </c>
      <c r="AI876" s="24" t="n">
        <f aca="false">(AG876+AH876)*(1+CONT)</f>
        <v>6547.4772228705</v>
      </c>
      <c r="AJ876" s="24" t="n">
        <f aca="false">IF(AR876&gt;0,AI876/AR876,1000000000000)</f>
        <v>1918.54308682438</v>
      </c>
      <c r="AK876" s="8" t="n">
        <f aca="false">IF(AND(AP876&gt;=V_NEED,AR876&gt;=P_MIN,AQ876&gt;=Z_MIN,F876&lt;=N_CAP,D876&lt;=R_MAX,OR(CORONA_REQ=0,O876&gt;=G876),OR(CORE_MODE&lt;&gt;3,E_CORE&lt;=E_NULL_MAX)),1,0)</f>
        <v>1</v>
      </c>
      <c r="AL876" s="31" t="n">
        <f aca="false">IF(AK876=1,IF(OBJECTIVE=1,AI876,AJ876),1000000000000)+ROW()*0.000000001</f>
        <v>6547.4772237465</v>
      </c>
      <c r="AM876" s="31" t="n">
        <v>7.132824</v>
      </c>
      <c r="AN876" s="41" t="n">
        <v>1.30672</v>
      </c>
      <c r="AO876" s="31" t="n">
        <v>3.012175</v>
      </c>
      <c r="AP876" s="31" t="n">
        <f aca="false">IF(CORE_MODE=1,G876,IF(OR(CORE_MODE=3,CORE_MODE=4),G876+(CHOOSE(N_CW+1,0,1,CW_N2,CW_N3,CW_N4,CW_N5,CW_N6)+CHOOSE(N_CW_A+1,0,CW_A1,CW_A2))*CW_PER_SWING*AM876,AM876))</f>
        <v>28.269806460712</v>
      </c>
      <c r="AQ876" s="41" t="n">
        <f aca="false">IF(CORE_MODE=2,AN876,K876)</f>
        <v>1.374746</v>
      </c>
      <c r="AR876" s="31" t="n">
        <f aca="false">IF(CORE_MODE=2,AO876,L876)</f>
        <v>3.412734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31" t="n">
        <v>13.132078</v>
      </c>
      <c r="H877" s="8" t="n">
        <v>85.893747</v>
      </c>
      <c r="I877" s="8" t="n">
        <v>777.813971</v>
      </c>
      <c r="J877" s="31" t="n">
        <v>9.055537</v>
      </c>
      <c r="K877" s="41" t="n">
        <v>1.397576</v>
      </c>
      <c r="L877" s="31" t="n">
        <v>4.857201</v>
      </c>
      <c r="M877" s="8" t="n">
        <v>210</v>
      </c>
      <c r="N877" s="8" t="n">
        <v>1024</v>
      </c>
      <c r="O877" s="31" t="n">
        <v>13.994337</v>
      </c>
      <c r="P877" s="31" t="n">
        <v>11.01291</v>
      </c>
      <c r="Q877" s="31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31" t="n">
        <v>4.569585</v>
      </c>
      <c r="W877" s="41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2*ROUNDUP(G877*1000/V_ZENER,0)*PRICE_Z+(4+IF(CORE_MODE=1,1,0)+IF(OR(CORE_MODE=3,CORE_MODE=4),1+2*N_CW+2*N_CW_A,0))*ROUNDUP(G877*DIODE_SAFETY/V_STICK,0)*PRICE_STICK</f>
        <v>101.7</v>
      </c>
      <c r="AG877" s="24" t="n">
        <f aca="false">SUM(X877:AF877)</f>
        <v>2600.86453305</v>
      </c>
      <c r="AH877" s="20" t="n">
        <f aca="false">FIXED_BOM</f>
        <v>3666</v>
      </c>
      <c r="AI877" s="24" t="n">
        <f aca="false">(AG877+AH877)*(1+CONT)</f>
        <v>7206.8942130075</v>
      </c>
      <c r="AJ877" s="24" t="n">
        <f aca="false">IF(AR877&gt;0,AI877/AR877,1000000000000)</f>
        <v>1483.75457655705</v>
      </c>
      <c r="AK877" s="8" t="n">
        <f aca="false">IF(AND(AP877&gt;=V_NEED,AR877&gt;=P_MIN,AQ877&gt;=Z_MIN,F877&lt;=N_CAP,D877&lt;=R_MAX,OR(CORONA_REQ=0,O877&gt;=G877),OR(CORE_MODE&lt;&gt;3,E_CORE&lt;=E_NULL_MAX)),1,0)</f>
        <v>0</v>
      </c>
      <c r="AL877" s="31" t="n">
        <f aca="false">IF(AK877=1,IF(OBJECTIVE=1,AI877,AJ877),1000000000000)+ROW()*0.000000001</f>
        <v>1000000000000</v>
      </c>
      <c r="AM877" s="31" t="n">
        <v>7.173405</v>
      </c>
      <c r="AN877" s="41" t="n">
        <v>1.344911</v>
      </c>
      <c r="AO877" s="31" t="n">
        <v>4.468041</v>
      </c>
      <c r="AP877" s="31" t="n">
        <f aca="false">IF(CORE_MODE=1,G877,IF(OR(CORE_MODE=3,CORE_MODE=4),G877+(CHOOSE(N_CW+1,0,1,CW_N2,CW_N3,CW_N4,CW_N5,CW_N6)+CHOOSE(N_CW_A+1,0,CW_A1,CW_A2))*CW_PER_SWING*AM877,AM877))</f>
        <v>28.355930015515</v>
      </c>
      <c r="AQ877" s="41" t="n">
        <f aca="false">IF(CORE_MODE=2,AN877,K877)</f>
        <v>1.397576</v>
      </c>
      <c r="AR877" s="31" t="n">
        <f aca="false">IF(CORE_MODE=2,AO877,L877)</f>
        <v>4.857201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31" t="n">
        <v>13.132078</v>
      </c>
      <c r="H878" s="8" t="n">
        <v>108.265413</v>
      </c>
      <c r="I878" s="8" t="n">
        <v>985.23103</v>
      </c>
      <c r="J878" s="31" t="n">
        <v>9.100146</v>
      </c>
      <c r="K878" s="41" t="n">
        <v>1.411449</v>
      </c>
      <c r="L878" s="31" t="n">
        <v>6.306661</v>
      </c>
      <c r="M878" s="8" t="n">
        <v>264</v>
      </c>
      <c r="N878" s="8" t="n">
        <v>1132</v>
      </c>
      <c r="O878" s="31" t="n">
        <v>13.994337</v>
      </c>
      <c r="P878" s="31" t="n">
        <v>13.766137</v>
      </c>
      <c r="Q878" s="31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31" t="n">
        <v>5.518652</v>
      </c>
      <c r="W878" s="41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2*ROUNDUP(G878*1000/V_ZENER,0)*PRICE_Z+(4+IF(CORE_MODE=1,1,0)+IF(OR(CORE_MODE=3,CORE_MODE=4),1+2*N_CW+2*N_CW_A,0))*ROUNDUP(G878*DIODE_SAFETY/V_STICK,0)*PRICE_STICK</f>
        <v>101.7</v>
      </c>
      <c r="AG878" s="24" t="n">
        <f aca="false">SUM(X878:AF878)</f>
        <v>3174.27055793</v>
      </c>
      <c r="AH878" s="20" t="n">
        <f aca="false">FIXED_BOM</f>
        <v>3666</v>
      </c>
      <c r="AI878" s="24" t="n">
        <f aca="false">(AG878+AH878)*(1+CONT)</f>
        <v>7866.3111416195</v>
      </c>
      <c r="AJ878" s="24" t="n">
        <f aca="false">IF(AR878&gt;0,AI878/AR878,1000000000000)</f>
        <v>1247.30204170154</v>
      </c>
      <c r="AK878" s="8" t="n">
        <f aca="false">IF(AND(AP878&gt;=V_NEED,AR878&gt;=P_MIN,AQ878&gt;=Z_MIN,F878&lt;=N_CAP,D878&lt;=R_MAX,OR(CORONA_REQ=0,O878&gt;=G878),OR(CORE_MODE&lt;&gt;3,E_CORE&lt;=E_NULL_MAX)),1,0)</f>
        <v>0</v>
      </c>
      <c r="AL878" s="31" t="n">
        <f aca="false">IF(AK878=1,IF(OBJECTIVE=1,AI878,AJ878),1000000000000)+ROW()*0.000000001</f>
        <v>1000000000000</v>
      </c>
      <c r="AM878" s="31" t="n">
        <v>7.204974</v>
      </c>
      <c r="AN878" s="41" t="n">
        <v>1.367095</v>
      </c>
      <c r="AO878" s="31" t="n">
        <v>5.901295</v>
      </c>
      <c r="AP878" s="31" t="n">
        <f aca="false">IF(CORE_MODE=1,G878,IF(OR(CORE_MODE=3,CORE_MODE=4),G878+(CHOOSE(N_CW+1,0,1,CW_N2,CW_N3,CW_N4,CW_N5,CW_N6)+CHOOSE(N_CW_A+1,0,CW_A1,CW_A2))*CW_PER_SWING*AM878,AM878))</f>
        <v>28.422927736162</v>
      </c>
      <c r="AQ878" s="41" t="n">
        <f aca="false">IF(CORE_MODE=2,AN878,K878)</f>
        <v>1.411449</v>
      </c>
      <c r="AR878" s="31" t="n">
        <f aca="false">IF(CORE_MODE=2,AO878,L878)</f>
        <v>6.306661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31" t="n">
        <v>13.132078</v>
      </c>
      <c r="H879" s="8" t="n">
        <v>130.637079</v>
      </c>
      <c r="I879" s="8" t="n">
        <v>1192.648089</v>
      </c>
      <c r="J879" s="31" t="n">
        <v>9.129476</v>
      </c>
      <c r="K879" s="41" t="n">
        <v>1.420879</v>
      </c>
      <c r="L879" s="31" t="n">
        <v>7.755416</v>
      </c>
      <c r="M879" s="8" t="n">
        <v>318</v>
      </c>
      <c r="N879" s="8" t="n">
        <v>1240</v>
      </c>
      <c r="O879" s="31" t="n">
        <v>13.994337</v>
      </c>
      <c r="P879" s="31" t="n">
        <v>16.519364</v>
      </c>
      <c r="Q879" s="31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31" t="n">
        <v>6.46772</v>
      </c>
      <c r="W879" s="41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2*ROUNDUP(G879*1000/V_ZENER,0)*PRICE_Z+(4+IF(CORE_MODE=1,1,0)+IF(OR(CORE_MODE=3,CORE_MODE=4),1+2*N_CW+2*N_CW_A,0))*ROUNDUP(G879*DIODE_SAFETY/V_STICK,0)*PRICE_STICK</f>
        <v>101.7</v>
      </c>
      <c r="AG879" s="24" t="n">
        <f aca="false">SUM(X879:AF879)</f>
        <v>3747.67662434</v>
      </c>
      <c r="AH879" s="20" t="n">
        <f aca="false">FIXED_BOM</f>
        <v>3666</v>
      </c>
      <c r="AI879" s="24" t="n">
        <f aca="false">(AG879+AH879)*(1+CONT)</f>
        <v>8525.728117991</v>
      </c>
      <c r="AJ879" s="24" t="n">
        <f aca="false">IF(AR879&gt;0,AI879/AR879,1000000000000)</f>
        <v>1099.32569935526</v>
      </c>
      <c r="AK879" s="8" t="n">
        <f aca="false">IF(AND(AP879&gt;=V_NEED,AR879&gt;=P_MIN,AQ879&gt;=Z_MIN,F879&lt;=N_CAP,D879&lt;=R_MAX,OR(CORONA_REQ=0,O879&gt;=G879),OR(CORE_MODE&lt;&gt;3,E_CORE&lt;=E_NULL_MAX)),1,0)</f>
        <v>0</v>
      </c>
      <c r="AL879" s="31" t="n">
        <f aca="false">IF(AK879=1,IF(OBJECTIVE=1,AI879,AJ879),1000000000000)+ROW()*0.000000001</f>
        <v>1000000000000</v>
      </c>
      <c r="AM879" s="31" t="n">
        <v>7.230421</v>
      </c>
      <c r="AN879" s="41" t="n">
        <v>1.383007</v>
      </c>
      <c r="AO879" s="31" t="n">
        <v>7.34546</v>
      </c>
      <c r="AP879" s="31" t="n">
        <f aca="false">IF(CORE_MODE=1,G879,IF(OR(CORE_MODE=3,CORE_MODE=4),G879+(CHOOSE(N_CW+1,0,1,CW_N2,CW_N3,CW_N4,CW_N5,CW_N6)+CHOOSE(N_CW_A+1,0,CW_A1,CW_A2))*CW_PER_SWING*AM879,AM879))</f>
        <v>28.476932962723</v>
      </c>
      <c r="AQ879" s="41" t="n">
        <f aca="false">IF(CORE_MODE=2,AN879,K879)</f>
        <v>1.420879</v>
      </c>
      <c r="AR879" s="31" t="n">
        <f aca="false">IF(CORE_MODE=2,AO879,L879)</f>
        <v>7.755416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31" t="n">
        <v>13.132078</v>
      </c>
      <c r="H880" s="8" t="n">
        <v>175.38041</v>
      </c>
      <c r="I880" s="8" t="n">
        <v>1607.482207</v>
      </c>
      <c r="J880" s="31" t="n">
        <v>9.165688</v>
      </c>
      <c r="K880" s="41" t="n">
        <v>1.432211</v>
      </c>
      <c r="L880" s="31" t="n">
        <v>10.660858</v>
      </c>
      <c r="M880" s="8" t="n">
        <v>417</v>
      </c>
      <c r="N880" s="8" t="n">
        <v>1438</v>
      </c>
      <c r="O880" s="31" t="n">
        <v>13.994337</v>
      </c>
      <c r="P880" s="31" t="n">
        <v>22.025819</v>
      </c>
      <c r="Q880" s="31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31" t="n">
        <v>8.207677</v>
      </c>
      <c r="W880" s="41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2*ROUNDUP(G880*1000/V_ZENER,0)*PRICE_Z+(4+IF(CORE_MODE=1,1,0)+IF(OR(CORE_MODE=3,CORE_MODE=4),1+2*N_CW+2*N_CW_A,0))*ROUNDUP(G880*DIODE_SAFETY/V_STICK,0)*PRICE_STICK</f>
        <v>101.7</v>
      </c>
      <c r="AG880" s="24" t="n">
        <f aca="false">SUM(X880:AF880)</f>
        <v>4805.16892527</v>
      </c>
      <c r="AH880" s="20" t="n">
        <f aca="false">FIXED_BOM</f>
        <v>3666</v>
      </c>
      <c r="AI880" s="24" t="n">
        <f aca="false">(AG880+AH880)*(1+CONT)</f>
        <v>9741.8442640605</v>
      </c>
      <c r="AJ880" s="24" t="n">
        <f aca="false">IF(AR880&gt;0,AI880/AR880,1000000000000)</f>
        <v>913.79551852773</v>
      </c>
      <c r="AK880" s="8" t="n">
        <f aca="false">IF(AND(AP880&gt;=V_NEED,AR880&gt;=P_MIN,AQ880&gt;=Z_MIN,F880&lt;=N_CAP,D880&lt;=R_MAX,OR(CORONA_REQ=0,O880&gt;=G880),OR(CORE_MODE&lt;&gt;3,E_CORE&lt;=E_NULL_MAX)),1,0)</f>
        <v>0</v>
      </c>
      <c r="AL880" s="31" t="n">
        <f aca="false">IF(AK880=1,IF(OBJECTIVE=1,AI880,AJ880),1000000000000)+ROW()*0.000000001</f>
        <v>1000000000000</v>
      </c>
      <c r="AM880" s="31" t="n">
        <v>7.276746</v>
      </c>
      <c r="AN880" s="41" t="n">
        <v>1.403686</v>
      </c>
      <c r="AO880" s="31" t="n">
        <v>10.264674</v>
      </c>
      <c r="AP880" s="31" t="n">
        <f aca="false">IF(CORE_MODE=1,G880,IF(OR(CORE_MODE=3,CORE_MODE=4),G880+(CHOOSE(N_CW+1,0,1,CW_N2,CW_N3,CW_N4,CW_N5,CW_N6)+CHOOSE(N_CW_A+1,0,CW_A1,CW_A2))*CW_PER_SWING*AM880,AM880))</f>
        <v>28.575246796198</v>
      </c>
      <c r="AQ880" s="41" t="n">
        <f aca="false">IF(CORE_MODE=2,AN880,K880)</f>
        <v>1.432211</v>
      </c>
      <c r="AR880" s="31" t="n">
        <f aca="false">IF(CORE_MODE=2,AO880,L880)</f>
        <v>10.660858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31" t="n">
        <v>13.132078</v>
      </c>
      <c r="H881" s="8" t="n">
        <v>62.095234</v>
      </c>
      <c r="I881" s="8" t="n">
        <v>424.491247</v>
      </c>
      <c r="J881" s="31" t="n">
        <v>6.836133</v>
      </c>
      <c r="K881" s="41" t="n">
        <v>1.293432</v>
      </c>
      <c r="L881" s="31" t="n">
        <v>2.132054</v>
      </c>
      <c r="M881" s="8" t="n">
        <v>111</v>
      </c>
      <c r="N881" s="8" t="n">
        <v>826</v>
      </c>
      <c r="O881" s="31" t="n">
        <v>13.994337</v>
      </c>
      <c r="P881" s="31" t="n">
        <v>6.269862</v>
      </c>
      <c r="Q881" s="31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31" t="n">
        <v>2.829627</v>
      </c>
      <c r="W881" s="41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2*ROUNDUP(G881*1000/V_ZENER,0)*PRICE_Z+(4+IF(CORE_MODE=1,1,0)+IF(OR(CORE_MODE=3,CORE_MODE=4),1+2*N_CW+2*N_CW_A,0))*ROUNDUP(G881*DIODE_SAFETY/V_STICK,0)*PRICE_STICK</f>
        <v>101.7</v>
      </c>
      <c r="AG881" s="24" t="n">
        <f aca="false">SUM(X881:AF881)</f>
        <v>1552.51015391</v>
      </c>
      <c r="AH881" s="20" t="n">
        <f aca="false">FIXED_BOM</f>
        <v>3666</v>
      </c>
      <c r="AI881" s="24" t="n">
        <f aca="false">(AG881+AH881)*(1+CONT)</f>
        <v>6001.2866769965</v>
      </c>
      <c r="AJ881" s="24" t="n">
        <f aca="false">IF(AR881&gt;0,AI881/AR881,1000000000000)</f>
        <v>2814.79112489482</v>
      </c>
      <c r="AK881" s="8" t="n">
        <f aca="false">IF(AND(AP881&gt;=V_NEED,AR881&gt;=P_MIN,AQ881&gt;=Z_MIN,F881&lt;=N_CAP,D881&lt;=R_MAX,OR(CORONA_REQ=0,O881&gt;=G881),OR(CORE_MODE&lt;&gt;3,E_CORE&lt;=E_NULL_MAX)),1,0)</f>
        <v>0</v>
      </c>
      <c r="AL881" s="31" t="n">
        <f aca="false">IF(AK881=1,IF(OBJECTIVE=1,AI881,AJ881),1000000000000)+ROW()*0.000000001</f>
        <v>1000000000000</v>
      </c>
      <c r="AM881" s="31" t="n">
        <v>6.948505</v>
      </c>
      <c r="AN881" s="41" t="n">
        <v>1.220364</v>
      </c>
      <c r="AO881" s="31" t="n">
        <v>1.716678</v>
      </c>
      <c r="AP881" s="31" t="n">
        <f aca="false">IF(CORE_MODE=1,G881,IF(OR(CORE_MODE=3,CORE_MODE=4),G881+(CHOOSE(N_CW+1,0,1,CW_N2,CW_N3,CW_N4,CW_N5,CW_N6)+CHOOSE(N_CW_A+1,0,CW_A1,CW_A2))*CW_PER_SWING*AM881,AM881))</f>
        <v>27.878633066815</v>
      </c>
      <c r="AQ881" s="41" t="n">
        <f aca="false">IF(CORE_MODE=2,AN881,K881)</f>
        <v>1.293432</v>
      </c>
      <c r="AR881" s="31" t="n">
        <f aca="false">IF(CORE_MODE=2,AO881,L881)</f>
        <v>2.132054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31" t="n">
        <v>13.132078</v>
      </c>
      <c r="H882" s="8" t="n">
        <v>96.435367</v>
      </c>
      <c r="I882" s="8" t="n">
        <v>667.057674</v>
      </c>
      <c r="J882" s="31" t="n">
        <v>6.917148</v>
      </c>
      <c r="K882" s="41" t="n">
        <v>1.328794</v>
      </c>
      <c r="L882" s="31" t="n">
        <v>3.645045</v>
      </c>
      <c r="M882" s="8" t="n">
        <v>165</v>
      </c>
      <c r="N882" s="8" t="n">
        <v>934</v>
      </c>
      <c r="O882" s="31" t="n">
        <v>13.994337</v>
      </c>
      <c r="P882" s="31" t="n">
        <v>9.404793</v>
      </c>
      <c r="Q882" s="31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31" t="n">
        <v>3.778695</v>
      </c>
      <c r="W882" s="41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2*ROUNDUP(G882*1000/V_ZENER,0)*PRICE_Z+(4+IF(CORE_MODE=1,1,0)+IF(OR(CORE_MODE=3,CORE_MODE=4),1+2*N_CW+2*N_CW_A,0))*ROUNDUP(G882*DIODE_SAFETY/V_STICK,0)*PRICE_STICK</f>
        <v>101.7</v>
      </c>
      <c r="AG882" s="24" t="n">
        <f aca="false">SUM(X882:AF882)</f>
        <v>2130.4852222</v>
      </c>
      <c r="AH882" s="20" t="n">
        <f aca="false">FIXED_BOM</f>
        <v>3666</v>
      </c>
      <c r="AI882" s="24" t="n">
        <f aca="false">(AG882+AH882)*(1+CONT)</f>
        <v>6665.95800553</v>
      </c>
      <c r="AJ882" s="24" t="n">
        <f aca="false">IF(AR882&gt;0,AI882/AR882,1000000000000)</f>
        <v>1828.77248580745</v>
      </c>
      <c r="AK882" s="8" t="n">
        <f aca="false">IF(AND(AP882&gt;=V_NEED,AR882&gt;=P_MIN,AQ882&gt;=Z_MIN,F882&lt;=N_CAP,D882&lt;=R_MAX,OR(CORONA_REQ=0,O882&gt;=G882),OR(CORE_MODE&lt;&gt;3,E_CORE&lt;=E_NULL_MAX)),1,0)</f>
        <v>1</v>
      </c>
      <c r="AL882" s="31" t="n">
        <f aca="false">IF(AK882=1,IF(OBJECTIVE=1,AI882,AJ882),1000000000000)+ROW()*0.000000001</f>
        <v>6665.958006412</v>
      </c>
      <c r="AM882" s="31" t="n">
        <v>7.073383</v>
      </c>
      <c r="AN882" s="41" t="n">
        <v>1.275684</v>
      </c>
      <c r="AO882" s="31" t="n">
        <v>3.246101</v>
      </c>
      <c r="AP882" s="31" t="n">
        <f aca="false">IF(CORE_MODE=1,G882,IF(OR(CORE_MODE=3,CORE_MODE=4),G882+(CHOOSE(N_CW+1,0,1,CW_N2,CW_N3,CW_N4,CW_N5,CW_N6)+CHOOSE(N_CW_A+1,0,CW_A1,CW_A2))*CW_PER_SWING*AM882,AM882))</f>
        <v>28.143657025729</v>
      </c>
      <c r="AQ882" s="41" t="n">
        <f aca="false">IF(CORE_MODE=2,AN882,K882)</f>
        <v>1.328794</v>
      </c>
      <c r="AR882" s="31" t="n">
        <f aca="false">IF(CORE_MODE=2,AO882,L882)</f>
        <v>3.645045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31" t="n">
        <v>13.132078</v>
      </c>
      <c r="H883" s="8" t="n">
        <v>130.775501</v>
      </c>
      <c r="I883" s="8" t="n">
        <v>909.624101</v>
      </c>
      <c r="J883" s="31" t="n">
        <v>6.955615</v>
      </c>
      <c r="K883" s="41" t="n">
        <v>1.346499</v>
      </c>
      <c r="L883" s="31" t="n">
        <v>5.165547</v>
      </c>
      <c r="M883" s="8" t="n">
        <v>219</v>
      </c>
      <c r="N883" s="8" t="n">
        <v>1042</v>
      </c>
      <c r="O883" s="31" t="n">
        <v>13.994337</v>
      </c>
      <c r="P883" s="31" t="n">
        <v>12.539724</v>
      </c>
      <c r="Q883" s="31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31" t="n">
        <v>4.727763</v>
      </c>
      <c r="W883" s="41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2*ROUNDUP(G883*1000/V_ZENER,0)*PRICE_Z+(4+IF(CORE_MODE=1,1,0)+IF(OR(CORE_MODE=3,CORE_MODE=4),1+2*N_CW+2*N_CW_A,0))*ROUNDUP(G883*DIODE_SAFETY/V_STICK,0)*PRICE_STICK</f>
        <v>101.7</v>
      </c>
      <c r="AG883" s="24" t="n">
        <f aca="false">SUM(X883:AF883)</f>
        <v>2708.46029199</v>
      </c>
      <c r="AH883" s="20" t="n">
        <f aca="false">FIXED_BOM</f>
        <v>3666</v>
      </c>
      <c r="AI883" s="24" t="n">
        <f aca="false">(AG883+AH883)*(1+CONT)</f>
        <v>7330.6293357885</v>
      </c>
      <c r="AJ883" s="24" t="n">
        <f aca="false">IF(AR883&gt;0,AI883/AR883,1000000000000)</f>
        <v>1419.13902550659</v>
      </c>
      <c r="AK883" s="8" t="n">
        <f aca="false">IF(AND(AP883&gt;=V_NEED,AR883&gt;=P_MIN,AQ883&gt;=Z_MIN,F883&lt;=N_CAP,D883&lt;=R_MAX,OR(CORONA_REQ=0,O883&gt;=G883),OR(CORE_MODE&lt;&gt;3,E_CORE&lt;=E_NULL_MAX)),1,0)</f>
        <v>0</v>
      </c>
      <c r="AL883" s="31" t="n">
        <f aca="false">IF(AK883=1,IF(OBJECTIVE=1,AI883,AJ883),1000000000000)+ROW()*0.000000001</f>
        <v>1000000000000</v>
      </c>
      <c r="AM883" s="31" t="n">
        <v>7.113645</v>
      </c>
      <c r="AN883" s="41" t="n">
        <v>1.30526</v>
      </c>
      <c r="AO883" s="31" t="n">
        <v>4.771716</v>
      </c>
      <c r="AP883" s="31" t="n">
        <f aca="false">IF(CORE_MODE=1,G883,IF(OR(CORE_MODE=3,CORE_MODE=4),G883+(CHOOSE(N_CW+1,0,1,CW_N2,CW_N3,CW_N4,CW_N5,CW_N6)+CHOOSE(N_CW_A+1,0,CW_A1,CW_A2))*CW_PER_SWING*AM883,AM883))</f>
        <v>28.229103578635</v>
      </c>
      <c r="AQ883" s="41" t="n">
        <f aca="false">IF(CORE_MODE=2,AN883,K883)</f>
        <v>1.346499</v>
      </c>
      <c r="AR883" s="31" t="n">
        <f aca="false">IF(CORE_MODE=2,AO883,L883)</f>
        <v>5.165547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31" t="n">
        <v>13.132078</v>
      </c>
      <c r="H884" s="8" t="n">
        <v>165.115635</v>
      </c>
      <c r="I884" s="8" t="n">
        <v>1152.190528</v>
      </c>
      <c r="J884" s="31" t="n">
        <v>6.978083</v>
      </c>
      <c r="K884" s="41" t="n">
        <v>1.357602</v>
      </c>
      <c r="L884" s="31" t="n">
        <v>6.695713</v>
      </c>
      <c r="M884" s="8" t="n">
        <v>273</v>
      </c>
      <c r="N884" s="8" t="n">
        <v>1150</v>
      </c>
      <c r="O884" s="31" t="n">
        <v>13.994337</v>
      </c>
      <c r="P884" s="31" t="n">
        <v>15.674655</v>
      </c>
      <c r="Q884" s="31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31" t="n">
        <v>5.67683</v>
      </c>
      <c r="W884" s="41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2*ROUNDUP(G884*1000/V_ZENER,0)*PRICE_Z+(4+IF(CORE_MODE=1,1,0)+IF(OR(CORE_MODE=3,CORE_MODE=4),1+2*N_CW+2*N_CW_A,0))*ROUNDUP(G884*DIODE_SAFETY/V_STICK,0)*PRICE_STICK</f>
        <v>101.7</v>
      </c>
      <c r="AG884" s="24" t="n">
        <f aca="false">SUM(X884:AF884)</f>
        <v>3286.43536725</v>
      </c>
      <c r="AH884" s="20" t="n">
        <f aca="false">FIXED_BOM</f>
        <v>3666</v>
      </c>
      <c r="AI884" s="24" t="n">
        <f aca="false">(AG884+AH884)*(1+CONT)</f>
        <v>7995.3006723375</v>
      </c>
      <c r="AJ884" s="24" t="n">
        <f aca="false">IF(AR884&gt;0,AI884/AR884,1000000000000)</f>
        <v>1194.09249953478</v>
      </c>
      <c r="AK884" s="8" t="n">
        <f aca="false">IF(AND(AP884&gt;=V_NEED,AR884&gt;=P_MIN,AQ884&gt;=Z_MIN,F884&lt;=N_CAP,D884&lt;=R_MAX,OR(CORONA_REQ=0,O884&gt;=G884),OR(CORE_MODE&lt;&gt;3,E_CORE&lt;=E_NULL_MAX)),1,0)</f>
        <v>0</v>
      </c>
      <c r="AL884" s="31" t="n">
        <f aca="false">IF(AK884=1,IF(OBJECTIVE=1,AI884,AJ884),1000000000000)+ROW()*0.000000001</f>
        <v>1000000000000</v>
      </c>
      <c r="AM884" s="31" t="n">
        <v>7.145131</v>
      </c>
      <c r="AN884" s="41" t="n">
        <v>1.323386</v>
      </c>
      <c r="AO884" s="31" t="n">
        <v>6.290597</v>
      </c>
      <c r="AP884" s="31" t="n">
        <f aca="false">IF(CORE_MODE=1,G884,IF(OR(CORE_MODE=3,CORE_MODE=4),G884+(CHOOSE(N_CW+1,0,1,CW_N2,CW_N3,CW_N4,CW_N5,CW_N6)+CHOOSE(N_CW_A+1,0,CW_A1,CW_A2))*CW_PER_SWING*AM884,AM884))</f>
        <v>28.295925151453</v>
      </c>
      <c r="AQ884" s="41" t="n">
        <f aca="false">IF(CORE_MODE=2,AN884,K884)</f>
        <v>1.357602</v>
      </c>
      <c r="AR884" s="31" t="n">
        <f aca="false">IF(CORE_MODE=2,AO884,L884)</f>
        <v>6.695713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31" t="n">
        <v>13.132078</v>
      </c>
      <c r="H885" s="8" t="n">
        <v>199.455768</v>
      </c>
      <c r="I885" s="8" t="n">
        <v>1394.756955</v>
      </c>
      <c r="J885" s="31" t="n">
        <v>6.992813</v>
      </c>
      <c r="K885" s="41" t="n">
        <v>1.364448</v>
      </c>
      <c r="L885" s="31" t="n">
        <v>8.213153</v>
      </c>
      <c r="M885" s="8" t="n">
        <v>327</v>
      </c>
      <c r="N885" s="8" t="n">
        <v>1258</v>
      </c>
      <c r="O885" s="31" t="n">
        <v>13.994337</v>
      </c>
      <c r="P885" s="31" t="n">
        <v>18.809585</v>
      </c>
      <c r="Q885" s="31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31" t="n">
        <v>6.625898</v>
      </c>
      <c r="W885" s="41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2*ROUNDUP(G885*1000/V_ZENER,0)*PRICE_Z+(4+IF(CORE_MODE=1,1,0)+IF(OR(CORE_MODE=3,CORE_MODE=4),1+2*N_CW+2*N_CW_A,0))*ROUNDUP(G885*DIODE_SAFETY/V_STICK,0)*PRICE_STICK</f>
        <v>101.7</v>
      </c>
      <c r="AG885" s="24" t="n">
        <f aca="false">SUM(X885:AF885)</f>
        <v>3864.41042507</v>
      </c>
      <c r="AH885" s="20" t="n">
        <f aca="false">FIXED_BOM</f>
        <v>3666</v>
      </c>
      <c r="AI885" s="24" t="n">
        <f aca="false">(AG885+AH885)*(1+CONT)</f>
        <v>8659.9719888305</v>
      </c>
      <c r="AJ885" s="24" t="n">
        <f aca="false">IF(AR885&gt;0,AI885/AR885,1000000000000)</f>
        <v>1054.40285707943</v>
      </c>
      <c r="AK885" s="8" t="n">
        <f aca="false">IF(AND(AP885&gt;=V_NEED,AR885&gt;=P_MIN,AQ885&gt;=Z_MIN,F885&lt;=N_CAP,D885&lt;=R_MAX,OR(CORONA_REQ=0,O885&gt;=G885),OR(CORE_MODE&lt;&gt;3,E_CORE&lt;=E_NULL_MAX)),1,0)</f>
        <v>0</v>
      </c>
      <c r="AL885" s="31" t="n">
        <f aca="false">IF(AK885=1,IF(OBJECTIVE=1,AI885,AJ885),1000000000000)+ROW()*0.000000001</f>
        <v>1000000000000</v>
      </c>
      <c r="AM885" s="31" t="n">
        <v>7.170406</v>
      </c>
      <c r="AN885" s="41" t="n">
        <v>1.336059</v>
      </c>
      <c r="AO885" s="31" t="n">
        <v>7.820291</v>
      </c>
      <c r="AP885" s="31" t="n">
        <f aca="false">IF(CORE_MODE=1,G885,IF(OR(CORE_MODE=3,CORE_MODE=4),G885+(CHOOSE(N_CW+1,0,1,CW_N2,CW_N3,CW_N4,CW_N5,CW_N6)+CHOOSE(N_CW_A+1,0,CW_A1,CW_A2))*CW_PER_SWING*AM885,AM885))</f>
        <v>28.349565348778</v>
      </c>
      <c r="AQ885" s="41" t="n">
        <f aca="false">IF(CORE_MODE=2,AN885,K885)</f>
        <v>1.364448</v>
      </c>
      <c r="AR885" s="31" t="n">
        <f aca="false">IF(CORE_MODE=2,AO885,L885)</f>
        <v>8.213153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31" t="n">
        <v>13.132078</v>
      </c>
      <c r="H886" s="8" t="n">
        <v>268.136036</v>
      </c>
      <c r="I886" s="8" t="n">
        <v>1879.889808</v>
      </c>
      <c r="J886" s="31" t="n">
        <v>7.010955</v>
      </c>
      <c r="K886" s="41" t="n">
        <v>1.373069</v>
      </c>
      <c r="L886" s="31" t="n">
        <v>11.27352</v>
      </c>
      <c r="M886" s="8" t="n">
        <v>435</v>
      </c>
      <c r="N886" s="8" t="n">
        <v>1474</v>
      </c>
      <c r="O886" s="31" t="n">
        <v>13.994337</v>
      </c>
      <c r="P886" s="31" t="n">
        <v>25.079447</v>
      </c>
      <c r="Q886" s="31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31" t="n">
        <v>8.524033</v>
      </c>
      <c r="W886" s="41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2*ROUNDUP(G886*1000/V_ZENER,0)*PRICE_Z+(4+IF(CORE_MODE=1,1,0)+IF(OR(CORE_MODE=3,CORE_MODE=4),1+2*N_CW+2*N_CW_A,0))*ROUNDUP(G886*DIODE_SAFETY/V_STICK,0)*PRICE_STICK</f>
        <v>101.7</v>
      </c>
      <c r="AG886" s="24" t="n">
        <f aca="false">SUM(X886:AF886)</f>
        <v>5020.36050862</v>
      </c>
      <c r="AH886" s="20" t="n">
        <f aca="false">FIXED_BOM</f>
        <v>3666</v>
      </c>
      <c r="AI886" s="24" t="n">
        <f aca="false">(AG886+AH886)*(1+CONT)</f>
        <v>9989.314584913</v>
      </c>
      <c r="AJ886" s="24" t="n">
        <f aca="false">IF(AR886&gt;0,AI886/AR886,1000000000000)</f>
        <v>886.086562574334</v>
      </c>
      <c r="AK886" s="8" t="n">
        <f aca="false">IF(AND(AP886&gt;=V_NEED,AR886&gt;=P_MIN,AQ886&gt;=Z_MIN,F886&lt;=N_CAP,D886&lt;=R_MAX,OR(CORONA_REQ=0,O886&gt;=G886),OR(CORE_MODE&lt;&gt;3,E_CORE&lt;=E_NULL_MAX)),1,0)</f>
        <v>0</v>
      </c>
      <c r="AL886" s="31" t="n">
        <f aca="false">IF(AK886=1,IF(OBJECTIVE=1,AI886,AJ886),1000000000000)+ROW()*0.000000001</f>
        <v>1000000000000</v>
      </c>
      <c r="AM886" s="31" t="n">
        <v>7.23028</v>
      </c>
      <c r="AN886" s="41" t="n">
        <v>1.350901</v>
      </c>
      <c r="AO886" s="31" t="n">
        <v>10.870526</v>
      </c>
      <c r="AP886" s="31" t="n">
        <f aca="false">IF(CORE_MODE=1,G886,IF(OR(CORE_MODE=3,CORE_MODE=4),G886+(CHOOSE(N_CW+1,0,1,CW_N2,CW_N3,CW_N4,CW_N5,CW_N6)+CHOOSE(N_CW_A+1,0,CW_A1,CW_A2))*CW_PER_SWING*AM886,AM886))</f>
        <v>28.47663372364</v>
      </c>
      <c r="AQ886" s="41" t="n">
        <f aca="false">IF(CORE_MODE=2,AN886,K886)</f>
        <v>1.373069</v>
      </c>
      <c r="AR886" s="31" t="n">
        <f aca="false">IF(CORE_MODE=2,AO886,L886)</f>
        <v>11.27352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31" t="n">
        <v>13.132078</v>
      </c>
      <c r="H887" s="8" t="n">
        <v>34.919031</v>
      </c>
      <c r="I887" s="8" t="n">
        <v>303.880082</v>
      </c>
      <c r="J887" s="31" t="n">
        <v>8.70242</v>
      </c>
      <c r="K887" s="41" t="n">
        <v>1.306577</v>
      </c>
      <c r="L887" s="31" t="n">
        <v>1.56958</v>
      </c>
      <c r="M887" s="8" t="n">
        <v>114</v>
      </c>
      <c r="N887" s="8" t="n">
        <v>832</v>
      </c>
      <c r="O887" s="31" t="n">
        <v>15.115474</v>
      </c>
      <c r="P887" s="31" t="n">
        <v>6.324064</v>
      </c>
      <c r="Q887" s="31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31" t="n">
        <v>2.882353</v>
      </c>
      <c r="W887" s="41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2*ROUNDUP(G887*1000/V_ZENER,0)*PRICE_Z+(4+IF(CORE_MODE=1,1,0)+IF(OR(CORE_MODE=3,CORE_MODE=4),1+2*N_CW+2*N_CW_A,0))*ROUNDUP(G887*DIODE_SAFETY/V_STICK,0)*PRICE_STICK</f>
        <v>101.7</v>
      </c>
      <c r="AG887" s="24" t="n">
        <f aca="false">SUM(X887:AF887)</f>
        <v>1504.42779148</v>
      </c>
      <c r="AH887" s="20" t="n">
        <f aca="false">FIXED_BOM</f>
        <v>3666</v>
      </c>
      <c r="AI887" s="24" t="n">
        <f aca="false">(AG887+AH887)*(1+CONT)</f>
        <v>5945.991960202</v>
      </c>
      <c r="AJ887" s="24" t="n">
        <f aca="false">IF(AR887&gt;0,AI887/AR887,1000000000000)</f>
        <v>3788.26944800647</v>
      </c>
      <c r="AK887" s="8" t="n">
        <f aca="false">IF(AND(AP887&gt;=V_NEED,AR887&gt;=P_MIN,AQ887&gt;=Z_MIN,F887&lt;=N_CAP,D887&lt;=R_MAX,OR(CORONA_REQ=0,O887&gt;=G887),OR(CORE_MODE&lt;&gt;3,E_CORE&lt;=E_NULL_MAX)),1,0)</f>
        <v>0</v>
      </c>
      <c r="AL887" s="31" t="n">
        <f aca="false">IF(AK887=1,IF(OBJECTIVE=1,AI887,AJ887),1000000000000)+ROW()*0.000000001</f>
        <v>1000000000000</v>
      </c>
      <c r="AM887" s="31" t="n">
        <v>7.030204</v>
      </c>
      <c r="AN887" s="41" t="n">
        <v>1.204478</v>
      </c>
      <c r="AO887" s="31" t="n">
        <v>1.180604</v>
      </c>
      <c r="AP887" s="31" t="n">
        <f aca="false">IF(CORE_MODE=1,G887,IF(OR(CORE_MODE=3,CORE_MODE=4),G887+(CHOOSE(N_CW+1,0,1,CW_N2,CW_N3,CW_N4,CW_N5,CW_N6)+CHOOSE(N_CW_A+1,0,CW_A1,CW_A2))*CW_PER_SWING*AM887,AM887))</f>
        <v>28.052019831652</v>
      </c>
      <c r="AQ887" s="41" t="n">
        <f aca="false">IF(CORE_MODE=2,AN887,K887)</f>
        <v>1.306577</v>
      </c>
      <c r="AR887" s="31" t="n">
        <f aca="false">IF(CORE_MODE=2,AO887,L887)</f>
        <v>1.56958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31" t="n">
        <v>13.132078</v>
      </c>
      <c r="H888" s="8" t="n">
        <v>53.729906</v>
      </c>
      <c r="I888" s="8" t="n">
        <v>477.525843</v>
      </c>
      <c r="J888" s="31" t="n">
        <v>8.887524</v>
      </c>
      <c r="K888" s="41" t="n">
        <v>1.35776</v>
      </c>
      <c r="L888" s="31" t="n">
        <v>2.76252</v>
      </c>
      <c r="M888" s="8" t="n">
        <v>174</v>
      </c>
      <c r="N888" s="8" t="n">
        <v>952</v>
      </c>
      <c r="O888" s="31" t="n">
        <v>15.115474</v>
      </c>
      <c r="P888" s="31" t="n">
        <v>9.486096</v>
      </c>
      <c r="Q888" s="31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31" t="n">
        <v>3.936873</v>
      </c>
      <c r="W888" s="41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2*ROUNDUP(G888*1000/V_ZENER,0)*PRICE_Z+(4+IF(CORE_MODE=1,1,0)+IF(OR(CORE_MODE=3,CORE_MODE=4),1+2*N_CW+2*N_CW_A,0))*ROUNDUP(G888*DIODE_SAFETY/V_STICK,0)*PRICE_STICK</f>
        <v>101.7</v>
      </c>
      <c r="AG888" s="24" t="n">
        <f aca="false">SUM(X888:AF888)</f>
        <v>2103.02163897</v>
      </c>
      <c r="AH888" s="20" t="n">
        <f aca="false">FIXED_BOM</f>
        <v>3666</v>
      </c>
      <c r="AI888" s="24" t="n">
        <f aca="false">(AG888+AH888)*(1+CONT)</f>
        <v>6634.3748848155</v>
      </c>
      <c r="AJ888" s="24" t="n">
        <f aca="false">IF(AR888&gt;0,AI888/AR888,1000000000000)</f>
        <v>2401.56628180629</v>
      </c>
      <c r="AK888" s="8" t="n">
        <f aca="false">IF(AND(AP888&gt;=V_NEED,AR888&gt;=P_MIN,AQ888&gt;=Z_MIN,F888&lt;=N_CAP,D888&lt;=R_MAX,OR(CORONA_REQ=0,O888&gt;=G888),OR(CORE_MODE&lt;&gt;3,E_CORE&lt;=E_NULL_MAX)),1,0)</f>
        <v>1</v>
      </c>
      <c r="AL888" s="31" t="n">
        <f aca="false">IF(AK888=1,IF(OBJECTIVE=1,AI888,AJ888),1000000000000)+ROW()*0.000000001</f>
        <v>6634.3748857035</v>
      </c>
      <c r="AM888" s="31" t="n">
        <v>7.108348</v>
      </c>
      <c r="AN888" s="41" t="n">
        <v>1.281529</v>
      </c>
      <c r="AO888" s="31" t="n">
        <v>2.378591</v>
      </c>
      <c r="AP888" s="31" t="n">
        <f aca="false">IF(CORE_MODE=1,G888,IF(OR(CORE_MODE=3,CORE_MODE=4),G888+(CHOOSE(N_CW+1,0,1,CW_N2,CW_N3,CW_N4,CW_N5,CW_N6)+CHOOSE(N_CW_A+1,0,CW_A1,CW_A2))*CW_PER_SWING*AM888,AM888))</f>
        <v>28.217861951524</v>
      </c>
      <c r="AQ888" s="41" t="n">
        <f aca="false">IF(CORE_MODE=2,AN888,K888)</f>
        <v>1.35776</v>
      </c>
      <c r="AR888" s="31" t="n">
        <f aca="false">IF(CORE_MODE=2,AO888,L888)</f>
        <v>2.76252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31" t="n">
        <v>13.132078</v>
      </c>
      <c r="H889" s="8" t="n">
        <v>72.540781</v>
      </c>
      <c r="I889" s="8" t="n">
        <v>651.171604</v>
      </c>
      <c r="J889" s="31" t="n">
        <v>8.976628</v>
      </c>
      <c r="K889" s="41" t="n">
        <v>1.384436</v>
      </c>
      <c r="L889" s="31" t="n">
        <v>3.969051</v>
      </c>
      <c r="M889" s="8" t="n">
        <v>224</v>
      </c>
      <c r="N889" s="8" t="n">
        <v>1052</v>
      </c>
      <c r="O889" s="31" t="n">
        <v>15.115474</v>
      </c>
      <c r="P889" s="31" t="n">
        <v>12.648127</v>
      </c>
      <c r="Q889" s="31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31" t="n">
        <v>4.815639</v>
      </c>
      <c r="W889" s="41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2*ROUNDUP(G889*1000/V_ZENER,0)*PRICE_Z+(4+IF(CORE_MODE=1,1,0)+IF(OR(CORE_MODE=3,CORE_MODE=4),1+2*N_CW+2*N_CW_A,0))*ROUNDUP(G889*DIODE_SAFETY/V_STICK,0)*PRICE_STICK</f>
        <v>101.7</v>
      </c>
      <c r="AG889" s="24" t="n">
        <f aca="false">SUM(X889:AF889)</f>
        <v>2605.1056865</v>
      </c>
      <c r="AH889" s="20" t="n">
        <f aca="false">FIXED_BOM</f>
        <v>3666</v>
      </c>
      <c r="AI889" s="24" t="n">
        <f aca="false">(AG889+AH889)*(1+CONT)</f>
        <v>7211.771539475</v>
      </c>
      <c r="AJ889" s="24" t="n">
        <f aca="false">IF(AR889&gt;0,AI889/AR889,1000000000000)</f>
        <v>1817.00147956653</v>
      </c>
      <c r="AK889" s="8" t="n">
        <f aca="false">IF(AND(AP889&gt;=V_NEED,AR889&gt;=P_MIN,AQ889&gt;=Z_MIN,F889&lt;=N_CAP,D889&lt;=R_MAX,OR(CORONA_REQ=0,O889&gt;=G889),OR(CORE_MODE&lt;&gt;3,E_CORE&lt;=E_NULL_MAX)),1,0)</f>
        <v>0</v>
      </c>
      <c r="AL889" s="31" t="n">
        <f aca="false">IF(AK889=1,IF(OBJECTIVE=1,AI889,AJ889),1000000000000)+ROW()*0.000000001</f>
        <v>1000000000000</v>
      </c>
      <c r="AM889" s="31" t="n">
        <v>7.14926</v>
      </c>
      <c r="AN889" s="41" t="n">
        <v>1.322961</v>
      </c>
      <c r="AO889" s="31" t="n">
        <v>3.566037</v>
      </c>
      <c r="AP889" s="31" t="n">
        <f aca="false">IF(CORE_MODE=1,G889,IF(OR(CORE_MODE=3,CORE_MODE=4),G889+(CHOOSE(N_CW+1,0,1,CW_N2,CW_N3,CW_N4,CW_N5,CW_N6)+CHOOSE(N_CW_A+1,0,CW_A1,CW_A2))*CW_PER_SWING*AM889,AM889))</f>
        <v>28.30468797538</v>
      </c>
      <c r="AQ889" s="41" t="n">
        <f aca="false">IF(CORE_MODE=2,AN889,K889)</f>
        <v>1.384436</v>
      </c>
      <c r="AR889" s="31" t="n">
        <f aca="false">IF(CORE_MODE=2,AO889,L889)</f>
        <v>3.969051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31" t="n">
        <v>13.132078</v>
      </c>
      <c r="H890" s="8" t="n">
        <v>91.351656</v>
      </c>
      <c r="I890" s="8" t="n">
        <v>824.817364</v>
      </c>
      <c r="J890" s="31" t="n">
        <v>9.029036</v>
      </c>
      <c r="K890" s="41" t="n">
        <v>1.400294</v>
      </c>
      <c r="L890" s="31" t="n">
        <v>5.176468</v>
      </c>
      <c r="M890" s="8" t="n">
        <v>274</v>
      </c>
      <c r="N890" s="8" t="n">
        <v>1152</v>
      </c>
      <c r="O890" s="31" t="n">
        <v>15.115474</v>
      </c>
      <c r="P890" s="31" t="n">
        <v>15.810159</v>
      </c>
      <c r="Q890" s="31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31" t="n">
        <v>5.694406</v>
      </c>
      <c r="W890" s="41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2*ROUNDUP(G890*1000/V_ZENER,0)*PRICE_Z+(4+IF(CORE_MODE=1,1,0)+IF(OR(CORE_MODE=3,CORE_MODE=4),1+2*N_CW+2*N_CW_A,0))*ROUNDUP(G890*DIODE_SAFETY/V_STICK,0)*PRICE_STICK</f>
        <v>101.7</v>
      </c>
      <c r="AG890" s="24" t="n">
        <f aca="false">SUM(X890:AF890)</f>
        <v>3107.18979403</v>
      </c>
      <c r="AH890" s="20" t="n">
        <f aca="false">FIXED_BOM</f>
        <v>3666</v>
      </c>
      <c r="AI890" s="24" t="n">
        <f aca="false">(AG890+AH890)*(1+CONT)</f>
        <v>7789.1682631345</v>
      </c>
      <c r="AJ890" s="24" t="n">
        <f aca="false">IF(AR890&gt;0,AI890/AR890,1000000000000)</f>
        <v>1504.72643955966</v>
      </c>
      <c r="AK890" s="8" t="n">
        <f aca="false">IF(AND(AP890&gt;=V_NEED,AR890&gt;=P_MIN,AQ890&gt;=Z_MIN,F890&lt;=N_CAP,D890&lt;=R_MAX,OR(CORONA_REQ=0,O890&gt;=G890),OR(CORE_MODE&lt;&gt;3,E_CORE&lt;=E_NULL_MAX)),1,0)</f>
        <v>0</v>
      </c>
      <c r="AL890" s="31" t="n">
        <f aca="false">IF(AK890=1,IF(OBJECTIVE=1,AI890,AJ890),1000000000000)+ROW()*0.000000001</f>
        <v>1000000000000</v>
      </c>
      <c r="AM890" s="31" t="n">
        <v>7.180197</v>
      </c>
      <c r="AN890" s="41" t="n">
        <v>1.35015</v>
      </c>
      <c r="AO890" s="31" t="n">
        <v>4.788269</v>
      </c>
      <c r="AP890" s="31" t="n">
        <f aca="false">IF(CORE_MODE=1,G890,IF(OR(CORE_MODE=3,CORE_MODE=4),G890+(CHOOSE(N_CW+1,0,1,CW_N2,CW_N3,CW_N4,CW_N5,CW_N6)+CHOOSE(N_CW_A+1,0,CW_A1,CW_A2))*CW_PER_SWING*AM890,AM890))</f>
        <v>28.370344425811</v>
      </c>
      <c r="AQ890" s="41" t="n">
        <f aca="false">IF(CORE_MODE=2,AN890,K890)</f>
        <v>1.400294</v>
      </c>
      <c r="AR890" s="31" t="n">
        <f aca="false">IF(CORE_MODE=2,AO890,L890)</f>
        <v>5.176468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31" t="n">
        <v>13.132078</v>
      </c>
      <c r="H891" s="8" t="n">
        <v>110.162531</v>
      </c>
      <c r="I891" s="8" t="n">
        <v>998.463125</v>
      </c>
      <c r="J891" s="31" t="n">
        <v>9.063546</v>
      </c>
      <c r="K891" s="41" t="n">
        <v>1.41127</v>
      </c>
      <c r="L891" s="31" t="n">
        <v>6.389828</v>
      </c>
      <c r="M891" s="8" t="n">
        <v>334</v>
      </c>
      <c r="N891" s="8" t="n">
        <v>1272</v>
      </c>
      <c r="O891" s="31" t="n">
        <v>15.115474</v>
      </c>
      <c r="P891" s="31" t="n">
        <v>18.972191</v>
      </c>
      <c r="Q891" s="31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31" t="n">
        <v>6.748925</v>
      </c>
      <c r="W891" s="41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2*ROUNDUP(G891*1000/V_ZENER,0)*PRICE_Z+(4+IF(CORE_MODE=1,1,0)+IF(OR(CORE_MODE=3,CORE_MODE=4),1+2*N_CW+2*N_CW_A,0))*ROUNDUP(G891*DIODE_SAFETY/V_STICK,0)*PRICE_STICK</f>
        <v>101.7</v>
      </c>
      <c r="AG891" s="24" t="n">
        <f aca="false">SUM(X891:AF891)</f>
        <v>3705.78358152</v>
      </c>
      <c r="AH891" s="20" t="n">
        <f aca="false">FIXED_BOM</f>
        <v>3666</v>
      </c>
      <c r="AI891" s="24" t="n">
        <f aca="false">(AG891+AH891)*(1+CONT)</f>
        <v>8477.551118748</v>
      </c>
      <c r="AJ891" s="24" t="n">
        <f aca="false">IF(AR891&gt;0,AI891/AR891,1000000000000)</f>
        <v>1326.72602748431</v>
      </c>
      <c r="AK891" s="8" t="n">
        <f aca="false">IF(AND(AP891&gt;=V_NEED,AR891&gt;=P_MIN,AQ891&gt;=Z_MIN,F891&lt;=N_CAP,D891&lt;=R_MAX,OR(CORONA_REQ=0,O891&gt;=G891),OR(CORE_MODE&lt;&gt;3,E_CORE&lt;=E_NULL_MAX)),1,0)</f>
        <v>0</v>
      </c>
      <c r="AL891" s="31" t="n">
        <f aca="false">IF(AK891=1,IF(OBJECTIVE=1,AI891,AJ891),1000000000000)+ROW()*0.000000001</f>
        <v>1000000000000</v>
      </c>
      <c r="AM891" s="31" t="n">
        <v>7.205785</v>
      </c>
      <c r="AN891" s="41" t="n">
        <v>1.367441</v>
      </c>
      <c r="AO891" s="31" t="n">
        <v>5.98382</v>
      </c>
      <c r="AP891" s="31" t="n">
        <f aca="false">IF(CORE_MODE=1,G891,IF(OR(CORE_MODE=3,CORE_MODE=4),G891+(CHOOSE(N_CW+1,0,1,CW_N2,CW_N3,CW_N4,CW_N5,CW_N6)+CHOOSE(N_CW_A+1,0,CW_A1,CW_A2))*CW_PER_SWING*AM891,AM891))</f>
        <v>28.424648891455</v>
      </c>
      <c r="AQ891" s="41" t="n">
        <f aca="false">IF(CORE_MODE=2,AN891,K891)</f>
        <v>1.41127</v>
      </c>
      <c r="AR891" s="31" t="n">
        <f aca="false">IF(CORE_MODE=2,AO891,L891)</f>
        <v>6.389828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31" t="n">
        <v>13.132078</v>
      </c>
      <c r="H892" s="8" t="n">
        <v>147.784281</v>
      </c>
      <c r="I892" s="8" t="n">
        <v>1345.754647</v>
      </c>
      <c r="J892" s="31" t="n">
        <v>9.10621</v>
      </c>
      <c r="K892" s="41" t="n">
        <v>1.424747</v>
      </c>
      <c r="L892" s="31" t="n">
        <v>8.814747</v>
      </c>
      <c r="M892" s="8" t="n">
        <v>444</v>
      </c>
      <c r="N892" s="8" t="n">
        <v>1492</v>
      </c>
      <c r="O892" s="31" t="n">
        <v>15.115474</v>
      </c>
      <c r="P892" s="31" t="n">
        <v>25.296255</v>
      </c>
      <c r="Q892" s="31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31" t="n">
        <v>8.682211</v>
      </c>
      <c r="W892" s="41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2*ROUNDUP(G892*1000/V_ZENER,0)*PRICE_Z+(4+IF(CORE_MODE=1,1,0)+IF(OR(CORE_MODE=3,CORE_MODE=4),1+2*N_CW+2*N_CW_A,0))*ROUNDUP(G892*DIODE_SAFETY/V_STICK,0)*PRICE_STICK</f>
        <v>101.7</v>
      </c>
      <c r="AG892" s="24" t="n">
        <f aca="false">SUM(X892:AF892)</f>
        <v>4806.46148501</v>
      </c>
      <c r="AH892" s="20" t="n">
        <f aca="false">FIXED_BOM</f>
        <v>3666</v>
      </c>
      <c r="AI892" s="24" t="n">
        <f aca="false">(AG892+AH892)*(1+CONT)</f>
        <v>9743.3307077615</v>
      </c>
      <c r="AJ892" s="24" t="n">
        <f aca="false">IF(AR892&gt;0,AI892/AR892,1000000000000)</f>
        <v>1105.34434031533</v>
      </c>
      <c r="AK892" s="8" t="n">
        <f aca="false">IF(AND(AP892&gt;=V_NEED,AR892&gt;=P_MIN,AQ892&gt;=Z_MIN,F892&lt;=N_CAP,D892&lt;=R_MAX,OR(CORONA_REQ=0,O892&gt;=G892),OR(CORE_MODE&lt;&gt;3,E_CORE&lt;=E_NULL_MAX)),1,0)</f>
        <v>0</v>
      </c>
      <c r="AL892" s="31" t="n">
        <f aca="false">IF(AK892=1,IF(OBJECTIVE=1,AI892,AJ892),1000000000000)+ROW()*0.000000001</f>
        <v>1000000000000</v>
      </c>
      <c r="AM892" s="31" t="n">
        <v>7.245468</v>
      </c>
      <c r="AN892" s="41" t="n">
        <v>1.391116</v>
      </c>
      <c r="AO892" s="31" t="n">
        <v>8.411911</v>
      </c>
      <c r="AP892" s="31" t="n">
        <f aca="false">IF(CORE_MODE=1,G892,IF(OR(CORE_MODE=3,CORE_MODE=4),G892+(CHOOSE(N_CW+1,0,1,CW_N2,CW_N3,CW_N4,CW_N5,CW_N6)+CHOOSE(N_CW_A+1,0,CW_A1,CW_A2))*CW_PER_SWING*AM892,AM892))</f>
        <v>28.508866654084</v>
      </c>
      <c r="AQ892" s="41" t="n">
        <f aca="false">IF(CORE_MODE=2,AN892,K892)</f>
        <v>1.424747</v>
      </c>
      <c r="AR892" s="31" t="n">
        <f aca="false">IF(CORE_MODE=2,AO892,L892)</f>
        <v>8.814747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31" t="n">
        <v>13.132078</v>
      </c>
      <c r="H893" s="8" t="n">
        <v>46.135078</v>
      </c>
      <c r="I893" s="8" t="n">
        <v>364.751044</v>
      </c>
      <c r="J893" s="31" t="n">
        <v>7.906154</v>
      </c>
      <c r="K893" s="41" t="n">
        <v>1.309091</v>
      </c>
      <c r="L893" s="31" t="n">
        <v>1.899163</v>
      </c>
      <c r="M893" s="8" t="n">
        <v>124</v>
      </c>
      <c r="N893" s="8" t="n">
        <v>852</v>
      </c>
      <c r="O893" s="31" t="n">
        <v>15.115474</v>
      </c>
      <c r="P893" s="31" t="n">
        <v>7.34194</v>
      </c>
      <c r="Q893" s="31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31" t="n">
        <v>3.058107</v>
      </c>
      <c r="W893" s="41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2*ROUNDUP(G893*1000/V_ZENER,0)*PRICE_Z+(4+IF(CORE_MODE=1,1,0)+IF(OR(CORE_MODE=3,CORE_MODE=4),1+2*N_CW+2*N_CW_A,0))*ROUNDUP(G893*DIODE_SAFETY/V_STICK,0)*PRICE_STICK</f>
        <v>101.7</v>
      </c>
      <c r="AG893" s="24" t="n">
        <f aca="false">SUM(X893:AF893)</f>
        <v>1613.12150216</v>
      </c>
      <c r="AH893" s="20" t="n">
        <f aca="false">FIXED_BOM</f>
        <v>3666</v>
      </c>
      <c r="AI893" s="24" t="n">
        <f aca="false">(AG893+AH893)*(1+CONT)</f>
        <v>6070.989727484</v>
      </c>
      <c r="AJ893" s="24" t="n">
        <f aca="false">IF(AR893&gt;0,AI893/AR893,1000000000000)</f>
        <v>3196.66596678853</v>
      </c>
      <c r="AK893" s="8" t="n">
        <f aca="false">IF(AND(AP893&gt;=V_NEED,AR893&gt;=P_MIN,AQ893&gt;=Z_MIN,F893&lt;=N_CAP,D893&lt;=R_MAX,OR(CORONA_REQ=0,O893&gt;=G893),OR(CORE_MODE&lt;&gt;3,E_CORE&lt;=E_NULL_MAX)),1,0)</f>
        <v>0</v>
      </c>
      <c r="AL893" s="31" t="n">
        <f aca="false">IF(AK893=1,IF(OBJECTIVE=1,AI893,AJ893),1000000000000)+ROW()*0.000000001</f>
        <v>1000000000000</v>
      </c>
      <c r="AM893" s="31" t="n">
        <v>7.020805</v>
      </c>
      <c r="AN893" s="41" t="n">
        <v>1.221224</v>
      </c>
      <c r="AO893" s="31" t="n">
        <v>1.499349</v>
      </c>
      <c r="AP893" s="31" t="n">
        <f aca="false">IF(CORE_MODE=1,G893,IF(OR(CORE_MODE=3,CORE_MODE=4),G893+(CHOOSE(N_CW+1,0,1,CW_N2,CW_N3,CW_N4,CW_N5,CW_N6)+CHOOSE(N_CW_A+1,0,CW_A1,CW_A2))*CW_PER_SWING*AM893,AM893))</f>
        <v>28.032072681715</v>
      </c>
      <c r="AQ893" s="41" t="n">
        <f aca="false">IF(CORE_MODE=2,AN893,K893)</f>
        <v>1.309091</v>
      </c>
      <c r="AR893" s="31" t="n">
        <f aca="false">IF(CORE_MODE=2,AO893,L893)</f>
        <v>1.899163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31" t="n">
        <v>13.132078</v>
      </c>
      <c r="H894" s="8" t="n">
        <v>71.355123</v>
      </c>
      <c r="I894" s="8" t="n">
        <v>573.180213</v>
      </c>
      <c r="J894" s="31" t="n">
        <v>8.032783</v>
      </c>
      <c r="K894" s="41" t="n">
        <v>1.352361</v>
      </c>
      <c r="L894" s="31" t="n">
        <v>3.28546</v>
      </c>
      <c r="M894" s="8" t="n">
        <v>174</v>
      </c>
      <c r="N894" s="8" t="n">
        <v>952</v>
      </c>
      <c r="O894" s="31" t="n">
        <v>15.115474</v>
      </c>
      <c r="P894" s="31" t="n">
        <v>11.01291</v>
      </c>
      <c r="Q894" s="31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31" t="n">
        <v>3.936873</v>
      </c>
      <c r="W894" s="41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2*ROUNDUP(G894*1000/V_ZENER,0)*PRICE_Z+(4+IF(CORE_MODE=1,1,0)+IF(OR(CORE_MODE=3,CORE_MODE=4),1+2*N_CW+2*N_CW_A,0))*ROUNDUP(G894*DIODE_SAFETY/V_STICK,0)*PRICE_STICK</f>
        <v>101.7</v>
      </c>
      <c r="AG894" s="24" t="n">
        <f aca="false">SUM(X894:AF894)</f>
        <v>2121.29760255</v>
      </c>
      <c r="AH894" s="20" t="n">
        <f aca="false">FIXED_BOM</f>
        <v>3666</v>
      </c>
      <c r="AI894" s="24" t="n">
        <f aca="false">(AG894+AH894)*(1+CONT)</f>
        <v>6655.3922429325</v>
      </c>
      <c r="AJ894" s="24" t="n">
        <f aca="false">IF(AR894&gt;0,AI894/AR894,1000000000000)</f>
        <v>2025.71093330386</v>
      </c>
      <c r="AK894" s="8" t="n">
        <f aca="false">IF(AND(AP894&gt;=V_NEED,AR894&gt;=P_MIN,AQ894&gt;=Z_MIN,F894&lt;=N_CAP,D894&lt;=R_MAX,OR(CORONA_REQ=0,O894&gt;=G894),OR(CORE_MODE&lt;&gt;3,E_CORE&lt;=E_NULL_MAX)),1,0)</f>
        <v>1</v>
      </c>
      <c r="AL894" s="31" t="n">
        <f aca="false">IF(AK894=1,IF(OBJECTIVE=1,AI894,AJ894),1000000000000)+ROW()*0.000000001</f>
        <v>6655.3922438265</v>
      </c>
      <c r="AM894" s="31" t="n">
        <v>7.108208</v>
      </c>
      <c r="AN894" s="41" t="n">
        <v>1.287602</v>
      </c>
      <c r="AO894" s="31" t="n">
        <v>2.891413</v>
      </c>
      <c r="AP894" s="31" t="n">
        <f aca="false">IF(CORE_MODE=1,G894,IF(OR(CORE_MODE=3,CORE_MODE=4),G894+(CHOOSE(N_CW+1,0,1,CW_N2,CW_N3,CW_N4,CW_N5,CW_N6)+CHOOSE(N_CW_A+1,0,CW_A1,CW_A2))*CW_PER_SWING*AM894,AM894))</f>
        <v>28.217564834704</v>
      </c>
      <c r="AQ894" s="41" t="n">
        <f aca="false">IF(CORE_MODE=2,AN894,K894)</f>
        <v>1.352361</v>
      </c>
      <c r="AR894" s="31" t="n">
        <f aca="false">IF(CORE_MODE=2,AO894,L894)</f>
        <v>3.28546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31" t="n">
        <v>13.132078</v>
      </c>
      <c r="H895" s="8" t="n">
        <v>96.575167</v>
      </c>
      <c r="I895" s="8" t="n">
        <v>781.609381</v>
      </c>
      <c r="J895" s="31" t="n">
        <v>8.093275</v>
      </c>
      <c r="K895" s="41" t="n">
        <v>1.374002</v>
      </c>
      <c r="L895" s="31" t="n">
        <v>4.678807</v>
      </c>
      <c r="M895" s="8" t="n">
        <v>234</v>
      </c>
      <c r="N895" s="8" t="n">
        <v>1072</v>
      </c>
      <c r="O895" s="31" t="n">
        <v>15.115474</v>
      </c>
      <c r="P895" s="31" t="n">
        <v>14.683879</v>
      </c>
      <c r="Q895" s="31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31" t="n">
        <v>4.991393</v>
      </c>
      <c r="W895" s="41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2*ROUNDUP(G895*1000/V_ZENER,0)*PRICE_Z+(4+IF(CORE_MODE=1,1,0)+IF(OR(CORE_MODE=3,CORE_MODE=4),1+2*N_CW+2*N_CW_A,0))*ROUNDUP(G895*DIODE_SAFETY/V_STICK,0)*PRICE_STICK</f>
        <v>101.7</v>
      </c>
      <c r="AG895" s="24" t="n">
        <f aca="false">SUM(X895:AF895)</f>
        <v>2725.98336093</v>
      </c>
      <c r="AH895" s="20" t="n">
        <f aca="false">FIXED_BOM</f>
        <v>3666</v>
      </c>
      <c r="AI895" s="24" t="n">
        <f aca="false">(AG895+AH895)*(1+CONT)</f>
        <v>7350.7808650695</v>
      </c>
      <c r="AJ895" s="24" t="n">
        <f aca="false">IF(AR895&gt;0,AI895/AR895,1000000000000)</f>
        <v>1571.08016318465</v>
      </c>
      <c r="AK895" s="8" t="n">
        <f aca="false">IF(AND(AP895&gt;=V_NEED,AR895&gt;=P_MIN,AQ895&gt;=Z_MIN,F895&lt;=N_CAP,D895&lt;=R_MAX,OR(CORONA_REQ=0,O895&gt;=G895),OR(CORE_MODE&lt;&gt;3,E_CORE&lt;=E_NULL_MAX)),1,0)</f>
        <v>0</v>
      </c>
      <c r="AL895" s="31" t="n">
        <f aca="false">IF(AK895=1,IF(OBJECTIVE=1,AI895,AJ895),1000000000000)+ROW()*0.000000001</f>
        <v>1000000000000</v>
      </c>
      <c r="AM895" s="31" t="n">
        <v>7.148434</v>
      </c>
      <c r="AN895" s="41" t="n">
        <v>1.324013</v>
      </c>
      <c r="AO895" s="31" t="n">
        <v>4.297006</v>
      </c>
      <c r="AP895" s="31" t="n">
        <f aca="false">IF(CORE_MODE=1,G895,IF(OR(CORE_MODE=3,CORE_MODE=4),G895+(CHOOSE(N_CW+1,0,1,CW_N2,CW_N3,CW_N4,CW_N5,CW_N6)+CHOOSE(N_CW_A+1,0,CW_A1,CW_A2))*CW_PER_SWING*AM895,AM895))</f>
        <v>28.302934986142</v>
      </c>
      <c r="AQ895" s="41" t="n">
        <f aca="false">IF(CORE_MODE=2,AN895,K895)</f>
        <v>1.374002</v>
      </c>
      <c r="AR895" s="31" t="n">
        <f aca="false">IF(CORE_MODE=2,AO895,L895)</f>
        <v>4.678807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31" t="n">
        <v>13.132078</v>
      </c>
      <c r="H896" s="8" t="n">
        <v>121.795212</v>
      </c>
      <c r="I896" s="8" t="n">
        <v>990.038549</v>
      </c>
      <c r="J896" s="31" t="n">
        <v>8.128715</v>
      </c>
      <c r="K896" s="41" t="n">
        <v>1.387131</v>
      </c>
      <c r="L896" s="31" t="n">
        <v>6.076651</v>
      </c>
      <c r="M896" s="8" t="n">
        <v>294</v>
      </c>
      <c r="N896" s="8" t="n">
        <v>1192</v>
      </c>
      <c r="O896" s="31" t="n">
        <v>15.115474</v>
      </c>
      <c r="P896" s="31" t="n">
        <v>18.354849</v>
      </c>
      <c r="Q896" s="31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31" t="n">
        <v>6.045912</v>
      </c>
      <c r="W896" s="41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2*ROUNDUP(G896*1000/V_ZENER,0)*PRICE_Z+(4+IF(CORE_MODE=1,1,0)+IF(OR(CORE_MODE=3,CORE_MODE=4),1+2*N_CW+2*N_CW_A,0))*ROUNDUP(G896*DIODE_SAFETY/V_STICK,0)*PRICE_STICK</f>
        <v>101.7</v>
      </c>
      <c r="AG896" s="24" t="n">
        <f aca="false">SUM(X896:AF896)</f>
        <v>3330.66907778</v>
      </c>
      <c r="AH896" s="20" t="n">
        <f aca="false">FIXED_BOM</f>
        <v>3666</v>
      </c>
      <c r="AI896" s="24" t="n">
        <f aca="false">(AG896+AH896)*(1+CONT)</f>
        <v>8046.169439447</v>
      </c>
      <c r="AJ896" s="24" t="n">
        <f aca="false">IF(AR896&gt;0,AI896/AR896,1000000000000)</f>
        <v>1324.11248226153</v>
      </c>
      <c r="AK896" s="8" t="n">
        <f aca="false">IF(AND(AP896&gt;=V_NEED,AR896&gt;=P_MIN,AQ896&gt;=Z_MIN,F896&lt;=N_CAP,D896&lt;=R_MAX,OR(CORONA_REQ=0,O896&gt;=G896),OR(CORE_MODE&lt;&gt;3,E_CORE&lt;=E_NULL_MAX)),1,0)</f>
        <v>0</v>
      </c>
      <c r="AL896" s="31" t="n">
        <f aca="false">IF(AK896=1,IF(OBJECTIVE=1,AI896,AJ896),1000000000000)+ROW()*0.000000001</f>
        <v>1000000000000</v>
      </c>
      <c r="AM896" s="31" t="n">
        <v>7.179953</v>
      </c>
      <c r="AN896" s="41" t="n">
        <v>1.345019</v>
      </c>
      <c r="AO896" s="31" t="n">
        <v>5.677828</v>
      </c>
      <c r="AP896" s="31" t="n">
        <f aca="false">IF(CORE_MODE=1,G896,IF(OR(CORE_MODE=3,CORE_MODE=4),G896+(CHOOSE(N_CW+1,0,1,CW_N2,CW_N3,CW_N4,CW_N5,CW_N6)+CHOOSE(N_CW_A+1,0,CW_A1,CW_A2))*CW_PER_SWING*AM896,AM896))</f>
        <v>28.369826593639</v>
      </c>
      <c r="AQ896" s="41" t="n">
        <f aca="false">IF(CORE_MODE=2,AN896,K896)</f>
        <v>1.387131</v>
      </c>
      <c r="AR896" s="31" t="n">
        <f aca="false">IF(CORE_MODE=2,AO896,L896)</f>
        <v>6.076651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31" t="n">
        <v>13.132078</v>
      </c>
      <c r="H897" s="8" t="n">
        <v>147.015256</v>
      </c>
      <c r="I897" s="8" t="n">
        <v>1198.467717</v>
      </c>
      <c r="J897" s="31" t="n">
        <v>8.151996</v>
      </c>
      <c r="K897" s="41" t="n">
        <v>1.395489</v>
      </c>
      <c r="L897" s="31" t="n">
        <v>7.470394</v>
      </c>
      <c r="M897" s="8" t="n">
        <v>354</v>
      </c>
      <c r="N897" s="8" t="n">
        <v>1312</v>
      </c>
      <c r="O897" s="31" t="n">
        <v>15.115474</v>
      </c>
      <c r="P897" s="31" t="n">
        <v>22.025819</v>
      </c>
      <c r="Q897" s="31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31" t="n">
        <v>7.100432</v>
      </c>
      <c r="W897" s="41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2*ROUNDUP(G897*1000/V_ZENER,0)*PRICE_Z+(4+IF(CORE_MODE=1,1,0)+IF(OR(CORE_MODE=3,CORE_MODE=4),1+2*N_CW+2*N_CW_A,0))*ROUNDUP(G897*DIODE_SAFETY/V_STICK,0)*PRICE_STICK</f>
        <v>101.7</v>
      </c>
      <c r="AG897" s="24" t="n">
        <f aca="false">SUM(X897:AF897)</f>
        <v>3935.35490813</v>
      </c>
      <c r="AH897" s="20" t="n">
        <f aca="false">FIXED_BOM</f>
        <v>3666</v>
      </c>
      <c r="AI897" s="24" t="n">
        <f aca="false">(AG897+AH897)*(1+CONT)</f>
        <v>8741.5581443495</v>
      </c>
      <c r="AJ897" s="24" t="n">
        <f aca="false">IF(AR897&gt;0,AI897/AR897,1000000000000)</f>
        <v>1170.16025451261</v>
      </c>
      <c r="AK897" s="8" t="n">
        <f aca="false">IF(AND(AP897&gt;=V_NEED,AR897&gt;=P_MIN,AQ897&gt;=Z_MIN,F897&lt;=N_CAP,D897&lt;=R_MAX,OR(CORONA_REQ=0,O897&gt;=G897),OR(CORE_MODE&lt;&gt;3,E_CORE&lt;=E_NULL_MAX)),1,0)</f>
        <v>0</v>
      </c>
      <c r="AL897" s="31" t="n">
        <f aca="false">IF(AK897=1,IF(OBJECTIVE=1,AI897,AJ897),1000000000000)+ROW()*0.000000001</f>
        <v>1000000000000</v>
      </c>
      <c r="AM897" s="31" t="n">
        <v>7.205374</v>
      </c>
      <c r="AN897" s="41" t="n">
        <v>1.359594</v>
      </c>
      <c r="AO897" s="31" t="n">
        <v>7.067636</v>
      </c>
      <c r="AP897" s="31" t="n">
        <f aca="false">IF(CORE_MODE=1,G897,IF(OR(CORE_MODE=3,CORE_MODE=4),G897+(CHOOSE(N_CW+1,0,1,CW_N2,CW_N3,CW_N4,CW_N5,CW_N6)+CHOOSE(N_CW_A+1,0,CW_A1,CW_A2))*CW_PER_SWING*AM897,AM897))</f>
        <v>28.423776641362</v>
      </c>
      <c r="AQ897" s="41" t="n">
        <f aca="false">IF(CORE_MODE=2,AN897,K897)</f>
        <v>1.395489</v>
      </c>
      <c r="AR897" s="31" t="n">
        <f aca="false">IF(CORE_MODE=2,AO897,L897)</f>
        <v>7.470394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31" t="n">
        <v>13.132078</v>
      </c>
      <c r="H898" s="8" t="n">
        <v>197.455345</v>
      </c>
      <c r="I898" s="8" t="n">
        <v>1615.326054</v>
      </c>
      <c r="J898" s="31" t="n">
        <v>8.180716</v>
      </c>
      <c r="K898" s="41" t="n">
        <v>1.406747</v>
      </c>
      <c r="L898" s="31" t="n">
        <v>10.275309</v>
      </c>
      <c r="M898" s="8" t="n">
        <v>464</v>
      </c>
      <c r="N898" s="8" t="n">
        <v>1532</v>
      </c>
      <c r="O898" s="31" t="n">
        <v>15.115474</v>
      </c>
      <c r="P898" s="31" t="n">
        <v>29.367759</v>
      </c>
      <c r="Q898" s="31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31" t="n">
        <v>9.033718</v>
      </c>
      <c r="W898" s="41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2*ROUNDUP(G898*1000/V_ZENER,0)*PRICE_Z+(4+IF(CORE_MODE=1,1,0)+IF(OR(CORE_MODE=3,CORE_MODE=4),1+2*N_CW+2*N_CW_A,0))*ROUNDUP(G898*DIODE_SAFETY/V_STICK,0)*PRICE_STICK</f>
        <v>101.7</v>
      </c>
      <c r="AG898" s="24" t="n">
        <f aca="false">SUM(X898:AF898)</f>
        <v>5048.21679084</v>
      </c>
      <c r="AH898" s="20" t="n">
        <f aca="false">FIXED_BOM</f>
        <v>3666</v>
      </c>
      <c r="AI898" s="24" t="n">
        <f aca="false">(AG898+AH898)*(1+CONT)</f>
        <v>10021.349309466</v>
      </c>
      <c r="AJ898" s="24" t="n">
        <f aca="false">IF(AR898&gt;0,AI898/AR898,1000000000000)</f>
        <v>975.284471685085</v>
      </c>
      <c r="AK898" s="8" t="n">
        <f aca="false">IF(AND(AP898&gt;=V_NEED,AR898&gt;=P_MIN,AQ898&gt;=Z_MIN,F898&lt;=N_CAP,D898&lt;=R_MAX,OR(CORONA_REQ=0,O898&gt;=G898),OR(CORE_MODE&lt;&gt;3,E_CORE&lt;=E_NULL_MAX)),1,0)</f>
        <v>0</v>
      </c>
      <c r="AL898" s="31" t="n">
        <f aca="false">IF(AK898=1,IF(OBJECTIVE=1,AI898,AJ898),1000000000000)+ROW()*0.000000001</f>
        <v>1000000000000</v>
      </c>
      <c r="AM898" s="31" t="n">
        <v>7.25198</v>
      </c>
      <c r="AN898" s="41" t="n">
        <v>1.379699</v>
      </c>
      <c r="AO898" s="31" t="n">
        <v>9.885357</v>
      </c>
      <c r="AP898" s="31" t="n">
        <f aca="false">IF(CORE_MODE=1,G898,IF(OR(CORE_MODE=3,CORE_MODE=4),G898+(CHOOSE(N_CW+1,0,1,CW_N2,CW_N3,CW_N4,CW_N5,CW_N6)+CHOOSE(N_CW_A+1,0,CW_A1,CW_A2))*CW_PER_SWING*AM898,AM898))</f>
        <v>28.52268683074</v>
      </c>
      <c r="AQ898" s="41" t="n">
        <f aca="false">IF(CORE_MODE=2,AN898,K898)</f>
        <v>1.406747</v>
      </c>
      <c r="AR898" s="31" t="n">
        <f aca="false">IF(CORE_MODE=2,AO898,L898)</f>
        <v>10.275309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31" t="n">
        <v>13.132078</v>
      </c>
      <c r="H899" s="8" t="n">
        <v>68.598225</v>
      </c>
      <c r="I899" s="8" t="n">
        <v>425.338033</v>
      </c>
      <c r="J899" s="31" t="n">
        <v>6.200423</v>
      </c>
      <c r="K899" s="41" t="n">
        <v>1.271711</v>
      </c>
      <c r="L899" s="31" t="n">
        <v>2.020637</v>
      </c>
      <c r="M899" s="8" t="n">
        <v>124</v>
      </c>
      <c r="N899" s="8" t="n">
        <v>852</v>
      </c>
      <c r="O899" s="31" t="n">
        <v>15.115474</v>
      </c>
      <c r="P899" s="31" t="n">
        <v>8.359816</v>
      </c>
      <c r="Q899" s="31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31" t="n">
        <v>3.058107</v>
      </c>
      <c r="W899" s="41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2*ROUNDUP(G899*1000/V_ZENER,0)*PRICE_Z+(4+IF(CORE_MODE=1,1,0)+IF(OR(CORE_MODE=3,CORE_MODE=4),1+2*N_CW+2*N_CW_A,0))*ROUNDUP(G899*DIODE_SAFETY/V_STICK,0)*PRICE_STICK</f>
        <v>101.7</v>
      </c>
      <c r="AG899" s="24" t="n">
        <f aca="false">SUM(X899:AF899)</f>
        <v>1625.30547788</v>
      </c>
      <c r="AH899" s="20" t="n">
        <f aca="false">FIXED_BOM</f>
        <v>3666</v>
      </c>
      <c r="AI899" s="24" t="n">
        <f aca="false">(AG899+AH899)*(1+CONT)</f>
        <v>6085.001299562</v>
      </c>
      <c r="AJ899" s="24" t="n">
        <f aca="false">IF(AR899&gt;0,AI899/AR899,1000000000000)</f>
        <v>3011.42723782748</v>
      </c>
      <c r="AK899" s="8" t="n">
        <f aca="false">IF(AND(AP899&gt;=V_NEED,AR899&gt;=P_MIN,AQ899&gt;=Z_MIN,F899&lt;=N_CAP,D899&lt;=R_MAX,OR(CORONA_REQ=0,O899&gt;=G899),OR(CORE_MODE&lt;&gt;3,E_CORE&lt;=E_NULL_MAX)),1,0)</f>
        <v>0</v>
      </c>
      <c r="AL899" s="31" t="n">
        <f aca="false">IF(AK899=1,IF(OBJECTIVE=1,AI899,AJ899),1000000000000)+ROW()*0.000000001</f>
        <v>1000000000000</v>
      </c>
      <c r="AM899" s="31" t="n">
        <v>6.878497</v>
      </c>
      <c r="AN899" s="41" t="n">
        <v>1.202587</v>
      </c>
      <c r="AO899" s="31" t="n">
        <v>1.592711</v>
      </c>
      <c r="AP899" s="31" t="n">
        <f aca="false">IF(CORE_MODE=1,G899,IF(OR(CORE_MODE=3,CORE_MODE=4),G899+(CHOOSE(N_CW+1,0,1,CW_N2,CW_N3,CW_N4,CW_N5,CW_N6)+CHOOSE(N_CW_A+1,0,CW_A1,CW_A2))*CW_PER_SWING*AM899,AM899))</f>
        <v>27.730057678711</v>
      </c>
      <c r="AQ899" s="41" t="n">
        <f aca="false">IF(CORE_MODE=2,AN899,K899)</f>
        <v>1.271711</v>
      </c>
      <c r="AR899" s="31" t="n">
        <f aca="false">IF(CORE_MODE=2,AO899,L899)</f>
        <v>2.020637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31" t="n">
        <v>13.132078</v>
      </c>
      <c r="H900" s="8" t="n">
        <v>106.654353</v>
      </c>
      <c r="I900" s="8" t="n">
        <v>668.388337</v>
      </c>
      <c r="J900" s="31" t="n">
        <v>6.266864</v>
      </c>
      <c r="K900" s="41" t="n">
        <v>1.305315</v>
      </c>
      <c r="L900" s="31" t="n">
        <v>3.464862</v>
      </c>
      <c r="M900" s="8" t="n">
        <v>184</v>
      </c>
      <c r="N900" s="8" t="n">
        <v>972</v>
      </c>
      <c r="O900" s="31" t="n">
        <v>15.115474</v>
      </c>
      <c r="P900" s="31" t="n">
        <v>12.539724</v>
      </c>
      <c r="Q900" s="31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31" t="n">
        <v>4.112626</v>
      </c>
      <c r="W900" s="41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2*ROUNDUP(G900*1000/V_ZENER,0)*PRICE_Z+(4+IF(CORE_MODE=1,1,0)+IF(OR(CORE_MODE=3,CORE_MODE=4),1+2*N_CW+2*N_CW_A,0))*ROUNDUP(G900*DIODE_SAFETY/V_STICK,0)*PRICE_STICK</f>
        <v>101.7</v>
      </c>
      <c r="AG900" s="24" t="n">
        <f aca="false">SUM(X900:AF900)</f>
        <v>2236.08324109</v>
      </c>
      <c r="AH900" s="20" t="n">
        <f aca="false">FIXED_BOM</f>
        <v>3666</v>
      </c>
      <c r="AI900" s="24" t="n">
        <f aca="false">(AG900+AH900)*(1+CONT)</f>
        <v>6787.3957272535</v>
      </c>
      <c r="AJ900" s="24" t="n">
        <f aca="false">IF(AR900&gt;0,AI900/AR900,1000000000000)</f>
        <v>1958.92238341772</v>
      </c>
      <c r="AK900" s="8" t="n">
        <f aca="false">IF(AND(AP900&gt;=V_NEED,AR900&gt;=P_MIN,AQ900&gt;=Z_MIN,F900&lt;=N_CAP,D900&lt;=R_MAX,OR(CORONA_REQ=0,O900&gt;=G900),OR(CORE_MODE&lt;&gt;3,E_CORE&lt;=E_NULL_MAX)),1,0)</f>
        <v>1</v>
      </c>
      <c r="AL900" s="31" t="n">
        <f aca="false">IF(AK900=1,IF(OBJECTIVE=1,AI900,AJ900),1000000000000)+ROW()*0.000000001</f>
        <v>6787.3957281535</v>
      </c>
      <c r="AM900" s="31" t="n">
        <v>7.037819</v>
      </c>
      <c r="AN900" s="41" t="n">
        <v>1.255189</v>
      </c>
      <c r="AO900" s="31" t="n">
        <v>3.067582</v>
      </c>
      <c r="AP900" s="31" t="n">
        <f aca="false">IF(CORE_MODE=1,G900,IF(OR(CORE_MODE=3,CORE_MODE=4),G900+(CHOOSE(N_CW+1,0,1,CW_N2,CW_N3,CW_N4,CW_N5,CW_N6)+CHOOSE(N_CW_A+1,0,CW_A1,CW_A2))*CW_PER_SWING*AM900,AM900))</f>
        <v>28.068180864397</v>
      </c>
      <c r="AQ900" s="41" t="n">
        <f aca="false">IF(CORE_MODE=2,AN900,K900)</f>
        <v>1.305315</v>
      </c>
      <c r="AR900" s="31" t="n">
        <f aca="false">IF(CORE_MODE=2,AO900,L900)</f>
        <v>3.464862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31" t="n">
        <v>13.132078</v>
      </c>
      <c r="H901" s="8" t="n">
        <v>144.710482</v>
      </c>
      <c r="I901" s="8" t="n">
        <v>911.438642</v>
      </c>
      <c r="J901" s="31" t="n">
        <v>6.29836</v>
      </c>
      <c r="K901" s="41" t="n">
        <v>1.322098</v>
      </c>
      <c r="L901" s="31" t="n">
        <v>4.915759</v>
      </c>
      <c r="M901" s="8" t="n">
        <v>244</v>
      </c>
      <c r="N901" s="8" t="n">
        <v>1092</v>
      </c>
      <c r="O901" s="31" t="n">
        <v>15.115474</v>
      </c>
      <c r="P901" s="31" t="n">
        <v>16.719632</v>
      </c>
      <c r="Q901" s="31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31" t="n">
        <v>5.167146</v>
      </c>
      <c r="W901" s="41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2*ROUNDUP(G901*1000/V_ZENER,0)*PRICE_Z+(4+IF(CORE_MODE=1,1,0)+IF(OR(CORE_MODE=3,CORE_MODE=4),1+2*N_CW+2*N_CW_A,0))*ROUNDUP(G901*DIODE_SAFETY/V_STICK,0)*PRICE_STICK</f>
        <v>101.7</v>
      </c>
      <c r="AG901" s="24" t="n">
        <f aca="false">SUM(X901:AF901)</f>
        <v>2846.8610058</v>
      </c>
      <c r="AH901" s="20" t="n">
        <f aca="false">FIXED_BOM</f>
        <v>3666</v>
      </c>
      <c r="AI901" s="24" t="n">
        <f aca="false">(AG901+AH901)*(1+CONT)</f>
        <v>7489.79015667</v>
      </c>
      <c r="AJ901" s="24" t="n">
        <f aca="false">IF(AR901&gt;0,AI901/AR901,1000000000000)</f>
        <v>1523.62842781145</v>
      </c>
      <c r="AK901" s="8" t="n">
        <f aca="false">IF(AND(AP901&gt;=V_NEED,AR901&gt;=P_MIN,AQ901&gt;=Z_MIN,F901&lt;=N_CAP,D901&lt;=R_MAX,OR(CORONA_REQ=0,O901&gt;=G901),OR(CORE_MODE&lt;&gt;3,E_CORE&lt;=E_NULL_MAX)),1,0)</f>
        <v>0</v>
      </c>
      <c r="AL901" s="31" t="n">
        <f aca="false">IF(AK901=1,IF(OBJECTIVE=1,AI901,AJ901),1000000000000)+ROW()*0.000000001</f>
        <v>1000000000000</v>
      </c>
      <c r="AM901" s="31" t="n">
        <v>7.077218</v>
      </c>
      <c r="AN901" s="41" t="n">
        <v>1.283219</v>
      </c>
      <c r="AO901" s="31" t="n">
        <v>4.523597</v>
      </c>
      <c r="AP901" s="31" t="n">
        <f aca="false">IF(CORE_MODE=1,G901,IF(OR(CORE_MODE=3,CORE_MODE=4),G901+(CHOOSE(N_CW+1,0,1,CW_N2,CW_N3,CW_N4,CW_N5,CW_N6)+CHOOSE(N_CW_A+1,0,CW_A1,CW_A2))*CW_PER_SWING*AM901,AM901))</f>
        <v>28.151795904334</v>
      </c>
      <c r="AQ901" s="41" t="n">
        <f aca="false">IF(CORE_MODE=2,AN901,K901)</f>
        <v>1.322098</v>
      </c>
      <c r="AR901" s="31" t="n">
        <f aca="false">IF(CORE_MODE=2,AO901,L901)</f>
        <v>4.915759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31" t="n">
        <v>13.132078</v>
      </c>
      <c r="H902" s="8" t="n">
        <v>182.76661</v>
      </c>
      <c r="I902" s="8" t="n">
        <v>1154.488946</v>
      </c>
      <c r="J902" s="31" t="n">
        <v>6.316739</v>
      </c>
      <c r="K902" s="41" t="n">
        <v>1.332606</v>
      </c>
      <c r="L902" s="31" t="n">
        <v>6.370771</v>
      </c>
      <c r="M902" s="8" t="n">
        <v>304</v>
      </c>
      <c r="N902" s="8" t="n">
        <v>1212</v>
      </c>
      <c r="O902" s="31" t="n">
        <v>15.115474</v>
      </c>
      <c r="P902" s="31" t="n">
        <v>20.899539</v>
      </c>
      <c r="Q902" s="31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31" t="n">
        <v>6.221665</v>
      </c>
      <c r="W902" s="41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2*ROUNDUP(G902*1000/V_ZENER,0)*PRICE_Z+(4+IF(CORE_MODE=1,1,0)+IF(OR(CORE_MODE=3,CORE_MODE=4),1+2*N_CW+2*N_CW_A,0))*ROUNDUP(G902*DIODE_SAFETY/V_STICK,0)*PRICE_STICK</f>
        <v>101.7</v>
      </c>
      <c r="AG902" s="24" t="n">
        <f aca="false">SUM(X902:AF902)</f>
        <v>3457.63875204</v>
      </c>
      <c r="AH902" s="20" t="n">
        <f aca="false">FIXED_BOM</f>
        <v>3666</v>
      </c>
      <c r="AI902" s="24" t="n">
        <f aca="false">(AG902+AH902)*(1+CONT)</f>
        <v>8192.184564846</v>
      </c>
      <c r="AJ902" s="24" t="n">
        <f aca="false">IF(AR902&gt;0,AI902/AR902,1000000000000)</f>
        <v>1285.90159100774</v>
      </c>
      <c r="AK902" s="8" t="n">
        <f aca="false">IF(AND(AP902&gt;=V_NEED,AR902&gt;=P_MIN,AQ902&gt;=Z_MIN,F902&lt;=N_CAP,D902&lt;=R_MAX,OR(CORONA_REQ=0,O902&gt;=G902),OR(CORE_MODE&lt;&gt;3,E_CORE&lt;=E_NULL_MAX)),1,0)</f>
        <v>0</v>
      </c>
      <c r="AL902" s="31" t="n">
        <f aca="false">IF(AK902=1,IF(OBJECTIVE=1,AI902,AJ902),1000000000000)+ROW()*0.000000001</f>
        <v>1000000000000</v>
      </c>
      <c r="AM902" s="31" t="n">
        <v>7.108324</v>
      </c>
      <c r="AN902" s="41" t="n">
        <v>1.300381</v>
      </c>
      <c r="AO902" s="31" t="n">
        <v>5.967866</v>
      </c>
      <c r="AP902" s="31" t="n">
        <f aca="false">IF(CORE_MODE=1,G902,IF(OR(CORE_MODE=3,CORE_MODE=4),G902+(CHOOSE(N_CW+1,0,1,CW_N2,CW_N3,CW_N4,CW_N5,CW_N6)+CHOOSE(N_CW_A+1,0,CW_A1,CW_A2))*CW_PER_SWING*AM902,AM902))</f>
        <v>28.217811017212</v>
      </c>
      <c r="AQ902" s="41" t="n">
        <f aca="false">IF(CORE_MODE=2,AN902,K902)</f>
        <v>1.332606</v>
      </c>
      <c r="AR902" s="31" t="n">
        <f aca="false">IF(CORE_MODE=2,AO902,L902)</f>
        <v>6.370771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31" t="n">
        <v>13.132078</v>
      </c>
      <c r="H903" s="8" t="n">
        <v>220.822738</v>
      </c>
      <c r="I903" s="8" t="n">
        <v>1397.539251</v>
      </c>
      <c r="J903" s="31" t="n">
        <v>6.328783</v>
      </c>
      <c r="K903" s="41" t="n">
        <v>1.338594</v>
      </c>
      <c r="L903" s="31" t="n">
        <v>7.819711</v>
      </c>
      <c r="M903" s="8" t="n">
        <v>364</v>
      </c>
      <c r="N903" s="8" t="n">
        <v>1332</v>
      </c>
      <c r="O903" s="31" t="n">
        <v>15.115474</v>
      </c>
      <c r="P903" s="31" t="n">
        <v>25.079447</v>
      </c>
      <c r="Q903" s="31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31" t="n">
        <v>7.276185</v>
      </c>
      <c r="W903" s="41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2*ROUNDUP(G903*1000/V_ZENER,0)*PRICE_Z+(4+IF(CORE_MODE=1,1,0)+IF(OR(CORE_MODE=3,CORE_MODE=4),1+2*N_CW+2*N_CW_A,0))*ROUNDUP(G903*DIODE_SAFETY/V_STICK,0)*PRICE_STICK</f>
        <v>101.7</v>
      </c>
      <c r="AG903" s="24" t="n">
        <f aca="false">SUM(X903:AF903)</f>
        <v>4068.41651675</v>
      </c>
      <c r="AH903" s="20" t="n">
        <f aca="false">FIXED_BOM</f>
        <v>3666</v>
      </c>
      <c r="AI903" s="24" t="n">
        <f aca="false">(AG903+AH903)*(1+CONT)</f>
        <v>8894.5789942625</v>
      </c>
      <c r="AJ903" s="24" t="n">
        <f aca="false">IF(AR903&gt;0,AI903/AR903,1000000000000)</f>
        <v>1137.4562300656</v>
      </c>
      <c r="AK903" s="8" t="n">
        <f aca="false">IF(AND(AP903&gt;=V_NEED,AR903&gt;=P_MIN,AQ903&gt;=Z_MIN,F903&lt;=N_CAP,D903&lt;=R_MAX,OR(CORONA_REQ=0,O903&gt;=G903),OR(CORE_MODE&lt;&gt;3,E_CORE&lt;=E_NULL_MAX)),1,0)</f>
        <v>0</v>
      </c>
      <c r="AL903" s="31" t="n">
        <f aca="false">IF(AK903=1,IF(OBJECTIVE=1,AI903,AJ903),1000000000000)+ROW()*0.000000001</f>
        <v>1000000000000</v>
      </c>
      <c r="AM903" s="31" t="n">
        <v>7.133307</v>
      </c>
      <c r="AN903" s="41" t="n">
        <v>1.311894</v>
      </c>
      <c r="AO903" s="31" t="n">
        <v>7.429316</v>
      </c>
      <c r="AP903" s="31" t="n">
        <f aca="false">IF(CORE_MODE=1,G903,IF(OR(CORE_MODE=3,CORE_MODE=4),G903+(CHOOSE(N_CW+1,0,1,CW_N2,CW_N3,CW_N4,CW_N5,CW_N6)+CHOOSE(N_CW_A+1,0,CW_A1,CW_A2))*CW_PER_SWING*AM903,AM903))</f>
        <v>28.270831513741</v>
      </c>
      <c r="AQ903" s="41" t="n">
        <f aca="false">IF(CORE_MODE=2,AN903,K903)</f>
        <v>1.338594</v>
      </c>
      <c r="AR903" s="31" t="n">
        <f aca="false">IF(CORE_MODE=2,AO903,L903)</f>
        <v>7.819711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31" t="n">
        <v>13.132078</v>
      </c>
      <c r="H904" s="8" t="n">
        <v>296.934995</v>
      </c>
      <c r="I904" s="8" t="n">
        <v>1883.639859</v>
      </c>
      <c r="J904" s="31" t="n">
        <v>6.34361</v>
      </c>
      <c r="K904" s="41" t="n">
        <v>1.347234</v>
      </c>
      <c r="L904" s="31" t="n">
        <v>10.729707</v>
      </c>
      <c r="M904" s="8" t="n">
        <v>484</v>
      </c>
      <c r="N904" s="8" t="n">
        <v>1572</v>
      </c>
      <c r="O904" s="31" t="n">
        <v>15.115474</v>
      </c>
      <c r="P904" s="31" t="n">
        <v>33.439263</v>
      </c>
      <c r="Q904" s="31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31" t="n">
        <v>9.385224</v>
      </c>
      <c r="W904" s="41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2*ROUNDUP(G904*1000/V_ZENER,0)*PRICE_Z+(4+IF(CORE_MODE=1,1,0)+IF(OR(CORE_MODE=3,CORE_MODE=4),1+2*N_CW+2*N_CW_A,0))*ROUNDUP(G904*DIODE_SAFETY/V_STICK,0)*PRICE_STICK</f>
        <v>101.7</v>
      </c>
      <c r="AG904" s="24" t="n">
        <f aca="false">SUM(X904:AF904)</f>
        <v>5289.97203817</v>
      </c>
      <c r="AH904" s="20" t="n">
        <f aca="false">FIXED_BOM</f>
        <v>3666</v>
      </c>
      <c r="AI904" s="24" t="n">
        <f aca="false">(AG904+AH904)*(1+CONT)</f>
        <v>10299.3678438955</v>
      </c>
      <c r="AJ904" s="24" t="n">
        <f aca="false">IF(AR904&gt;0,AI904/AR904,1000000000000)</f>
        <v>959.892739279414</v>
      </c>
      <c r="AK904" s="8" t="n">
        <f aca="false">IF(AND(AP904&gt;=V_NEED,AR904&gt;=P_MIN,AQ904&gt;=Z_MIN,F904&lt;=N_CAP,D904&lt;=R_MAX,OR(CORONA_REQ=0,O904&gt;=G904),OR(CORE_MODE&lt;&gt;3,E_CORE&lt;=E_NULL_MAX)),1,0)</f>
        <v>0</v>
      </c>
      <c r="AL904" s="31" t="n">
        <f aca="false">IF(AK904=1,IF(OBJECTIVE=1,AI904,AJ904),1000000000000)+ROW()*0.000000001</f>
        <v>1000000000000</v>
      </c>
      <c r="AM904" s="31" t="n">
        <v>7.192227</v>
      </c>
      <c r="AN904" s="41" t="n">
        <v>1.326378</v>
      </c>
      <c r="AO904" s="31" t="n">
        <v>10.329173</v>
      </c>
      <c r="AP904" s="31" t="n">
        <f aca="false">IF(CORE_MODE=1,G904,IF(OR(CORE_MODE=3,CORE_MODE=4),G904+(CHOOSE(N_CW+1,0,1,CW_N2,CW_N3,CW_N4,CW_N5,CW_N6)+CHOOSE(N_CW_A+1,0,CW_A1,CW_A2))*CW_PER_SWING*AM904,AM904))</f>
        <v>28.395875249701</v>
      </c>
      <c r="AQ904" s="41" t="n">
        <f aca="false">IF(CORE_MODE=2,AN904,K904)</f>
        <v>1.347234</v>
      </c>
      <c r="AR904" s="31" t="n">
        <f aca="false">IF(CORE_MODE=2,AO904,L904)</f>
        <v>10.729707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31" t="n">
        <v>16.907073</v>
      </c>
      <c r="H905" s="8" t="n">
        <v>31.233348</v>
      </c>
      <c r="I905" s="8" t="n">
        <v>229.584994</v>
      </c>
      <c r="J905" s="31" t="n">
        <v>7.350637</v>
      </c>
      <c r="K905" s="41" t="n">
        <v>1.23949</v>
      </c>
      <c r="L905" s="31" t="n">
        <v>1.635695</v>
      </c>
      <c r="M905" s="8" t="n">
        <v>106</v>
      </c>
      <c r="N905" s="8" t="n">
        <v>824</v>
      </c>
      <c r="O905" s="31" t="n">
        <v>13.139418</v>
      </c>
      <c r="P905" s="31" t="n">
        <v>2.371524</v>
      </c>
      <c r="Q905" s="31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31" t="n">
        <v>2.741751</v>
      </c>
      <c r="W905" s="41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2*ROUNDUP(G905*1000/V_ZENER,0)*PRICE_Z+(4+IF(CORE_MODE=1,1,0)+IF(OR(CORE_MODE=3,CORE_MODE=4),1+2*N_CW+2*N_CW_A,0))*ROUNDUP(G905*DIODE_SAFETY/V_STICK,0)*PRICE_STICK</f>
        <v>147</v>
      </c>
      <c r="AG905" s="24" t="n">
        <f aca="false">SUM(X905:AF905)</f>
        <v>1434.4343785</v>
      </c>
      <c r="AH905" s="20" t="n">
        <f aca="false">FIXED_BOM</f>
        <v>3666</v>
      </c>
      <c r="AI905" s="24" t="n">
        <f aca="false">(AG905+AH905)*(1+CONT)</f>
        <v>5865.499535275</v>
      </c>
      <c r="AJ905" s="24" t="n">
        <f aca="false">IF(AR905&gt;0,AI905/AR905,1000000000000)</f>
        <v>3585.93719200401</v>
      </c>
      <c r="AK905" s="8" t="n">
        <f aca="false">IF(AND(AP905&gt;=V_NEED,AR905&gt;=P_MIN,AQ905&gt;=Z_MIN,F905&lt;=N_CAP,D905&lt;=R_MAX,OR(CORONA_REQ=0,O905&gt;=G905),OR(CORE_MODE&lt;&gt;3,E_CORE&lt;=E_NULL_MAX)),1,0)</f>
        <v>0</v>
      </c>
      <c r="AL905" s="31" t="n">
        <f aca="false">IF(AK905=1,IF(OBJECTIVE=1,AI905,AJ905),1000000000000)+ROW()*0.000000001</f>
        <v>1000000000000</v>
      </c>
      <c r="AM905" s="31" t="n">
        <v>7.559374</v>
      </c>
      <c r="AN905" s="41" t="n">
        <v>1.130644</v>
      </c>
      <c r="AO905" s="31" t="n">
        <v>0.85616</v>
      </c>
      <c r="AP905" s="31" t="n">
        <f aca="false">IF(CORE_MODE=1,G905,IF(OR(CORE_MODE=3,CORE_MODE=4),G905+(CHOOSE(N_CW+1,0,1,CW_N2,CW_N3,CW_N4,CW_N5,CW_N6)+CHOOSE(N_CW_A+1,0,CW_A1,CW_A2))*CW_PER_SWING*AM905,AM905))</f>
        <v>32.950052743362</v>
      </c>
      <c r="AQ905" s="41" t="n">
        <f aca="false">IF(CORE_MODE=2,AN905,K905)</f>
        <v>1.23949</v>
      </c>
      <c r="AR905" s="31" t="n">
        <f aca="false">IF(CORE_MODE=2,AO905,L905)</f>
        <v>1.635695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31" t="n">
        <v>16.907073</v>
      </c>
      <c r="H906" s="8" t="n">
        <v>47.938118</v>
      </c>
      <c r="I906" s="8" t="n">
        <v>360.776419</v>
      </c>
      <c r="J906" s="31" t="n">
        <v>7.525878</v>
      </c>
      <c r="K906" s="41" t="n">
        <v>1.298241</v>
      </c>
      <c r="L906" s="31" t="n">
        <v>3.034846</v>
      </c>
      <c r="M906" s="8" t="n">
        <v>163</v>
      </c>
      <c r="N906" s="8" t="n">
        <v>938</v>
      </c>
      <c r="O906" s="31" t="n">
        <v>13.139418</v>
      </c>
      <c r="P906" s="31" t="n">
        <v>3.557286</v>
      </c>
      <c r="Q906" s="31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31" t="n">
        <v>3.743544</v>
      </c>
      <c r="W906" s="41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2*ROUNDUP(G906*1000/V_ZENER,0)*PRICE_Z+(4+IF(CORE_MODE=1,1,0)+IF(OR(CORE_MODE=3,CORE_MODE=4),1+2*N_CW+2*N_CW_A,0))*ROUNDUP(G906*DIODE_SAFETY/V_STICK,0)*PRICE_STICK</f>
        <v>147</v>
      </c>
      <c r="AG906" s="24" t="n">
        <f aca="false">SUM(X906:AF906)</f>
        <v>1976.3800995</v>
      </c>
      <c r="AH906" s="20" t="n">
        <f aca="false">FIXED_BOM</f>
        <v>3666</v>
      </c>
      <c r="AI906" s="24" t="n">
        <f aca="false">(AG906+AH906)*(1+CONT)</f>
        <v>6488.737114425</v>
      </c>
      <c r="AJ906" s="24" t="n">
        <f aca="false">IF(AR906&gt;0,AI906/AR906,1000000000000)</f>
        <v>2138.07788415788</v>
      </c>
      <c r="AK906" s="8" t="n">
        <f aca="false">IF(AND(AP906&gt;=V_NEED,AR906&gt;=P_MIN,AQ906&gt;=Z_MIN,F906&lt;=N_CAP,D906&lt;=R_MAX,OR(CORONA_REQ=0,O906&gt;=G906),OR(CORE_MODE&lt;&gt;3,E_CORE&lt;=E_NULL_MAX)),1,0)</f>
        <v>0</v>
      </c>
      <c r="AL906" s="31" t="n">
        <f aca="false">IF(AK906=1,IF(OBJECTIVE=1,AI906,AJ906),1000000000000)+ROW()*0.000000001</f>
        <v>1000000000000</v>
      </c>
      <c r="AM906" s="31" t="n">
        <v>8.915639</v>
      </c>
      <c r="AN906" s="41" t="n">
        <v>1.211891</v>
      </c>
      <c r="AO906" s="31" t="n">
        <v>2.316004</v>
      </c>
      <c r="AP906" s="31" t="n">
        <f aca="false">IF(CORE_MODE=1,G906,IF(OR(CORE_MODE=3,CORE_MODE=4),G906+(CHOOSE(N_CW+1,0,1,CW_N2,CW_N3,CW_N4,CW_N5,CW_N6)+CHOOSE(N_CW_A+1,0,CW_A1,CW_A2))*CW_PER_SWING*AM906,AM906))</f>
        <v>35.828403771057</v>
      </c>
      <c r="AQ906" s="41" t="n">
        <f aca="false">IF(CORE_MODE=2,AN906,K906)</f>
        <v>1.298241</v>
      </c>
      <c r="AR906" s="31" t="n">
        <f aca="false">IF(CORE_MODE=2,AO906,L906)</f>
        <v>3.034846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31" t="n">
        <v>16.907073</v>
      </c>
      <c r="H907" s="8" t="n">
        <v>64.642889</v>
      </c>
      <c r="I907" s="8" t="n">
        <v>491.967844</v>
      </c>
      <c r="J907" s="31" t="n">
        <v>7.610549</v>
      </c>
      <c r="K907" s="41" t="n">
        <v>1.328885</v>
      </c>
      <c r="L907" s="31" t="n">
        <v>4.448904</v>
      </c>
      <c r="M907" s="8" t="n">
        <v>210.5</v>
      </c>
      <c r="N907" s="8" t="n">
        <v>1033</v>
      </c>
      <c r="O907" s="31" t="n">
        <v>13.139418</v>
      </c>
      <c r="P907" s="31" t="n">
        <v>4.743048</v>
      </c>
      <c r="Q907" s="31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31" t="n">
        <v>4.578372</v>
      </c>
      <c r="W907" s="41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2*ROUNDUP(G907*1000/V_ZENER,0)*PRICE_Z+(4+IF(CORE_MODE=1,1,0)+IF(OR(CORE_MODE=3,CORE_MODE=4),1+2*N_CW+2*N_CW_A,0))*ROUNDUP(G907*DIODE_SAFETY/V_STICK,0)*PRICE_STICK</f>
        <v>147</v>
      </c>
      <c r="AG907" s="24" t="n">
        <f aca="false">SUM(X907:AF907)</f>
        <v>2436.83351579</v>
      </c>
      <c r="AH907" s="20" t="n">
        <f aca="false">FIXED_BOM</f>
        <v>3666</v>
      </c>
      <c r="AI907" s="24" t="n">
        <f aca="false">(AG907+AH907)*(1+CONT)</f>
        <v>7018.2585431585</v>
      </c>
      <c r="AJ907" s="24" t="n">
        <f aca="false">IF(AR907&gt;0,AI907/AR907,1000000000000)</f>
        <v>1577.52528334136</v>
      </c>
      <c r="AK907" s="8" t="n">
        <f aca="false">IF(AND(AP907&gt;=V_NEED,AR907&gt;=P_MIN,AQ907&gt;=Z_MIN,F907&lt;=N_CAP,D907&lt;=R_MAX,OR(CORONA_REQ=0,O907&gt;=G907),OR(CORE_MODE&lt;&gt;3,E_CORE&lt;=E_NULL_MAX)),1,0)</f>
        <v>0</v>
      </c>
      <c r="AL907" s="31" t="n">
        <f aca="false">IF(AK907=1,IF(OBJECTIVE=1,AI907,AJ907),1000000000000)+ROW()*0.000000001</f>
        <v>1000000000000</v>
      </c>
      <c r="AM907" s="31" t="n">
        <v>9.103237</v>
      </c>
      <c r="AN907" s="41" t="n">
        <v>1.259003</v>
      </c>
      <c r="AO907" s="31" t="n">
        <v>3.813344</v>
      </c>
      <c r="AP907" s="31" t="n">
        <f aca="false">IF(CORE_MODE=1,G907,IF(OR(CORE_MODE=3,CORE_MODE=4),G907+(CHOOSE(N_CW+1,0,1,CW_N2,CW_N3,CW_N4,CW_N5,CW_N6)+CHOOSE(N_CW_A+1,0,CW_A1,CW_A2))*CW_PER_SWING*AM907,AM907))</f>
        <v>36.226536065331</v>
      </c>
      <c r="AQ907" s="41" t="n">
        <f aca="false">IF(CORE_MODE=2,AN907,K907)</f>
        <v>1.328885</v>
      </c>
      <c r="AR907" s="31" t="n">
        <f aca="false">IF(CORE_MODE=2,AO907,L907)</f>
        <v>4.448904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31" t="n">
        <v>16.907073</v>
      </c>
      <c r="H908" s="8" t="n">
        <v>81.347659</v>
      </c>
      <c r="I908" s="8" t="n">
        <v>623.159269</v>
      </c>
      <c r="J908" s="31" t="n">
        <v>7.660445</v>
      </c>
      <c r="K908" s="41" t="n">
        <v>1.347622</v>
      </c>
      <c r="L908" s="31" t="n">
        <v>5.867677</v>
      </c>
      <c r="M908" s="8" t="n">
        <v>267.5</v>
      </c>
      <c r="N908" s="8" t="n">
        <v>1147</v>
      </c>
      <c r="O908" s="31" t="n">
        <v>13.139418</v>
      </c>
      <c r="P908" s="31" t="n">
        <v>5.92881</v>
      </c>
      <c r="Q908" s="31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31" t="n">
        <v>5.580166</v>
      </c>
      <c r="W908" s="41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2*ROUNDUP(G908*1000/V_ZENER,0)*PRICE_Z+(4+IF(CORE_MODE=1,1,0)+IF(OR(CORE_MODE=3,CORE_MODE=4),1+2*N_CW+2*N_CW_A,0))*ROUNDUP(G908*DIODE_SAFETY/V_STICK,0)*PRICE_STICK</f>
        <v>147</v>
      </c>
      <c r="AG908" s="24" t="n">
        <f aca="false">SUM(X908:AF908)</f>
        <v>2978.77929179</v>
      </c>
      <c r="AH908" s="20" t="n">
        <f aca="false">FIXED_BOM</f>
        <v>3666</v>
      </c>
      <c r="AI908" s="24" t="n">
        <f aca="false">(AG908+AH908)*(1+CONT)</f>
        <v>7641.4961855585</v>
      </c>
      <c r="AJ908" s="24" t="n">
        <f aca="false">IF(AR908&gt;0,AI908/AR908,1000000000000)</f>
        <v>1302.30348152403</v>
      </c>
      <c r="AK908" s="8" t="n">
        <f aca="false">IF(AND(AP908&gt;=V_NEED,AR908&gt;=P_MIN,AQ908&gt;=Z_MIN,F908&lt;=N_CAP,D908&lt;=R_MAX,OR(CORONA_REQ=0,O908&gt;=G908),OR(CORE_MODE&lt;&gt;3,E_CORE&lt;=E_NULL_MAX)),1,0)</f>
        <v>0</v>
      </c>
      <c r="AL908" s="31" t="n">
        <f aca="false">IF(AK908=1,IF(OBJECTIVE=1,AI908,AJ908),1000000000000)+ROW()*0.000000001</f>
        <v>1000000000000</v>
      </c>
      <c r="AM908" s="31" t="n">
        <v>9.143602</v>
      </c>
      <c r="AN908" s="41" t="n">
        <v>1.288298</v>
      </c>
      <c r="AO908" s="31" t="n">
        <v>5.208203</v>
      </c>
      <c r="AP908" s="31" t="n">
        <f aca="false">IF(CORE_MODE=1,G908,IF(OR(CORE_MODE=3,CORE_MODE=4),G908+(CHOOSE(N_CW+1,0,1,CW_N2,CW_N3,CW_N4,CW_N5,CW_N6)+CHOOSE(N_CW_A+1,0,CW_A1,CW_A2))*CW_PER_SWING*AM908,AM908))</f>
        <v>36.312201211326</v>
      </c>
      <c r="AQ908" s="41" t="n">
        <f aca="false">IF(CORE_MODE=2,AN908,K908)</f>
        <v>1.347622</v>
      </c>
      <c r="AR908" s="31" t="n">
        <f aca="false">IF(CORE_MODE=2,AO908,L908)</f>
        <v>5.867677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31" t="n">
        <v>16.907073</v>
      </c>
      <c r="H909" s="8" t="n">
        <v>98.05243</v>
      </c>
      <c r="I909" s="8" t="n">
        <v>754.350695</v>
      </c>
      <c r="J909" s="31" t="n">
        <v>7.69334</v>
      </c>
      <c r="K909" s="41" t="n">
        <v>1.360569</v>
      </c>
      <c r="L909" s="31" t="n">
        <v>7.295151</v>
      </c>
      <c r="M909" s="8" t="n">
        <v>315</v>
      </c>
      <c r="N909" s="8" t="n">
        <v>1242</v>
      </c>
      <c r="O909" s="31" t="n">
        <v>13.139418</v>
      </c>
      <c r="P909" s="31" t="n">
        <v>7.114572</v>
      </c>
      <c r="Q909" s="31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31" t="n">
        <v>6.414994</v>
      </c>
      <c r="W909" s="41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2*ROUNDUP(G909*1000/V_ZENER,0)*PRICE_Z+(4+IF(CORE_MODE=1,1,0)+IF(OR(CORE_MODE=3,CORE_MODE=4),1+2*N_CW+2*N_CW_A,0))*ROUNDUP(G909*DIODE_SAFETY/V_STICK,0)*PRICE_STICK</f>
        <v>147</v>
      </c>
      <c r="AG909" s="24" t="n">
        <f aca="false">SUM(X909:AF909)</f>
        <v>3439.23270111</v>
      </c>
      <c r="AH909" s="20" t="n">
        <f aca="false">FIXED_BOM</f>
        <v>3666</v>
      </c>
      <c r="AI909" s="24" t="n">
        <f aca="false">(AG909+AH909)*(1+CONT)</f>
        <v>8171.0176062765</v>
      </c>
      <c r="AJ909" s="24" t="n">
        <f aca="false">IF(AR909&gt;0,AI909/AR909,1000000000000)</f>
        <v>1120.06147731233</v>
      </c>
      <c r="AK909" s="8" t="n">
        <f aca="false">IF(AND(AP909&gt;=V_NEED,AR909&gt;=P_MIN,AQ909&gt;=Z_MIN,F909&lt;=N_CAP,D909&lt;=R_MAX,OR(CORONA_REQ=0,O909&gt;=G909),OR(CORE_MODE&lt;&gt;3,E_CORE&lt;=E_NULL_MAX)),1,0)</f>
        <v>0</v>
      </c>
      <c r="AL909" s="31" t="n">
        <f aca="false">IF(AK909=1,IF(OBJECTIVE=1,AI909,AJ909),1000000000000)+ROW()*0.000000001</f>
        <v>1000000000000</v>
      </c>
      <c r="AM909" s="31" t="n">
        <v>9.175843</v>
      </c>
      <c r="AN909" s="41" t="n">
        <v>1.31015</v>
      </c>
      <c r="AO909" s="31" t="n">
        <v>6.653251</v>
      </c>
      <c r="AP909" s="31" t="n">
        <f aca="false">IF(CORE_MODE=1,G909,IF(OR(CORE_MODE=3,CORE_MODE=4),G909+(CHOOSE(N_CW+1,0,1,CW_N2,CW_N3,CW_N4,CW_N5,CW_N6)+CHOOSE(N_CW_A+1,0,CW_A1,CW_A2))*CW_PER_SWING*AM909,AM909))</f>
        <v>36.380625092709</v>
      </c>
      <c r="AQ909" s="41" t="n">
        <f aca="false">IF(CORE_MODE=2,AN909,K909)</f>
        <v>1.360569</v>
      </c>
      <c r="AR909" s="31" t="n">
        <f aca="false">IF(CORE_MODE=2,AO909,L909)</f>
        <v>7.295151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31" t="n">
        <v>16.907073</v>
      </c>
      <c r="H910" s="8" t="n">
        <v>131.46197</v>
      </c>
      <c r="I910" s="8" t="n">
        <v>1016.733545</v>
      </c>
      <c r="J910" s="31" t="n">
        <v>7.734051</v>
      </c>
      <c r="K910" s="41" t="n">
        <v>1.376922</v>
      </c>
      <c r="L910" s="31" t="n">
        <v>10.155006</v>
      </c>
      <c r="M910" s="8" t="n">
        <v>419.5</v>
      </c>
      <c r="N910" s="8" t="n">
        <v>1451</v>
      </c>
      <c r="O910" s="31" t="n">
        <v>13.139418</v>
      </c>
      <c r="P910" s="31" t="n">
        <v>9.486096</v>
      </c>
      <c r="Q910" s="31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31" t="n">
        <v>8.251616</v>
      </c>
      <c r="W910" s="41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2*ROUNDUP(G910*1000/V_ZENER,0)*PRICE_Z+(4+IF(CORE_MODE=1,1,0)+IF(OR(CORE_MODE=3,CORE_MODE=4),1+2*N_CW+2*N_CW_A,0))*ROUNDUP(G910*DIODE_SAFETY/V_STICK,0)*PRICE_STICK</f>
        <v>147</v>
      </c>
      <c r="AG910" s="24" t="n">
        <f aca="false">SUM(X910:AF910)</f>
        <v>4441.63188293</v>
      </c>
      <c r="AH910" s="20" t="n">
        <f aca="false">FIXED_BOM</f>
        <v>3666</v>
      </c>
      <c r="AI910" s="24" t="n">
        <f aca="false">(AG910+AH910)*(1+CONT)</f>
        <v>9323.7766653695</v>
      </c>
      <c r="AJ910" s="24" t="n">
        <f aca="false">IF(AR910&gt;0,AI910/AR910,1000000000000)</f>
        <v>918.14585489851</v>
      </c>
      <c r="AK910" s="8" t="n">
        <f aca="false">IF(AND(AP910&gt;=V_NEED,AR910&gt;=P_MIN,AQ910&gt;=Z_MIN,F910&lt;=N_CAP,D910&lt;=R_MAX,OR(CORONA_REQ=0,O910&gt;=G910),OR(CORE_MODE&lt;&gt;3,E_CORE&lt;=E_NULL_MAX)),1,0)</f>
        <v>0</v>
      </c>
      <c r="AL910" s="31" t="n">
        <f aca="false">IF(AK910=1,IF(OBJECTIVE=1,AI910,AJ910),1000000000000)+ROW()*0.000000001</f>
        <v>1000000000000</v>
      </c>
      <c r="AM910" s="31" t="n">
        <v>9.227563</v>
      </c>
      <c r="AN910" s="41" t="n">
        <v>1.336699</v>
      </c>
      <c r="AO910" s="31" t="n">
        <v>9.491339</v>
      </c>
      <c r="AP910" s="31" t="n">
        <f aca="false">IF(CORE_MODE=1,G910,IF(OR(CORE_MODE=3,CORE_MODE=4),G910+(CHOOSE(N_CW+1,0,1,CW_N2,CW_N3,CW_N4,CW_N5,CW_N6)+CHOOSE(N_CW_A+1,0,CW_A1,CW_A2))*CW_PER_SWING*AM910,AM910))</f>
        <v>36.490388535069</v>
      </c>
      <c r="AQ910" s="41" t="n">
        <f aca="false">IF(CORE_MODE=2,AN910,K910)</f>
        <v>1.376922</v>
      </c>
      <c r="AR910" s="31" t="n">
        <f aca="false">IF(CORE_MODE=2,AO910,L910)</f>
        <v>10.155006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31" t="n">
        <v>16.907073</v>
      </c>
      <c r="H911" s="8" t="n">
        <v>40.624828</v>
      </c>
      <c r="I911" s="8" t="n">
        <v>275.309489</v>
      </c>
      <c r="J911" s="31" t="n">
        <v>6.776878</v>
      </c>
      <c r="K911" s="41" t="n">
        <v>1.24778</v>
      </c>
      <c r="L911" s="31" t="n">
        <v>2.016916</v>
      </c>
      <c r="M911" s="8" t="n">
        <v>115.5</v>
      </c>
      <c r="N911" s="8" t="n">
        <v>843</v>
      </c>
      <c r="O911" s="31" t="n">
        <v>13.139418</v>
      </c>
      <c r="P911" s="31" t="n">
        <v>2.753227</v>
      </c>
      <c r="Q911" s="31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31" t="n">
        <v>2.908716</v>
      </c>
      <c r="W911" s="41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2*ROUNDUP(G911*1000/V_ZENER,0)*PRICE_Z+(4+IF(CORE_MODE=1,1,0)+IF(OR(CORE_MODE=3,CORE_MODE=4),1+2*N_CW+2*N_CW_A,0))*ROUNDUP(G911*DIODE_SAFETY/V_STICK,0)*PRICE_STICK</f>
        <v>147</v>
      </c>
      <c r="AG911" s="24" t="n">
        <f aca="false">SUM(X911:AF911)</f>
        <v>1520.49561509</v>
      </c>
      <c r="AH911" s="20" t="n">
        <f aca="false">FIXED_BOM</f>
        <v>3666</v>
      </c>
      <c r="AI911" s="24" t="n">
        <f aca="false">(AG911+AH911)*(1+CONT)</f>
        <v>5964.4699573535</v>
      </c>
      <c r="AJ911" s="24" t="n">
        <f aca="false">IF(AR911&gt;0,AI911/AR911,1000000000000)</f>
        <v>2957.22278833303</v>
      </c>
      <c r="AK911" s="8" t="n">
        <f aca="false">IF(AND(AP911&gt;=V_NEED,AR911&gt;=P_MIN,AQ911&gt;=Z_MIN,F911&lt;=N_CAP,D911&lt;=R_MAX,OR(CORONA_REQ=0,O911&gt;=G911),OR(CORE_MODE&lt;&gt;3,E_CORE&lt;=E_NULL_MAX)),1,0)</f>
        <v>0</v>
      </c>
      <c r="AL911" s="31" t="n">
        <f aca="false">IF(AK911=1,IF(OBJECTIVE=1,AI911,AJ911),1000000000000)+ROW()*0.000000001</f>
        <v>1000000000000</v>
      </c>
      <c r="AM911" s="31" t="n">
        <v>8.200594</v>
      </c>
      <c r="AN911" s="41" t="n">
        <v>1.151781</v>
      </c>
      <c r="AO911" s="31" t="n">
        <v>1.138425</v>
      </c>
      <c r="AP911" s="31" t="n">
        <f aca="false">IF(CORE_MODE=1,G911,IF(OR(CORE_MODE=3,CORE_MODE=4),G911+(CHOOSE(N_CW+1,0,1,CW_N2,CW_N3,CW_N4,CW_N5,CW_N6)+CHOOSE(N_CW_A+1,0,CW_A1,CW_A2))*CW_PER_SWING*AM911,AM911))</f>
        <v>34.310890224222</v>
      </c>
      <c r="AQ911" s="41" t="n">
        <f aca="false">IF(CORE_MODE=2,AN911,K911)</f>
        <v>1.24778</v>
      </c>
      <c r="AR911" s="31" t="n">
        <f aca="false">IF(CORE_MODE=2,AO911,L911)</f>
        <v>2.016916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31" t="n">
        <v>16.907073</v>
      </c>
      <c r="H912" s="8" t="n">
        <v>62.696158</v>
      </c>
      <c r="I912" s="8" t="n">
        <v>432.629197</v>
      </c>
      <c r="J912" s="31" t="n">
        <v>6.90041</v>
      </c>
      <c r="K912" s="41" t="n">
        <v>1.297258</v>
      </c>
      <c r="L912" s="31" t="n">
        <v>3.636112</v>
      </c>
      <c r="M912" s="8" t="n">
        <v>163</v>
      </c>
      <c r="N912" s="8" t="n">
        <v>938</v>
      </c>
      <c r="O912" s="31" t="n">
        <v>13.139418</v>
      </c>
      <c r="P912" s="31" t="n">
        <v>4.129841</v>
      </c>
      <c r="Q912" s="31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31" t="n">
        <v>3.743544</v>
      </c>
      <c r="W912" s="41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2*ROUNDUP(G912*1000/V_ZENER,0)*PRICE_Z+(4+IF(CORE_MODE=1,1,0)+IF(OR(CORE_MODE=3,CORE_MODE=4),1+2*N_CW+2*N_CW_A,0))*ROUNDUP(G912*DIODE_SAFETY/V_STICK,0)*PRICE_STICK</f>
        <v>147</v>
      </c>
      <c r="AG912" s="24" t="n">
        <f aca="false">SUM(X912:AF912)</f>
        <v>1983.23358285</v>
      </c>
      <c r="AH912" s="20" t="n">
        <f aca="false">FIXED_BOM</f>
        <v>3666</v>
      </c>
      <c r="AI912" s="24" t="n">
        <f aca="false">(AG912+AH912)*(1+CONT)</f>
        <v>6496.6186202775</v>
      </c>
      <c r="AJ912" s="24" t="n">
        <f aca="false">IF(AR912&gt;0,AI912/AR912,1000000000000)</f>
        <v>1786.69375978449</v>
      </c>
      <c r="AK912" s="8" t="n">
        <f aca="false">IF(AND(AP912&gt;=V_NEED,AR912&gt;=P_MIN,AQ912&gt;=Z_MIN,F912&lt;=N_CAP,D912&lt;=R_MAX,OR(CORONA_REQ=0,O912&gt;=G912),OR(CORE_MODE&lt;&gt;3,E_CORE&lt;=E_NULL_MAX)),1,0)</f>
        <v>0</v>
      </c>
      <c r="AL912" s="31" t="n">
        <f aca="false">IF(AK912=1,IF(OBJECTIVE=1,AI912,AJ912),1000000000000)+ROW()*0.000000001</f>
        <v>1000000000000</v>
      </c>
      <c r="AM912" s="31" t="n">
        <v>8.98431</v>
      </c>
      <c r="AN912" s="41" t="n">
        <v>1.224899</v>
      </c>
      <c r="AO912" s="31" t="n">
        <v>2.970067</v>
      </c>
      <c r="AP912" s="31" t="n">
        <f aca="false">IF(CORE_MODE=1,G912,IF(OR(CORE_MODE=3,CORE_MODE=4),G912+(CHOOSE(N_CW+1,0,1,CW_N2,CW_N3,CW_N4,CW_N5,CW_N6)+CHOOSE(N_CW_A+1,0,CW_A1,CW_A2))*CW_PER_SWING*AM912,AM912))</f>
        <v>35.97414169353</v>
      </c>
      <c r="AQ912" s="41" t="n">
        <f aca="false">IF(CORE_MODE=2,AN912,K912)</f>
        <v>1.297258</v>
      </c>
      <c r="AR912" s="31" t="n">
        <f aca="false">IF(CORE_MODE=2,AO912,L912)</f>
        <v>3.636112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31" t="n">
        <v>16.907073</v>
      </c>
      <c r="H913" s="8" t="n">
        <v>84.767488</v>
      </c>
      <c r="I913" s="8" t="n">
        <v>589.948905</v>
      </c>
      <c r="J913" s="31" t="n">
        <v>6.959613</v>
      </c>
      <c r="K913" s="41" t="n">
        <v>1.322941</v>
      </c>
      <c r="L913" s="31" t="n">
        <v>5.272424</v>
      </c>
      <c r="M913" s="8" t="n">
        <v>220</v>
      </c>
      <c r="N913" s="8" t="n">
        <v>1052</v>
      </c>
      <c r="O913" s="31" t="n">
        <v>13.139418</v>
      </c>
      <c r="P913" s="31" t="n">
        <v>5.506455</v>
      </c>
      <c r="Q913" s="31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31" t="n">
        <v>4.745338</v>
      </c>
      <c r="W913" s="41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2*ROUNDUP(G913*1000/V_ZENER,0)*PRICE_Z+(4+IF(CORE_MODE=1,1,0)+IF(OR(CORE_MODE=3,CORE_MODE=4),1+2*N_CW+2*N_CW_A,0))*ROUNDUP(G913*DIODE_SAFETY/V_STICK,0)*PRICE_STICK</f>
        <v>147</v>
      </c>
      <c r="AG913" s="24" t="n">
        <f aca="false">SUM(X913:AF913)</f>
        <v>2527.46380926</v>
      </c>
      <c r="AH913" s="20" t="n">
        <f aca="false">FIXED_BOM</f>
        <v>3666</v>
      </c>
      <c r="AI913" s="24" t="n">
        <f aca="false">(AG913+AH913)*(1+CONT)</f>
        <v>7122.483380649</v>
      </c>
      <c r="AJ913" s="24" t="n">
        <f aca="false">IF(AR913&gt;0,AI913/AR913,1000000000000)</f>
        <v>1350.89351323964</v>
      </c>
      <c r="AK913" s="8" t="n">
        <f aca="false">IF(AND(AP913&gt;=V_NEED,AR913&gt;=P_MIN,AQ913&gt;=Z_MIN,F913&lt;=N_CAP,D913&lt;=R_MAX,OR(CORONA_REQ=0,O913&gt;=G913),OR(CORE_MODE&lt;&gt;3,E_CORE&lt;=E_NULL_MAX)),1,0)</f>
        <v>0</v>
      </c>
      <c r="AL913" s="31" t="n">
        <f aca="false">IF(AK913=1,IF(OBJECTIVE=1,AI913,AJ913),1000000000000)+ROW()*0.000000001</f>
        <v>1000000000000</v>
      </c>
      <c r="AM913" s="31" t="n">
        <v>9.090609</v>
      </c>
      <c r="AN913" s="41" t="n">
        <v>1.264161</v>
      </c>
      <c r="AO913" s="31" t="n">
        <v>4.610241</v>
      </c>
      <c r="AP913" s="31" t="n">
        <f aca="false">IF(CORE_MODE=1,G913,IF(OR(CORE_MODE=3,CORE_MODE=4),G913+(CHOOSE(N_CW+1,0,1,CW_N2,CW_N3,CW_N4,CW_N5,CW_N6)+CHOOSE(N_CW_A+1,0,CW_A1,CW_A2))*CW_PER_SWING*AM913,AM913))</f>
        <v>36.199736128167</v>
      </c>
      <c r="AQ913" s="41" t="n">
        <f aca="false">IF(CORE_MODE=2,AN913,K913)</f>
        <v>1.322941</v>
      </c>
      <c r="AR913" s="31" t="n">
        <f aca="false">IF(CORE_MODE=2,AO913,L913)</f>
        <v>5.272424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31" t="n">
        <v>16.907073</v>
      </c>
      <c r="H914" s="8" t="n">
        <v>106.838818</v>
      </c>
      <c r="I914" s="8" t="n">
        <v>747.268614</v>
      </c>
      <c r="J914" s="31" t="n">
        <v>6.994355</v>
      </c>
      <c r="K914" s="41" t="n">
        <v>1.337844</v>
      </c>
      <c r="L914" s="31" t="n">
        <v>6.908841</v>
      </c>
      <c r="M914" s="8" t="n">
        <v>277</v>
      </c>
      <c r="N914" s="8" t="n">
        <v>1166</v>
      </c>
      <c r="O914" s="31" t="n">
        <v>13.139418</v>
      </c>
      <c r="P914" s="31" t="n">
        <v>6.883068</v>
      </c>
      <c r="Q914" s="31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31" t="n">
        <v>5.747132</v>
      </c>
      <c r="W914" s="41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2*ROUNDUP(G914*1000/V_ZENER,0)*PRICE_Z+(4+IF(CORE_MODE=1,1,0)+IF(OR(CORE_MODE=3,CORE_MODE=4),1+2*N_CW+2*N_CW_A,0))*ROUNDUP(G914*DIODE_SAFETY/V_STICK,0)*PRICE_STICK</f>
        <v>147</v>
      </c>
      <c r="AG914" s="24" t="n">
        <f aca="false">SUM(X914:AF914)</f>
        <v>3071.69401823</v>
      </c>
      <c r="AH914" s="20" t="n">
        <f aca="false">FIXED_BOM</f>
        <v>3666</v>
      </c>
      <c r="AI914" s="24" t="n">
        <f aca="false">(AG914+AH914)*(1+CONT)</f>
        <v>7748.3481209645</v>
      </c>
      <c r="AJ914" s="24" t="n">
        <f aca="false">IF(AR914&gt;0,AI914/AR914,1000000000000)</f>
        <v>1121.51200483041</v>
      </c>
      <c r="AK914" s="8" t="n">
        <f aca="false">IF(AND(AP914&gt;=V_NEED,AR914&gt;=P_MIN,AQ914&gt;=Z_MIN,F914&lt;=N_CAP,D914&lt;=R_MAX,OR(CORONA_REQ=0,O914&gt;=G914),OR(CORE_MODE&lt;&gt;3,E_CORE&lt;=E_NULL_MAX)),1,0)</f>
        <v>0</v>
      </c>
      <c r="AL914" s="31" t="n">
        <f aca="false">IF(AK914=1,IF(OBJECTIVE=1,AI914,AJ914),1000000000000)+ROW()*0.000000001</f>
        <v>1000000000000</v>
      </c>
      <c r="AM914" s="31" t="n">
        <v>9.129464</v>
      </c>
      <c r="AN914" s="41" t="n">
        <v>1.289559</v>
      </c>
      <c r="AO914" s="31" t="n">
        <v>6.261928</v>
      </c>
      <c r="AP914" s="31" t="n">
        <f aca="false">IF(CORE_MODE=1,G914,IF(OR(CORE_MODE=3,CORE_MODE=4),G914+(CHOOSE(N_CW+1,0,1,CW_N2,CW_N3,CW_N4,CW_N5,CW_N6)+CHOOSE(N_CW_A+1,0,CW_A1,CW_A2))*CW_PER_SWING*AM914,AM914))</f>
        <v>36.282196657032</v>
      </c>
      <c r="AQ914" s="41" t="n">
        <f aca="false">IF(CORE_MODE=2,AN914,K914)</f>
        <v>1.337844</v>
      </c>
      <c r="AR914" s="31" t="n">
        <f aca="false">IF(CORE_MODE=2,AO914,L914)</f>
        <v>6.908841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31" t="n">
        <v>16.907073</v>
      </c>
      <c r="H915" s="8" t="n">
        <v>128.910148</v>
      </c>
      <c r="I915" s="8" t="n">
        <v>904.588322</v>
      </c>
      <c r="J915" s="31" t="n">
        <v>7.0172</v>
      </c>
      <c r="K915" s="41" t="n">
        <v>1.348773</v>
      </c>
      <c r="L915" s="31" t="n">
        <v>8.55425</v>
      </c>
      <c r="M915" s="8" t="n">
        <v>334</v>
      </c>
      <c r="N915" s="8" t="n">
        <v>1280</v>
      </c>
      <c r="O915" s="31" t="n">
        <v>13.139418</v>
      </c>
      <c r="P915" s="31" t="n">
        <v>8.259682</v>
      </c>
      <c r="Q915" s="31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31" t="n">
        <v>6.748925</v>
      </c>
      <c r="W915" s="41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2*ROUNDUP(G915*1000/V_ZENER,0)*PRICE_Z+(4+IF(CORE_MODE=1,1,0)+IF(OR(CORE_MODE=3,CORE_MODE=4),1+2*N_CW+2*N_CW_A,0))*ROUNDUP(G915*DIODE_SAFETY/V_STICK,0)*PRICE_STICK</f>
        <v>147</v>
      </c>
      <c r="AG915" s="24" t="n">
        <f aca="false">SUM(X915:AF915)</f>
        <v>3615.92423267</v>
      </c>
      <c r="AH915" s="20" t="n">
        <f aca="false">FIXED_BOM</f>
        <v>3666</v>
      </c>
      <c r="AI915" s="24" t="n">
        <f aca="false">(AG915+AH915)*(1+CONT)</f>
        <v>8374.2128675705</v>
      </c>
      <c r="AJ915" s="24" t="n">
        <f aca="false">IF(AR915&gt;0,AI915/AR915,1000000000000)</f>
        <v>978.953487163749</v>
      </c>
      <c r="AK915" s="8" t="n">
        <f aca="false">IF(AND(AP915&gt;=V_NEED,AR915&gt;=P_MIN,AQ915&gt;=Z_MIN,F915&lt;=N_CAP,D915&lt;=R_MAX,OR(CORONA_REQ=0,O915&gt;=G915),OR(CORE_MODE&lt;&gt;3,E_CORE&lt;=E_NULL_MAX)),1,0)</f>
        <v>0</v>
      </c>
      <c r="AL915" s="31" t="n">
        <f aca="false">IF(AK915=1,IF(OBJECTIVE=1,AI915,AJ915),1000000000000)+ROW()*0.000000001</f>
        <v>1000000000000</v>
      </c>
      <c r="AM915" s="31" t="n">
        <v>9.161837</v>
      </c>
      <c r="AN915" s="41" t="n">
        <v>1.307151</v>
      </c>
      <c r="AO915" s="31" t="n">
        <v>7.901721</v>
      </c>
      <c r="AP915" s="31" t="n">
        <f aca="false">IF(CORE_MODE=1,G915,IF(OR(CORE_MODE=3,CORE_MODE=4),G915+(CHOOSE(N_CW+1,0,1,CW_N2,CW_N3,CW_N4,CW_N5,CW_N6)+CHOOSE(N_CW_A+1,0,CW_A1,CW_A2))*CW_PER_SWING*AM915,AM915))</f>
        <v>36.350900677131</v>
      </c>
      <c r="AQ915" s="41" t="n">
        <f aca="false">IF(CORE_MODE=2,AN915,K915)</f>
        <v>1.348773</v>
      </c>
      <c r="AR915" s="31" t="n">
        <f aca="false">IF(CORE_MODE=2,AO915,L915)</f>
        <v>8.55425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31" t="n">
        <v>16.907073</v>
      </c>
      <c r="H916" s="8" t="n">
        <v>173.052808</v>
      </c>
      <c r="I916" s="8" t="n">
        <v>1219.227738</v>
      </c>
      <c r="J916" s="31" t="n">
        <v>7.045409</v>
      </c>
      <c r="K916" s="41" t="n">
        <v>1.361744</v>
      </c>
      <c r="L916" s="31" t="n">
        <v>11.834353</v>
      </c>
      <c r="M916" s="8" t="n">
        <v>438.5</v>
      </c>
      <c r="N916" s="8" t="n">
        <v>1489</v>
      </c>
      <c r="O916" s="31" t="n">
        <v>13.139418</v>
      </c>
      <c r="P916" s="31" t="n">
        <v>11.01291</v>
      </c>
      <c r="Q916" s="31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31" t="n">
        <v>8.585547</v>
      </c>
      <c r="W916" s="41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2*ROUNDUP(G916*1000/V_ZENER,0)*PRICE_Z+(4+IF(CORE_MODE=1,1,0)+IF(OR(CORE_MODE=3,CORE_MODE=4),1+2*N_CW+2*N_CW_A,0))*ROUNDUP(G916*DIODE_SAFETY/V_STICK,0)*PRICE_STICK</f>
        <v>147</v>
      </c>
      <c r="AG916" s="24" t="n">
        <f aca="false">SUM(X916:AF916)</f>
        <v>4622.89241487</v>
      </c>
      <c r="AH916" s="20" t="n">
        <f aca="false">FIXED_BOM</f>
        <v>3666</v>
      </c>
      <c r="AI916" s="24" t="n">
        <f aca="false">(AG916+AH916)*(1+CONT)</f>
        <v>9532.2262771005</v>
      </c>
      <c r="AJ916" s="24" t="n">
        <f aca="false">IF(AR916&gt;0,AI916/AR916,1000000000000)</f>
        <v>805.470842140715</v>
      </c>
      <c r="AK916" s="8" t="n">
        <f aca="false">IF(AND(AP916&gt;=V_NEED,AR916&gt;=P_MIN,AQ916&gt;=Z_MIN,F916&lt;=N_CAP,D916&lt;=R_MAX,OR(CORONA_REQ=0,O916&gt;=G916),OR(CORE_MODE&lt;&gt;3,E_CORE&lt;=E_NULL_MAX)),1,0)</f>
        <v>0</v>
      </c>
      <c r="AL916" s="31" t="n">
        <f aca="false">IF(AK916=1,IF(OBJECTIVE=1,AI916,AJ916),1000000000000)+ROW()*0.000000001</f>
        <v>1000000000000</v>
      </c>
      <c r="AM916" s="31" t="n">
        <v>9.213038</v>
      </c>
      <c r="AN916" s="41" t="n">
        <v>1.329082</v>
      </c>
      <c r="AO916" s="31" t="n">
        <v>11.165613</v>
      </c>
      <c r="AP916" s="31" t="n">
        <f aca="false">IF(CORE_MODE=1,G916,IF(OR(CORE_MODE=3,CORE_MODE=4),G916+(CHOOSE(N_CW+1,0,1,CW_N2,CW_N3,CW_N4,CW_N5,CW_N6)+CHOOSE(N_CW_A+1,0,CW_A1,CW_A2))*CW_PER_SWING*AM916,AM916))</f>
        <v>36.459562664994</v>
      </c>
      <c r="AQ916" s="41" t="n">
        <f aca="false">IF(CORE_MODE=2,AN916,K916)</f>
        <v>1.361744</v>
      </c>
      <c r="AR916" s="31" t="n">
        <f aca="false">IF(CORE_MODE=2,AO916,L916)</f>
        <v>11.834353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31" t="n">
        <v>16.907073</v>
      </c>
      <c r="H917" s="8" t="n">
        <v>59.053713</v>
      </c>
      <c r="I917" s="8" t="n">
        <v>320.916302</v>
      </c>
      <c r="J917" s="31" t="n">
        <v>5.434312</v>
      </c>
      <c r="K917" s="41" t="n">
        <v>1.216744</v>
      </c>
      <c r="L917" s="31" t="n">
        <v>2.130633</v>
      </c>
      <c r="M917" s="8" t="n">
        <v>115.5</v>
      </c>
      <c r="N917" s="8" t="n">
        <v>843</v>
      </c>
      <c r="O917" s="31" t="n">
        <v>13.139418</v>
      </c>
      <c r="P917" s="31" t="n">
        <v>3.134931</v>
      </c>
      <c r="Q917" s="31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31" t="n">
        <v>2.908716</v>
      </c>
      <c r="W917" s="41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2*ROUNDUP(G917*1000/V_ZENER,0)*PRICE_Z+(4+IF(CORE_MODE=1,1,0)+IF(OR(CORE_MODE=3,CORE_MODE=4),1+2*N_CW+2*N_CW_A,0))*ROUNDUP(G917*DIODE_SAFETY/V_STICK,0)*PRICE_STICK</f>
        <v>147</v>
      </c>
      <c r="AG917" s="24" t="n">
        <f aca="false">SUM(X917:AF917)</f>
        <v>1525.06461197</v>
      </c>
      <c r="AH917" s="20" t="n">
        <f aca="false">FIXED_BOM</f>
        <v>3666</v>
      </c>
      <c r="AI917" s="24" t="n">
        <f aca="false">(AG917+AH917)*(1+CONT)</f>
        <v>5969.7243037655</v>
      </c>
      <c r="AJ917" s="24" t="n">
        <f aca="false">IF(AR917&gt;0,AI917/AR917,1000000000000)</f>
        <v>2801.85480266451</v>
      </c>
      <c r="AK917" s="8" t="n">
        <f aca="false">IF(AND(AP917&gt;=V_NEED,AR917&gt;=P_MIN,AQ917&gt;=Z_MIN,F917&lt;=N_CAP,D917&lt;=R_MAX,OR(CORONA_REQ=0,O917&gt;=G917),OR(CORE_MODE&lt;&gt;3,E_CORE&lt;=E_NULL_MAX)),1,0)</f>
        <v>0</v>
      </c>
      <c r="AL917" s="31" t="n">
        <f aca="false">IF(AK917=1,IF(OBJECTIVE=1,AI917,AJ917),1000000000000)+ROW()*0.000000001</f>
        <v>1000000000000</v>
      </c>
      <c r="AM917" s="31" t="n">
        <v>7.692868</v>
      </c>
      <c r="AN917" s="41" t="n">
        <v>1.138792</v>
      </c>
      <c r="AO917" s="31" t="n">
        <v>1.06537</v>
      </c>
      <c r="AP917" s="31" t="n">
        <f aca="false">IF(CORE_MODE=1,G917,IF(OR(CORE_MODE=3,CORE_MODE=4),G917+(CHOOSE(N_CW+1,0,1,CW_N2,CW_N3,CW_N4,CW_N5,CW_N6)+CHOOSE(N_CW_A+1,0,CW_A1,CW_A2))*CW_PER_SWING*AM917,AM917))</f>
        <v>33.233362120284</v>
      </c>
      <c r="AQ917" s="41" t="n">
        <f aca="false">IF(CORE_MODE=2,AN917,K917)</f>
        <v>1.216744</v>
      </c>
      <c r="AR917" s="31" t="n">
        <f aca="false">IF(CORE_MODE=2,AO917,L917)</f>
        <v>2.130633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31" t="n">
        <v>16.907073</v>
      </c>
      <c r="H918" s="8" t="n">
        <v>91.655835</v>
      </c>
      <c r="I918" s="8" t="n">
        <v>504.297046</v>
      </c>
      <c r="J918" s="31" t="n">
        <v>5.502072</v>
      </c>
      <c r="K918" s="41" t="n">
        <v>1.255958</v>
      </c>
      <c r="L918" s="31" t="n">
        <v>3.803991</v>
      </c>
      <c r="M918" s="8" t="n">
        <v>172.5</v>
      </c>
      <c r="N918" s="8" t="n">
        <v>957</v>
      </c>
      <c r="O918" s="31" t="n">
        <v>13.139418</v>
      </c>
      <c r="P918" s="31" t="n">
        <v>4.702396</v>
      </c>
      <c r="Q918" s="31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31" t="n">
        <v>3.91051</v>
      </c>
      <c r="W918" s="41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2*ROUNDUP(G918*1000/V_ZENER,0)*PRICE_Z+(4+IF(CORE_MODE=1,1,0)+IF(OR(CORE_MODE=3,CORE_MODE=4),1+2*N_CW+2*N_CW_A,0))*ROUNDUP(G918*DIODE_SAFETY/V_STICK,0)*PRICE_STICK</f>
        <v>147</v>
      </c>
      <c r="AG918" s="24" t="n">
        <f aca="false">SUM(X918:AF918)</f>
        <v>2071.57932985</v>
      </c>
      <c r="AH918" s="20" t="n">
        <f aca="false">FIXED_BOM</f>
        <v>3666</v>
      </c>
      <c r="AI918" s="24" t="n">
        <f aca="false">(AG918+AH918)*(1+CONT)</f>
        <v>6598.2162293275</v>
      </c>
      <c r="AJ918" s="24" t="n">
        <f aca="false">IF(AR918&gt;0,AI918/AR918,1000000000000)</f>
        <v>1734.5509569627</v>
      </c>
      <c r="AK918" s="8" t="n">
        <f aca="false">IF(AND(AP918&gt;=V_NEED,AR918&gt;=P_MIN,AQ918&gt;=Z_MIN,F918&lt;=N_CAP,D918&lt;=R_MAX,OR(CORONA_REQ=0,O918&gt;=G918),OR(CORE_MODE&lt;&gt;3,E_CORE&lt;=E_NULL_MAX)),1,0)</f>
        <v>0</v>
      </c>
      <c r="AL918" s="31" t="n">
        <f aca="false">IF(AK918=1,IF(OBJECTIVE=1,AI918,AJ918),1000000000000)+ROW()*0.000000001</f>
        <v>1000000000000</v>
      </c>
      <c r="AM918" s="31" t="n">
        <v>8.95924</v>
      </c>
      <c r="AN918" s="41" t="n">
        <v>1.19865</v>
      </c>
      <c r="AO918" s="31" t="n">
        <v>3.176783</v>
      </c>
      <c r="AP918" s="31" t="n">
        <f aca="false">IF(CORE_MODE=1,G918,IF(OR(CORE_MODE=3,CORE_MODE=4),G918+(CHOOSE(N_CW+1,0,1,CW_N2,CW_N3,CW_N4,CW_N5,CW_N6)+CHOOSE(N_CW_A+1,0,CW_A1,CW_A2))*CW_PER_SWING*AM918,AM918))</f>
        <v>35.92093656012</v>
      </c>
      <c r="AQ918" s="41" t="n">
        <f aca="false">IF(CORE_MODE=2,AN918,K918)</f>
        <v>1.255958</v>
      </c>
      <c r="AR918" s="31" t="n">
        <f aca="false">IF(CORE_MODE=2,AO918,L918)</f>
        <v>3.803991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31" t="n">
        <v>16.907073</v>
      </c>
      <c r="H919" s="8" t="n">
        <v>124.257957</v>
      </c>
      <c r="I919" s="8" t="n">
        <v>687.67779</v>
      </c>
      <c r="J919" s="31" t="n">
        <v>5.534276</v>
      </c>
      <c r="K919" s="41" t="n">
        <v>1.275443</v>
      </c>
      <c r="L919" s="31" t="n">
        <v>5.486638</v>
      </c>
      <c r="M919" s="8" t="n">
        <v>229.5</v>
      </c>
      <c r="N919" s="8" t="n">
        <v>1071</v>
      </c>
      <c r="O919" s="31" t="n">
        <v>13.139418</v>
      </c>
      <c r="P919" s="31" t="n">
        <v>6.269862</v>
      </c>
      <c r="Q919" s="31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31" t="n">
        <v>4.912304</v>
      </c>
      <c r="W919" s="41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2*ROUNDUP(G919*1000/V_ZENER,0)*PRICE_Z+(4+IF(CORE_MODE=1,1,0)+IF(OR(CORE_MODE=3,CORE_MODE=4),1+2*N_CW+2*N_CW_A,0))*ROUNDUP(G919*DIODE_SAFETY/V_STICK,0)*PRICE_STICK</f>
        <v>147</v>
      </c>
      <c r="AG919" s="24" t="n">
        <f aca="false">SUM(X919:AF919)</f>
        <v>2618.09410923</v>
      </c>
      <c r="AH919" s="20" t="n">
        <f aca="false">FIXED_BOM</f>
        <v>3666</v>
      </c>
      <c r="AI919" s="24" t="n">
        <f aca="false">(AG919+AH919)*(1+CONT)</f>
        <v>7226.7082256145</v>
      </c>
      <c r="AJ919" s="24" t="n">
        <f aca="false">IF(AR919&gt;0,AI919/AR919,1000000000000)</f>
        <v>1317.14689863164</v>
      </c>
      <c r="AK919" s="8" t="n">
        <f aca="false">IF(AND(AP919&gt;=V_NEED,AR919&gt;=P_MIN,AQ919&gt;=Z_MIN,F919&lt;=N_CAP,D919&lt;=R_MAX,OR(CORONA_REQ=0,O919&gt;=G919),OR(CORE_MODE&lt;&gt;3,E_CORE&lt;=E_NULL_MAX)),1,0)</f>
        <v>0</v>
      </c>
      <c r="AL919" s="31" t="n">
        <f aca="false">IF(AK919=1,IF(OBJECTIVE=1,AI919,AJ919),1000000000000)+ROW()*0.000000001</f>
        <v>1000000000000</v>
      </c>
      <c r="AM919" s="31" t="n">
        <v>9.007036</v>
      </c>
      <c r="AN919" s="41" t="n">
        <v>1.230057</v>
      </c>
      <c r="AO919" s="31" t="n">
        <v>4.843438</v>
      </c>
      <c r="AP919" s="31" t="n">
        <f aca="false">IF(CORE_MODE=1,G919,IF(OR(CORE_MODE=3,CORE_MODE=4),G919+(CHOOSE(N_CW+1,0,1,CW_N2,CW_N3,CW_N4,CW_N5,CW_N6)+CHOOSE(N_CW_A+1,0,CW_A1,CW_A2))*CW_PER_SWING*AM919,AM919))</f>
        <v>36.022372242468</v>
      </c>
      <c r="AQ919" s="41" t="n">
        <f aca="false">IF(CORE_MODE=2,AN919,K919)</f>
        <v>1.275443</v>
      </c>
      <c r="AR919" s="31" t="n">
        <f aca="false">IF(CORE_MODE=2,AO919,L919)</f>
        <v>5.486638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31" t="n">
        <v>16.907073</v>
      </c>
      <c r="H920" s="8" t="n">
        <v>156.860078</v>
      </c>
      <c r="I920" s="8" t="n">
        <v>871.058533</v>
      </c>
      <c r="J920" s="31" t="n">
        <v>5.553093</v>
      </c>
      <c r="K920" s="41" t="n">
        <v>1.287541</v>
      </c>
      <c r="L920" s="31" t="n">
        <v>7.17362</v>
      </c>
      <c r="M920" s="8" t="n">
        <v>286.5</v>
      </c>
      <c r="N920" s="8" t="n">
        <v>1185</v>
      </c>
      <c r="O920" s="31" t="n">
        <v>13.139418</v>
      </c>
      <c r="P920" s="31" t="n">
        <v>7.837327</v>
      </c>
      <c r="Q920" s="31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31" t="n">
        <v>5.914097</v>
      </c>
      <c r="W920" s="41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2*ROUNDUP(G920*1000/V_ZENER,0)*PRICE_Z+(4+IF(CORE_MODE=1,1,0)+IF(OR(CORE_MODE=3,CORE_MODE=4),1+2*N_CW+2*N_CW_A,0))*ROUNDUP(G920*DIODE_SAFETY/V_STICK,0)*PRICE_STICK</f>
        <v>147</v>
      </c>
      <c r="AG920" s="24" t="n">
        <f aca="false">SUM(X920:AF920)</f>
        <v>3164.60875014</v>
      </c>
      <c r="AH920" s="20" t="n">
        <f aca="false">FIXED_BOM</f>
        <v>3666</v>
      </c>
      <c r="AI920" s="24" t="n">
        <f aca="false">(AG920+AH920)*(1+CONT)</f>
        <v>7855.200062661</v>
      </c>
      <c r="AJ920" s="24" t="n">
        <f aca="false">IF(AR920&gt;0,AI920/AR920,1000000000000)</f>
        <v>1095.01201104338</v>
      </c>
      <c r="AK920" s="8" t="n">
        <f aca="false">IF(AND(AP920&gt;=V_NEED,AR920&gt;=P_MIN,AQ920&gt;=Z_MIN,F920&lt;=N_CAP,D920&lt;=R_MAX,OR(CORONA_REQ=0,O920&gt;=G920),OR(CORE_MODE&lt;&gt;3,E_CORE&lt;=E_NULL_MAX)),1,0)</f>
        <v>0</v>
      </c>
      <c r="AL920" s="31" t="n">
        <f aca="false">IF(AK920=1,IF(OBJECTIVE=1,AI920,AJ920),1000000000000)+ROW()*0.000000001</f>
        <v>1000000000000</v>
      </c>
      <c r="AM920" s="31" t="n">
        <v>9.044418</v>
      </c>
      <c r="AN920" s="41" t="n">
        <v>1.250361</v>
      </c>
      <c r="AO920" s="31" t="n">
        <v>6.543939</v>
      </c>
      <c r="AP920" s="31" t="n">
        <f aca="false">IF(CORE_MODE=1,G920,IF(OR(CORE_MODE=3,CORE_MODE=4),G920+(CHOOSE(N_CW+1,0,1,CW_N2,CW_N3,CW_N4,CW_N5,CW_N6)+CHOOSE(N_CW_A+1,0,CW_A1,CW_A2))*CW_PER_SWING*AM920,AM920))</f>
        <v>36.101706677934</v>
      </c>
      <c r="AQ920" s="41" t="n">
        <f aca="false">IF(CORE_MODE=2,AN920,K920)</f>
        <v>1.287541</v>
      </c>
      <c r="AR920" s="31" t="n">
        <f aca="false">IF(CORE_MODE=2,AO920,L920)</f>
        <v>7.17362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31" t="n">
        <v>16.907073</v>
      </c>
      <c r="H921" s="8" t="n">
        <v>189.4622</v>
      </c>
      <c r="I921" s="8" t="n">
        <v>1054.439277</v>
      </c>
      <c r="J921" s="31" t="n">
        <v>5.565434</v>
      </c>
      <c r="K921" s="41" t="n">
        <v>1.295585</v>
      </c>
      <c r="L921" s="31" t="n">
        <v>8.864767</v>
      </c>
      <c r="M921" s="8" t="n">
        <v>343.5</v>
      </c>
      <c r="N921" s="8" t="n">
        <v>1299</v>
      </c>
      <c r="O921" s="31" t="n">
        <v>13.139418</v>
      </c>
      <c r="P921" s="31" t="n">
        <v>9.404793</v>
      </c>
      <c r="Q921" s="31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31" t="n">
        <v>6.915891</v>
      </c>
      <c r="W921" s="41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2*ROUNDUP(G921*1000/V_ZENER,0)*PRICE_Z+(4+IF(CORE_MODE=1,1,0)+IF(OR(CORE_MODE=3,CORE_MODE=4),1+2*N_CW+2*N_CW_A,0))*ROUNDUP(G921*DIODE_SAFETY/V_STICK,0)*PRICE_STICK</f>
        <v>147</v>
      </c>
      <c r="AG921" s="24" t="n">
        <f aca="false">SUM(X921:AF921)</f>
        <v>3711.12346952</v>
      </c>
      <c r="AH921" s="20" t="n">
        <f aca="false">FIXED_BOM</f>
        <v>3666</v>
      </c>
      <c r="AI921" s="24" t="n">
        <f aca="false">(AG921+AH921)*(1+CONT)</f>
        <v>8483.691989948</v>
      </c>
      <c r="AJ921" s="24" t="n">
        <f aca="false">IF(AR921&gt;0,AI921/AR921,1000000000000)</f>
        <v>957.012405396329</v>
      </c>
      <c r="AK921" s="8" t="n">
        <f aca="false">IF(AND(AP921&gt;=V_NEED,AR921&gt;=P_MIN,AQ921&gt;=Z_MIN,F921&lt;=N_CAP,D921&lt;=R_MAX,OR(CORONA_REQ=0,O921&gt;=G921),OR(CORE_MODE&lt;&gt;3,E_CORE&lt;=E_NULL_MAX)),1,0)</f>
        <v>0</v>
      </c>
      <c r="AL921" s="31" t="n">
        <f aca="false">IF(AK921=1,IF(OBJECTIVE=1,AI921,AJ921),1000000000000)+ROW()*0.000000001</f>
        <v>1000000000000</v>
      </c>
      <c r="AM921" s="31" t="n">
        <v>9.076367</v>
      </c>
      <c r="AN921" s="41" t="n">
        <v>1.263376</v>
      </c>
      <c r="AO921" s="31" t="n">
        <v>8.212443</v>
      </c>
      <c r="AP921" s="31" t="n">
        <f aca="false">IF(CORE_MODE=1,G921,IF(OR(CORE_MODE=3,CORE_MODE=4),G921+(CHOOSE(N_CW+1,0,1,CW_N2,CW_N3,CW_N4,CW_N5,CW_N6)+CHOOSE(N_CW_A+1,0,CW_A1,CW_A2))*CW_PER_SWING*AM921,AM921))</f>
        <v>36.169510858521</v>
      </c>
      <c r="AQ921" s="41" t="n">
        <f aca="false">IF(CORE_MODE=2,AN921,K921)</f>
        <v>1.295585</v>
      </c>
      <c r="AR921" s="31" t="n">
        <f aca="false">IF(CORE_MODE=2,AO921,L921)</f>
        <v>8.864767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31" t="n">
        <v>16.907073</v>
      </c>
      <c r="H922" s="8" t="n">
        <v>254.666444</v>
      </c>
      <c r="I922" s="8" t="n">
        <v>1421.200765</v>
      </c>
      <c r="J922" s="31" t="n">
        <v>5.580636</v>
      </c>
      <c r="K922" s="41" t="n">
        <v>1.30539</v>
      </c>
      <c r="L922" s="31" t="n">
        <v>12.251644</v>
      </c>
      <c r="M922" s="8" t="n">
        <v>457.5</v>
      </c>
      <c r="N922" s="8" t="n">
        <v>1527</v>
      </c>
      <c r="O922" s="31" t="n">
        <v>13.139418</v>
      </c>
      <c r="P922" s="31" t="n">
        <v>12.539724</v>
      </c>
      <c r="Q922" s="31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31" t="n">
        <v>8.919478</v>
      </c>
      <c r="W922" s="41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2*ROUNDUP(G922*1000/V_ZENER,0)*PRICE_Z+(4+IF(CORE_MODE=1,1,0)+IF(OR(CORE_MODE=3,CORE_MODE=4),1+2*N_CW+2*N_CW_A,0))*ROUNDUP(G922*DIODE_SAFETY/V_STICK,0)*PRICE_STICK</f>
        <v>147</v>
      </c>
      <c r="AG922" s="24" t="n">
        <f aca="false">SUM(X922:AF922)</f>
        <v>4804.15288831</v>
      </c>
      <c r="AH922" s="20" t="n">
        <f aca="false">FIXED_BOM</f>
        <v>3666</v>
      </c>
      <c r="AI922" s="24" t="n">
        <f aca="false">(AG922+AH922)*(1+CONT)</f>
        <v>9740.6758215565</v>
      </c>
      <c r="AJ922" s="24" t="n">
        <f aca="false">IF(AR922&gt;0,AI922/AR922,1000000000000)</f>
        <v>795.050510899313</v>
      </c>
      <c r="AK922" s="8" t="n">
        <f aca="false">IF(AND(AP922&gt;=V_NEED,AR922&gt;=P_MIN,AQ922&gt;=Z_MIN,F922&lt;=N_CAP,D922&lt;=R_MAX,OR(CORONA_REQ=0,O922&gt;=G922),OR(CORE_MODE&lt;&gt;3,E_CORE&lt;=E_NULL_MAX)),1,0)</f>
        <v>0</v>
      </c>
      <c r="AL922" s="31" t="n">
        <f aca="false">IF(AK922=1,IF(OBJECTIVE=1,AI922,AJ922),1000000000000)+ROW()*0.000000001</f>
        <v>1000000000000</v>
      </c>
      <c r="AM922" s="31" t="n">
        <v>9.12595</v>
      </c>
      <c r="AN922" s="41" t="n">
        <v>1.281156</v>
      </c>
      <c r="AO922" s="31" t="n">
        <v>11.620818</v>
      </c>
      <c r="AP922" s="31" t="n">
        <f aca="false">IF(CORE_MODE=1,G922,IF(OR(CORE_MODE=3,CORE_MODE=4),G922+(CHOOSE(N_CW+1,0,1,CW_N2,CW_N3,CW_N4,CW_N5,CW_N6)+CHOOSE(N_CW_A+1,0,CW_A1,CW_A2))*CW_PER_SWING*AM922,AM922))</f>
        <v>36.27473902485</v>
      </c>
      <c r="AQ922" s="41" t="n">
        <f aca="false">IF(CORE_MODE=2,AN922,K922)</f>
        <v>1.30539</v>
      </c>
      <c r="AR922" s="31" t="n">
        <f aca="false">IF(CORE_MODE=2,AO922,L922)</f>
        <v>12.251644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31" t="n">
        <v>16.907073</v>
      </c>
      <c r="H923" s="8" t="n">
        <v>32.768046</v>
      </c>
      <c r="I923" s="8" t="n">
        <v>231.016331</v>
      </c>
      <c r="J923" s="31" t="n">
        <v>7.050049</v>
      </c>
      <c r="K923" s="41" t="n">
        <v>1.232737</v>
      </c>
      <c r="L923" s="31" t="n">
        <v>1.611304</v>
      </c>
      <c r="M923" s="8" t="n">
        <v>112</v>
      </c>
      <c r="N923" s="8" t="n">
        <v>836</v>
      </c>
      <c r="O923" s="31" t="n">
        <v>14.275455</v>
      </c>
      <c r="P923" s="31" t="n">
        <v>3.162032</v>
      </c>
      <c r="Q923" s="31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31" t="n">
        <v>2.847203</v>
      </c>
      <c r="W923" s="41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2*ROUNDUP(G923*1000/V_ZENER,0)*PRICE_Z+(4+IF(CORE_MODE=1,1,0)+IF(OR(CORE_MODE=3,CORE_MODE=4),1+2*N_CW+2*N_CW_A,0))*ROUNDUP(G923*DIODE_SAFETY/V_STICK,0)*PRICE_STICK</f>
        <v>147</v>
      </c>
      <c r="AG923" s="24" t="n">
        <f aca="false">SUM(X923:AF923)</f>
        <v>1464.19113949</v>
      </c>
      <c r="AH923" s="20" t="n">
        <f aca="false">FIXED_BOM</f>
        <v>3666</v>
      </c>
      <c r="AI923" s="24" t="n">
        <f aca="false">(AG923+AH923)*(1+CONT)</f>
        <v>5899.7198104135</v>
      </c>
      <c r="AJ923" s="24" t="n">
        <f aca="false">IF(AR923&gt;0,AI923/AR923,1000000000000)</f>
        <v>3661.45668999363</v>
      </c>
      <c r="AK923" s="8" t="n">
        <f aca="false">IF(AND(AP923&gt;=V_NEED,AR923&gt;=P_MIN,AQ923&gt;=Z_MIN,F923&lt;=N_CAP,D923&lt;=R_MAX,OR(CORONA_REQ=0,O923&gt;=G923),OR(CORE_MODE&lt;&gt;3,E_CORE&lt;=E_NULL_MAX)),1,0)</f>
        <v>0</v>
      </c>
      <c r="AL923" s="31" t="n">
        <f aca="false">IF(AK923=1,IF(OBJECTIVE=1,AI923,AJ923),1000000000000)+ROW()*0.000000001</f>
        <v>1000000000000</v>
      </c>
      <c r="AM923" s="31" t="n">
        <v>7.411883</v>
      </c>
      <c r="AN923" s="41" t="n">
        <v>1.126714</v>
      </c>
      <c r="AO923" s="31" t="n">
        <v>0.786849</v>
      </c>
      <c r="AP923" s="31" t="n">
        <f aca="false">IF(CORE_MODE=1,G923,IF(OR(CORE_MODE=3,CORE_MODE=4),G923+(CHOOSE(N_CW+1,0,1,CW_N2,CW_N3,CW_N4,CW_N5,CW_N6)+CHOOSE(N_CW_A+1,0,CW_A1,CW_A2))*CW_PER_SWING*AM923,AM923))</f>
        <v>32.637038051229</v>
      </c>
      <c r="AQ923" s="41" t="n">
        <f aca="false">IF(CORE_MODE=2,AN923,K923)</f>
        <v>1.232737</v>
      </c>
      <c r="AR923" s="31" t="n">
        <f aca="false">IF(CORE_MODE=2,AO923,L923)</f>
        <v>1.611304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31" t="n">
        <v>16.907073</v>
      </c>
      <c r="H924" s="8" t="n">
        <v>50.349787</v>
      </c>
      <c r="I924" s="8" t="n">
        <v>363.025663</v>
      </c>
      <c r="J924" s="31" t="n">
        <v>7.210073</v>
      </c>
      <c r="K924" s="41" t="n">
        <v>1.290512</v>
      </c>
      <c r="L924" s="31" t="n">
        <v>2.996409</v>
      </c>
      <c r="M924" s="8" t="n">
        <v>172</v>
      </c>
      <c r="N924" s="8" t="n">
        <v>956</v>
      </c>
      <c r="O924" s="31" t="n">
        <v>14.275455</v>
      </c>
      <c r="P924" s="31" t="n">
        <v>4.743048</v>
      </c>
      <c r="Q924" s="31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31" t="n">
        <v>3.901722</v>
      </c>
      <c r="W924" s="41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2*ROUNDUP(G924*1000/V_ZENER,0)*PRICE_Z+(4+IF(CORE_MODE=1,1,0)+IF(OR(CORE_MODE=3,CORE_MODE=4),1+2*N_CW+2*N_CW_A,0))*ROUNDUP(G924*DIODE_SAFETY/V_STICK,0)*PRICE_STICK</f>
        <v>147</v>
      </c>
      <c r="AG924" s="24" t="n">
        <f aca="false">SUM(X924:AF924)</f>
        <v>2021.01515697</v>
      </c>
      <c r="AH924" s="20" t="n">
        <f aca="false">FIXED_BOM</f>
        <v>3666</v>
      </c>
      <c r="AI924" s="24" t="n">
        <f aca="false">(AG924+AH924)*(1+CONT)</f>
        <v>6540.0674305155</v>
      </c>
      <c r="AJ924" s="24" t="n">
        <f aca="false">IF(AR924&gt;0,AI924/AR924,1000000000000)</f>
        <v>2182.63509104248</v>
      </c>
      <c r="AK924" s="8" t="n">
        <f aca="false">IF(AND(AP924&gt;=V_NEED,AR924&gt;=P_MIN,AQ924&gt;=Z_MIN,F924&lt;=N_CAP,D924&lt;=R_MAX,OR(CORONA_REQ=0,O924&gt;=G924),OR(CORE_MODE&lt;&gt;3,E_CORE&lt;=E_NULL_MAX)),1,0)</f>
        <v>0</v>
      </c>
      <c r="AL924" s="31" t="n">
        <f aca="false">IF(AK924=1,IF(OBJECTIVE=1,AI924,AJ924),1000000000000)+ROW()*0.000000001</f>
        <v>1000000000000</v>
      </c>
      <c r="AM924" s="31" t="n">
        <v>8.818511</v>
      </c>
      <c r="AN924" s="41" t="n">
        <v>1.206362</v>
      </c>
      <c r="AO924" s="31" t="n">
        <v>2.234409</v>
      </c>
      <c r="AP924" s="31" t="n">
        <f aca="false">IF(CORE_MODE=1,G924,IF(OR(CORE_MODE=3,CORE_MODE=4),G924+(CHOOSE(N_CW+1,0,1,CW_N2,CW_N3,CW_N4,CW_N5,CW_N6)+CHOOSE(N_CW_A+1,0,CW_A1,CW_A2))*CW_PER_SWING*AM924,AM924))</f>
        <v>35.622272610393</v>
      </c>
      <c r="AQ924" s="41" t="n">
        <f aca="false">IF(CORE_MODE=2,AN924,K924)</f>
        <v>1.290512</v>
      </c>
      <c r="AR924" s="31" t="n">
        <f aca="false">IF(CORE_MODE=2,AO924,L924)</f>
        <v>2.996409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31" t="n">
        <v>16.907073</v>
      </c>
      <c r="H925" s="8" t="n">
        <v>67.931528</v>
      </c>
      <c r="I925" s="8" t="n">
        <v>495.034995</v>
      </c>
      <c r="J925" s="31" t="n">
        <v>7.287264</v>
      </c>
      <c r="K925" s="41" t="n">
        <v>1.320403</v>
      </c>
      <c r="L925" s="31" t="n">
        <v>4.394124</v>
      </c>
      <c r="M925" s="8" t="n">
        <v>222</v>
      </c>
      <c r="N925" s="8" t="n">
        <v>1056</v>
      </c>
      <c r="O925" s="31" t="n">
        <v>14.275455</v>
      </c>
      <c r="P925" s="31" t="n">
        <v>6.324064</v>
      </c>
      <c r="Q925" s="31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31" t="n">
        <v>4.780489</v>
      </c>
      <c r="W925" s="41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2*ROUNDUP(G925*1000/V_ZENER,0)*PRICE_Z+(4+IF(CORE_MODE=1,1,0)+IF(OR(CORE_MODE=3,CORE_MODE=4),1+2*N_CW+2*N_CW_A,0))*ROUNDUP(G925*DIODE_SAFETY/V_STICK,0)*PRICE_STICK</f>
        <v>147</v>
      </c>
      <c r="AG925" s="24" t="n">
        <f aca="false">SUM(X925:AF925)</f>
        <v>2492.75202275</v>
      </c>
      <c r="AH925" s="20" t="n">
        <f aca="false">FIXED_BOM</f>
        <v>3666</v>
      </c>
      <c r="AI925" s="24" t="n">
        <f aca="false">(AG925+AH925)*(1+CONT)</f>
        <v>7082.5648261625</v>
      </c>
      <c r="AJ925" s="24" t="n">
        <f aca="false">IF(AR925&gt;0,AI925/AR925,1000000000000)</f>
        <v>1611.82634494668</v>
      </c>
      <c r="AK925" s="8" t="n">
        <f aca="false">IF(AND(AP925&gt;=V_NEED,AR925&gt;=P_MIN,AQ925&gt;=Z_MIN,F925&lt;=N_CAP,D925&lt;=R_MAX,OR(CORONA_REQ=0,O925&gt;=G925),OR(CORE_MODE&lt;&gt;3,E_CORE&lt;=E_NULL_MAX)),1,0)</f>
        <v>0</v>
      </c>
      <c r="AL925" s="31" t="n">
        <f aca="false">IF(AK925=1,IF(OBJECTIVE=1,AI925,AJ925),1000000000000)+ROW()*0.000000001</f>
        <v>1000000000000</v>
      </c>
      <c r="AM925" s="31" t="n">
        <v>9.08446</v>
      </c>
      <c r="AN925" s="41" t="n">
        <v>1.252351</v>
      </c>
      <c r="AO925" s="31" t="n">
        <v>3.754786</v>
      </c>
      <c r="AP925" s="31" t="n">
        <f aca="false">IF(CORE_MODE=1,G925,IF(OR(CORE_MODE=3,CORE_MODE=4),G925+(CHOOSE(N_CW+1,0,1,CW_N2,CW_N3,CW_N4,CW_N5,CW_N6)+CHOOSE(N_CW_A+1,0,CW_A1,CW_A2))*CW_PER_SWING*AM925,AM925))</f>
        <v>36.18668633298</v>
      </c>
      <c r="AQ925" s="41" t="n">
        <f aca="false">IF(CORE_MODE=2,AN925,K925)</f>
        <v>1.320403</v>
      </c>
      <c r="AR925" s="31" t="n">
        <f aca="false">IF(CORE_MODE=2,AO925,L925)</f>
        <v>4.394124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31" t="n">
        <v>16.907073</v>
      </c>
      <c r="H926" s="8" t="n">
        <v>85.513268</v>
      </c>
      <c r="I926" s="8" t="n">
        <v>627.044328</v>
      </c>
      <c r="J926" s="31" t="n">
        <v>7.332714</v>
      </c>
      <c r="K926" s="41" t="n">
        <v>1.338657</v>
      </c>
      <c r="L926" s="31" t="n">
        <v>5.796296</v>
      </c>
      <c r="M926" s="8" t="n">
        <v>282</v>
      </c>
      <c r="N926" s="8" t="n">
        <v>1176</v>
      </c>
      <c r="O926" s="31" t="n">
        <v>14.275455</v>
      </c>
      <c r="P926" s="31" t="n">
        <v>7.90508</v>
      </c>
      <c r="Q926" s="31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31" t="n">
        <v>5.835008</v>
      </c>
      <c r="W926" s="41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2*ROUNDUP(G926*1000/V_ZENER,0)*PRICE_Z+(4+IF(CORE_MODE=1,1,0)+IF(OR(CORE_MODE=3,CORE_MODE=4),1+2*N_CW+2*N_CW_A,0))*ROUNDUP(G926*DIODE_SAFETY/V_STICK,0)*PRICE_STICK</f>
        <v>147</v>
      </c>
      <c r="AG926" s="24" t="n">
        <f aca="false">SUM(X926:AF926)</f>
        <v>3049.57609523</v>
      </c>
      <c r="AH926" s="20" t="n">
        <f aca="false">FIXED_BOM</f>
        <v>3666</v>
      </c>
      <c r="AI926" s="24" t="n">
        <f aca="false">(AG926+AH926)*(1+CONT)</f>
        <v>7722.9125095145</v>
      </c>
      <c r="AJ926" s="24" t="n">
        <f aca="false">IF(AR926&gt;0,AI926/AR926,1000000000000)</f>
        <v>1332.38752981464</v>
      </c>
      <c r="AK926" s="8" t="n">
        <f aca="false">IF(AND(AP926&gt;=V_NEED,AR926&gt;=P_MIN,AQ926&gt;=Z_MIN,F926&lt;=N_CAP,D926&lt;=R_MAX,OR(CORONA_REQ=0,O926&gt;=G926),OR(CORE_MODE&lt;&gt;3,E_CORE&lt;=E_NULL_MAX)),1,0)</f>
        <v>0</v>
      </c>
      <c r="AL926" s="31" t="n">
        <f aca="false">IF(AK926=1,IF(OBJECTIVE=1,AI926,AJ926),1000000000000)+ROW()*0.000000001</f>
        <v>1000000000000</v>
      </c>
      <c r="AM926" s="31" t="n">
        <v>9.124279</v>
      </c>
      <c r="AN926" s="41" t="n">
        <v>1.280967</v>
      </c>
      <c r="AO926" s="31" t="n">
        <v>5.134072</v>
      </c>
      <c r="AP926" s="31" t="n">
        <f aca="false">IF(CORE_MODE=1,G926,IF(OR(CORE_MODE=3,CORE_MODE=4),G926+(CHOOSE(N_CW+1,0,1,CW_N2,CW_N3,CW_N4,CW_N5,CW_N6)+CHOOSE(N_CW_A+1,0,CW_A1,CW_A2))*CW_PER_SWING*AM926,AM926))</f>
        <v>36.271192723377</v>
      </c>
      <c r="AQ926" s="41" t="n">
        <f aca="false">IF(CORE_MODE=2,AN926,K926)</f>
        <v>1.338657</v>
      </c>
      <c r="AR926" s="31" t="n">
        <f aca="false">IF(CORE_MODE=2,AO926,L926)</f>
        <v>5.796296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31" t="n">
        <v>16.907073</v>
      </c>
      <c r="H927" s="8" t="n">
        <v>103.095009</v>
      </c>
      <c r="I927" s="8" t="n">
        <v>759.05366</v>
      </c>
      <c r="J927" s="31" t="n">
        <v>7.362662</v>
      </c>
      <c r="K927" s="41" t="n">
        <v>1.350764</v>
      </c>
      <c r="L927" s="31" t="n">
        <v>7.200476</v>
      </c>
      <c r="M927" s="8" t="n">
        <v>332</v>
      </c>
      <c r="N927" s="8" t="n">
        <v>1276</v>
      </c>
      <c r="O927" s="31" t="n">
        <v>14.275455</v>
      </c>
      <c r="P927" s="31" t="n">
        <v>9.486096</v>
      </c>
      <c r="Q927" s="31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31" t="n">
        <v>6.713775</v>
      </c>
      <c r="W927" s="41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2*ROUNDUP(G927*1000/V_ZENER,0)*PRICE_Z+(4+IF(CORE_MODE=1,1,0)+IF(OR(CORE_MODE=3,CORE_MODE=4),1+2*N_CW+2*N_CW_A,0))*ROUNDUP(G927*DIODE_SAFETY/V_STICK,0)*PRICE_STICK</f>
        <v>147</v>
      </c>
      <c r="AG927" s="24" t="n">
        <f aca="false">SUM(X927:AF927)</f>
        <v>3521.31297798</v>
      </c>
      <c r="AH927" s="20" t="n">
        <f aca="false">FIXED_BOM</f>
        <v>3666</v>
      </c>
      <c r="AI927" s="24" t="n">
        <f aca="false">(AG927+AH927)*(1+CONT)</f>
        <v>8265.409924677</v>
      </c>
      <c r="AJ927" s="24" t="n">
        <f aca="false">IF(AR927&gt;0,AI927/AR927,1000000000000)</f>
        <v>1147.89771185641</v>
      </c>
      <c r="AK927" s="8" t="n">
        <f aca="false">IF(AND(AP927&gt;=V_NEED,AR927&gt;=P_MIN,AQ927&gt;=Z_MIN,F927&lt;=N_CAP,D927&lt;=R_MAX,OR(CORONA_REQ=0,O927&gt;=G927),OR(CORE_MODE&lt;&gt;3,E_CORE&lt;=E_NULL_MAX)),1,0)</f>
        <v>0</v>
      </c>
      <c r="AL927" s="31" t="n">
        <f aca="false">IF(AK927=1,IF(OBJECTIVE=1,AI927,AJ927),1000000000000)+ROW()*0.000000001</f>
        <v>1000000000000</v>
      </c>
      <c r="AM927" s="31" t="n">
        <v>9.156098</v>
      </c>
      <c r="AN927" s="41" t="n">
        <v>1.301824</v>
      </c>
      <c r="AO927" s="31" t="n">
        <v>6.558158</v>
      </c>
      <c r="AP927" s="31" t="n">
        <f aca="false">IF(CORE_MODE=1,G927,IF(OR(CORE_MODE=3,CORE_MODE=4),G927+(CHOOSE(N_CW+1,0,1,CW_N2,CW_N3,CW_N4,CW_N5,CW_N6)+CHOOSE(N_CW_A+1,0,CW_A1,CW_A2))*CW_PER_SWING*AM927,AM927))</f>
        <v>36.338721009774</v>
      </c>
      <c r="AQ927" s="41" t="n">
        <f aca="false">IF(CORE_MODE=2,AN927,K927)</f>
        <v>1.350764</v>
      </c>
      <c r="AR927" s="31" t="n">
        <f aca="false">IF(CORE_MODE=2,AO927,L927)</f>
        <v>7.200476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31" t="n">
        <v>16.907073</v>
      </c>
      <c r="H928" s="8" t="n">
        <v>138.258491</v>
      </c>
      <c r="I928" s="8" t="n">
        <v>1023.072324</v>
      </c>
      <c r="J928" s="31" t="n">
        <v>7.399707</v>
      </c>
      <c r="K928" s="41" t="n">
        <v>1.366648</v>
      </c>
      <c r="L928" s="31" t="n">
        <v>10.023601</v>
      </c>
      <c r="M928" s="8" t="n">
        <v>442</v>
      </c>
      <c r="N928" s="8" t="n">
        <v>1496</v>
      </c>
      <c r="O928" s="31" t="n">
        <v>14.275455</v>
      </c>
      <c r="P928" s="31" t="n">
        <v>12.648127</v>
      </c>
      <c r="Q928" s="31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31" t="n">
        <v>8.64706</v>
      </c>
      <c r="W928" s="41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2*ROUNDUP(G928*1000/V_ZENER,0)*PRICE_Z+(4+IF(CORE_MODE=1,1,0)+IF(OR(CORE_MODE=3,CORE_MODE=4),1+2*N_CW+2*N_CW_A,0))*ROUNDUP(G928*DIODE_SAFETY/V_STICK,0)*PRICE_STICK</f>
        <v>147</v>
      </c>
      <c r="AG928" s="24" t="n">
        <f aca="false">SUM(X928:AF928)</f>
        <v>4549.87384577</v>
      </c>
      <c r="AH928" s="20" t="n">
        <f aca="false">FIXED_BOM</f>
        <v>3666</v>
      </c>
      <c r="AI928" s="24" t="n">
        <f aca="false">(AG928+AH928)*(1+CONT)</f>
        <v>9448.2549226355</v>
      </c>
      <c r="AJ928" s="24" t="n">
        <f aca="false">IF(AR928&gt;0,AI928/AR928,1000000000000)</f>
        <v>942.600859973926</v>
      </c>
      <c r="AK928" s="8" t="n">
        <f aca="false">IF(AND(AP928&gt;=V_NEED,AR928&gt;=P_MIN,AQ928&gt;=Z_MIN,F928&lt;=N_CAP,D928&lt;=R_MAX,OR(CORONA_REQ=0,O928&gt;=G928),OR(CORE_MODE&lt;&gt;3,E_CORE&lt;=E_NULL_MAX)),1,0)</f>
        <v>0</v>
      </c>
      <c r="AL928" s="31" t="n">
        <f aca="false">IF(AK928=1,IF(OBJECTIVE=1,AI928,AJ928),1000000000000)+ROW()*0.000000001</f>
        <v>1000000000000</v>
      </c>
      <c r="AM928" s="31" t="n">
        <v>9.207498</v>
      </c>
      <c r="AN928" s="41" t="n">
        <v>1.327583</v>
      </c>
      <c r="AO928" s="31" t="n">
        <v>9.357811</v>
      </c>
      <c r="AP928" s="31" t="n">
        <f aca="false">IF(CORE_MODE=1,G928,IF(OR(CORE_MODE=3,CORE_MODE=4),G928+(CHOOSE(N_CW+1,0,1,CW_N2,CW_N3,CW_N4,CW_N5,CW_N6)+CHOOSE(N_CW_A+1,0,CW_A1,CW_A2))*CW_PER_SWING*AM928,AM928))</f>
        <v>36.447805327974</v>
      </c>
      <c r="AQ928" s="41" t="n">
        <f aca="false">IF(CORE_MODE=2,AN928,K928)</f>
        <v>1.366648</v>
      </c>
      <c r="AR928" s="31" t="n">
        <f aca="false">IF(CORE_MODE=2,AO928,L928)</f>
        <v>10.023601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31" t="n">
        <v>16.907073</v>
      </c>
      <c r="H929" s="8" t="n">
        <v>42.768151</v>
      </c>
      <c r="I929" s="8" t="n">
        <v>276.899378</v>
      </c>
      <c r="J929" s="31" t="n">
        <v>6.47443</v>
      </c>
      <c r="K929" s="41" t="n">
        <v>1.238874</v>
      </c>
      <c r="L929" s="31" t="n">
        <v>1.974188</v>
      </c>
      <c r="M929" s="8" t="n">
        <v>122</v>
      </c>
      <c r="N929" s="8" t="n">
        <v>856</v>
      </c>
      <c r="O929" s="31" t="n">
        <v>14.275455</v>
      </c>
      <c r="P929" s="31" t="n">
        <v>3.67097</v>
      </c>
      <c r="Q929" s="31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31" t="n">
        <v>3.022956</v>
      </c>
      <c r="W929" s="41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2*ROUNDUP(G929*1000/V_ZENER,0)*PRICE_Z+(4+IF(CORE_MODE=1,1,0)+IF(OR(CORE_MODE=3,CORE_MODE=4),1+2*N_CW+2*N_CW_A,0))*ROUNDUP(G929*DIODE_SAFETY/V_STICK,0)*PRICE_STICK</f>
        <v>147</v>
      </c>
      <c r="AG929" s="24" t="n">
        <f aca="false">SUM(X929:AF929)</f>
        <v>1555.37032208</v>
      </c>
      <c r="AH929" s="20" t="n">
        <f aca="false">FIXED_BOM</f>
        <v>3666</v>
      </c>
      <c r="AI929" s="24" t="n">
        <f aca="false">(AG929+AH929)*(1+CONT)</f>
        <v>6004.575870392</v>
      </c>
      <c r="AJ929" s="24" t="n">
        <f aca="false">IF(AR929&gt;0,AI929/AR929,1000000000000)</f>
        <v>3041.54207724492</v>
      </c>
      <c r="AK929" s="8" t="n">
        <f aca="false">IF(AND(AP929&gt;=V_NEED,AR929&gt;=P_MIN,AQ929&gt;=Z_MIN,F929&lt;=N_CAP,D929&lt;=R_MAX,OR(CORONA_REQ=0,O929&gt;=G929),OR(CORE_MODE&lt;&gt;3,E_CORE&lt;=E_NULL_MAX)),1,0)</f>
        <v>0</v>
      </c>
      <c r="AL929" s="31" t="n">
        <f aca="false">IF(AK929=1,IF(OBJECTIVE=1,AI929,AJ929),1000000000000)+ROW()*0.000000001</f>
        <v>1000000000000</v>
      </c>
      <c r="AM929" s="31" t="n">
        <v>7.991095</v>
      </c>
      <c r="AN929" s="41" t="n">
        <v>1.145454</v>
      </c>
      <c r="AO929" s="31" t="n">
        <v>1.036582</v>
      </c>
      <c r="AP929" s="31" t="n">
        <f aca="false">IF(CORE_MODE=1,G929,IF(OR(CORE_MODE=3,CORE_MODE=4),G929+(CHOOSE(N_CW+1,0,1,CW_N2,CW_N3,CW_N4,CW_N5,CW_N6)+CHOOSE(N_CW_A+1,0,CW_A1,CW_A2))*CW_PER_SWING*AM929,AM929))</f>
        <v>33.866278247985</v>
      </c>
      <c r="AQ929" s="41" t="n">
        <f aca="false">IF(CORE_MODE=2,AN929,K929)</f>
        <v>1.238874</v>
      </c>
      <c r="AR929" s="31" t="n">
        <f aca="false">IF(CORE_MODE=2,AO929,L929)</f>
        <v>1.974188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31" t="n">
        <v>16.907073</v>
      </c>
      <c r="H930" s="8" t="n">
        <v>66.064237</v>
      </c>
      <c r="I930" s="8" t="n">
        <v>435.127594</v>
      </c>
      <c r="J930" s="31" t="n">
        <v>6.586432</v>
      </c>
      <c r="K930" s="41" t="n">
        <v>1.287781</v>
      </c>
      <c r="L930" s="31" t="n">
        <v>3.570351</v>
      </c>
      <c r="M930" s="8" t="n">
        <v>172</v>
      </c>
      <c r="N930" s="8" t="n">
        <v>956</v>
      </c>
      <c r="O930" s="31" t="n">
        <v>14.275455</v>
      </c>
      <c r="P930" s="31" t="n">
        <v>5.506455</v>
      </c>
      <c r="Q930" s="31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31" t="n">
        <v>3.901722</v>
      </c>
      <c r="W930" s="41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2*ROUNDUP(G930*1000/V_ZENER,0)*PRICE_Z+(4+IF(CORE_MODE=1,1,0)+IF(OR(CORE_MODE=3,CORE_MODE=4),1+2*N_CW+2*N_CW_A,0))*ROUNDUP(G930*DIODE_SAFETY/V_STICK,0)*PRICE_STICK</f>
        <v>147</v>
      </c>
      <c r="AG930" s="24" t="n">
        <f aca="false">SUM(X930:AF930)</f>
        <v>2030.15313876</v>
      </c>
      <c r="AH930" s="20" t="n">
        <f aca="false">FIXED_BOM</f>
        <v>3666</v>
      </c>
      <c r="AI930" s="24" t="n">
        <f aca="false">(AG930+AH930)*(1+CONT)</f>
        <v>6550.576109574</v>
      </c>
      <c r="AJ930" s="24" t="n">
        <f aca="false">IF(AR930&gt;0,AI930/AR930,1000000000000)</f>
        <v>1834.71488085457</v>
      </c>
      <c r="AK930" s="8" t="n">
        <f aca="false">IF(AND(AP930&gt;=V_NEED,AR930&gt;=P_MIN,AQ930&gt;=Z_MIN,F930&lt;=N_CAP,D930&lt;=R_MAX,OR(CORONA_REQ=0,O930&gt;=G930),OR(CORE_MODE&lt;&gt;3,E_CORE&lt;=E_NULL_MAX)),1,0)</f>
        <v>0</v>
      </c>
      <c r="AL930" s="31" t="n">
        <f aca="false">IF(AK930=1,IF(OBJECTIVE=1,AI930,AJ930),1000000000000)+ROW()*0.000000001</f>
        <v>1000000000000</v>
      </c>
      <c r="AM930" s="31" t="n">
        <v>8.958125</v>
      </c>
      <c r="AN930" s="41" t="n">
        <v>1.217539</v>
      </c>
      <c r="AO930" s="31" t="n">
        <v>2.902942</v>
      </c>
      <c r="AP930" s="31" t="n">
        <f aca="false">IF(CORE_MODE=1,G930,IF(OR(CORE_MODE=3,CORE_MODE=4),G930+(CHOOSE(N_CW+1,0,1,CW_N2,CW_N3,CW_N4,CW_N5,CW_N6)+CHOOSE(N_CW_A+1,0,CW_A1,CW_A2))*CW_PER_SWING*AM930,AM930))</f>
        <v>35.918570236875</v>
      </c>
      <c r="AQ930" s="41" t="n">
        <f aca="false">IF(CORE_MODE=2,AN930,K930)</f>
        <v>1.287781</v>
      </c>
      <c r="AR930" s="31" t="n">
        <f aca="false">IF(CORE_MODE=2,AO930,L930)</f>
        <v>3.570351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31" t="n">
        <v>16.907073</v>
      </c>
      <c r="H931" s="8" t="n">
        <v>89.360323</v>
      </c>
      <c r="I931" s="8" t="n">
        <v>593.355811</v>
      </c>
      <c r="J931" s="31" t="n">
        <v>6.640037</v>
      </c>
      <c r="K931" s="41" t="n">
        <v>1.312305</v>
      </c>
      <c r="L931" s="31" t="n">
        <v>5.177146</v>
      </c>
      <c r="M931" s="8" t="n">
        <v>232</v>
      </c>
      <c r="N931" s="8" t="n">
        <v>1076</v>
      </c>
      <c r="O931" s="31" t="n">
        <v>14.275455</v>
      </c>
      <c r="P931" s="31" t="n">
        <v>7.34194</v>
      </c>
      <c r="Q931" s="31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31" t="n">
        <v>4.956242</v>
      </c>
      <c r="W931" s="41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2*ROUNDUP(G931*1000/V_ZENER,0)*PRICE_Z+(4+IF(CORE_MODE=1,1,0)+IF(OR(CORE_MODE=3,CORE_MODE=4),1+2*N_CW+2*N_CW_A,0))*ROUNDUP(G931*DIODE_SAFETY/V_STICK,0)*PRICE_STICK</f>
        <v>147</v>
      </c>
      <c r="AG931" s="24" t="n">
        <f aca="false">SUM(X931:AF931)</f>
        <v>2590.0232532</v>
      </c>
      <c r="AH931" s="20" t="n">
        <f aca="false">FIXED_BOM</f>
        <v>3666</v>
      </c>
      <c r="AI931" s="24" t="n">
        <f aca="false">(AG931+AH931)*(1+CONT)</f>
        <v>7194.42674118</v>
      </c>
      <c r="AJ931" s="24" t="n">
        <f aca="false">IF(AR931&gt;0,AI931/AR931,1000000000000)</f>
        <v>1389.65112074877</v>
      </c>
      <c r="AK931" s="8" t="n">
        <f aca="false">IF(AND(AP931&gt;=V_NEED,AR931&gt;=P_MIN,AQ931&gt;=Z_MIN,F931&lt;=N_CAP,D931&lt;=R_MAX,OR(CORONA_REQ=0,O931&gt;=G931),OR(CORE_MODE&lt;&gt;3,E_CORE&lt;=E_NULL_MAX)),1,0)</f>
        <v>0</v>
      </c>
      <c r="AL931" s="31" t="n">
        <f aca="false">IF(AK931=1,IF(OBJECTIVE=1,AI931,AJ931),1000000000000)+ROW()*0.000000001</f>
        <v>1000000000000</v>
      </c>
      <c r="AM931" s="31" t="n">
        <v>9.069769</v>
      </c>
      <c r="AN931" s="41" t="n">
        <v>1.255293</v>
      </c>
      <c r="AO931" s="31" t="n">
        <v>4.51515</v>
      </c>
      <c r="AP931" s="31" t="n">
        <f aca="false">IF(CORE_MODE=1,G931,IF(OR(CORE_MODE=3,CORE_MODE=4),G931+(CHOOSE(N_CW+1,0,1,CW_N2,CW_N3,CW_N4,CW_N5,CW_N6)+CHOOSE(N_CW_A+1,0,CW_A1,CW_A2))*CW_PER_SWING*AM931,AM931))</f>
        <v>36.155508167247</v>
      </c>
      <c r="AQ931" s="41" t="n">
        <f aca="false">IF(CORE_MODE=2,AN931,K931)</f>
        <v>1.312305</v>
      </c>
      <c r="AR931" s="31" t="n">
        <f aca="false">IF(CORE_MODE=2,AO931,L931)</f>
        <v>5.177146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31" t="n">
        <v>16.907073</v>
      </c>
      <c r="H932" s="8" t="n">
        <v>112.656409</v>
      </c>
      <c r="I932" s="8" t="n">
        <v>751.584027</v>
      </c>
      <c r="J932" s="31" t="n">
        <v>6.671472</v>
      </c>
      <c r="K932" s="41" t="n">
        <v>1.327226</v>
      </c>
      <c r="L932" s="31" t="n">
        <v>6.789022</v>
      </c>
      <c r="M932" s="8" t="n">
        <v>292</v>
      </c>
      <c r="N932" s="8" t="n">
        <v>1196</v>
      </c>
      <c r="O932" s="31" t="n">
        <v>14.275455</v>
      </c>
      <c r="P932" s="31" t="n">
        <v>9.177425</v>
      </c>
      <c r="Q932" s="31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31" t="n">
        <v>6.010761</v>
      </c>
      <c r="W932" s="41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2*ROUNDUP(G932*1000/V_ZENER,0)*PRICE_Z+(4+IF(CORE_MODE=1,1,0)+IF(OR(CORE_MODE=3,CORE_MODE=4),1+2*N_CW+2*N_CW_A,0))*ROUNDUP(G932*DIODE_SAFETY/V_STICK,0)*PRICE_STICK</f>
        <v>147</v>
      </c>
      <c r="AG932" s="24" t="n">
        <f aca="false">SUM(X932:AF932)</f>
        <v>3149.89326611</v>
      </c>
      <c r="AH932" s="20" t="n">
        <f aca="false">FIXED_BOM</f>
        <v>3666</v>
      </c>
      <c r="AI932" s="24" t="n">
        <f aca="false">(AG932+AH932)*(1+CONT)</f>
        <v>7838.2772560265</v>
      </c>
      <c r="AJ932" s="24" t="n">
        <f aca="false">IF(AR932&gt;0,AI932/AR932,1000000000000)</f>
        <v>1154.55175370274</v>
      </c>
      <c r="AK932" s="8" t="n">
        <f aca="false">IF(AND(AP932&gt;=V_NEED,AR932&gt;=P_MIN,AQ932&gt;=Z_MIN,F932&lt;=N_CAP,D932&lt;=R_MAX,OR(CORONA_REQ=0,O932&gt;=G932),OR(CORE_MODE&lt;&gt;3,E_CORE&lt;=E_NULL_MAX)),1,0)</f>
        <v>0</v>
      </c>
      <c r="AL932" s="31" t="n">
        <f aca="false">IF(AK932=1,IF(OBJECTIVE=1,AI932,AJ932),1000000000000)+ROW()*0.000000001</f>
        <v>1000000000000</v>
      </c>
      <c r="AM932" s="31" t="n">
        <v>9.108072</v>
      </c>
      <c r="AN932" s="41" t="n">
        <v>1.280457</v>
      </c>
      <c r="AO932" s="31" t="n">
        <v>6.143701</v>
      </c>
      <c r="AP932" s="31" t="n">
        <f aca="false">IF(CORE_MODE=1,G932,IF(OR(CORE_MODE=3,CORE_MODE=4),G932+(CHOOSE(N_CW+1,0,1,CW_N2,CW_N3,CW_N4,CW_N5,CW_N6)+CHOOSE(N_CW_A+1,0,CW_A1,CW_A2))*CW_PER_SWING*AM932,AM932))</f>
        <v>36.236797206936</v>
      </c>
      <c r="AQ932" s="41" t="n">
        <f aca="false">IF(CORE_MODE=2,AN932,K932)</f>
        <v>1.327226</v>
      </c>
      <c r="AR932" s="31" t="n">
        <f aca="false">IF(CORE_MODE=2,AO932,L932)</f>
        <v>6.789022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31" t="n">
        <v>16.907073</v>
      </c>
      <c r="H933" s="8" t="n">
        <v>135.952496</v>
      </c>
      <c r="I933" s="8" t="n">
        <v>909.812243</v>
      </c>
      <c r="J933" s="31" t="n">
        <v>6.692133</v>
      </c>
      <c r="K933" s="41" t="n">
        <v>1.337349</v>
      </c>
      <c r="L933" s="31" t="n">
        <v>8.399477</v>
      </c>
      <c r="M933" s="8" t="n">
        <v>352</v>
      </c>
      <c r="N933" s="8" t="n">
        <v>1316</v>
      </c>
      <c r="O933" s="31" t="n">
        <v>14.275455</v>
      </c>
      <c r="P933" s="31" t="n">
        <v>11.01291</v>
      </c>
      <c r="Q933" s="31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31" t="n">
        <v>7.065281</v>
      </c>
      <c r="W933" s="41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2*ROUNDUP(G933*1000/V_ZENER,0)*PRICE_Z+(4+IF(CORE_MODE=1,1,0)+IF(OR(CORE_MODE=3,CORE_MODE=4),1+2*N_CW+2*N_CW_A,0))*ROUNDUP(G933*DIODE_SAFETY/V_STICK,0)*PRICE_STICK</f>
        <v>147</v>
      </c>
      <c r="AG933" s="24" t="n">
        <f aca="false">SUM(X933:AF933)</f>
        <v>3709.76332055</v>
      </c>
      <c r="AH933" s="20" t="n">
        <f aca="false">FIXED_BOM</f>
        <v>3666</v>
      </c>
      <c r="AI933" s="24" t="n">
        <f aca="false">(AG933+AH933)*(1+CONT)</f>
        <v>8482.1278186325</v>
      </c>
      <c r="AJ933" s="24" t="n">
        <f aca="false">IF(AR933&gt;0,AI933/AR933,1000000000000)</f>
        <v>1009.83999582742</v>
      </c>
      <c r="AK933" s="8" t="n">
        <f aca="false">IF(AND(AP933&gt;=V_NEED,AR933&gt;=P_MIN,AQ933&gt;=Z_MIN,F933&lt;=N_CAP,D933&lt;=R_MAX,OR(CORONA_REQ=0,O933&gt;=G933),OR(CORE_MODE&lt;&gt;3,E_CORE&lt;=E_NULL_MAX)),1,0)</f>
        <v>0</v>
      </c>
      <c r="AL933" s="31" t="n">
        <f aca="false">IF(AK933=1,IF(OBJECTIVE=1,AI933,AJ933),1000000000000)+ROW()*0.000000001</f>
        <v>1000000000000</v>
      </c>
      <c r="AM933" s="31" t="n">
        <v>9.140221</v>
      </c>
      <c r="AN933" s="41" t="n">
        <v>1.297009</v>
      </c>
      <c r="AO933" s="31" t="n">
        <v>7.747199</v>
      </c>
      <c r="AP933" s="31" t="n">
        <f aca="false">IF(CORE_MODE=1,G933,IF(OR(CORE_MODE=3,CORE_MODE=4),G933+(CHOOSE(N_CW+1,0,1,CW_N2,CW_N3,CW_N4,CW_N5,CW_N6)+CHOOSE(N_CW_A+1,0,CW_A1,CW_A2))*CW_PER_SWING*AM933,AM933))</f>
        <v>36.305025840123</v>
      </c>
      <c r="AQ933" s="41" t="n">
        <f aca="false">IF(CORE_MODE=2,AN933,K933)</f>
        <v>1.337349</v>
      </c>
      <c r="AR933" s="31" t="n">
        <f aca="false">IF(CORE_MODE=2,AO933,L933)</f>
        <v>8.399477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31" t="n">
        <v>16.907073</v>
      </c>
      <c r="H934" s="8" t="n">
        <v>182.544668</v>
      </c>
      <c r="I934" s="8" t="n">
        <v>1226.268675</v>
      </c>
      <c r="J934" s="31" t="n">
        <v>6.717636</v>
      </c>
      <c r="K934" s="41" t="n">
        <v>1.349911</v>
      </c>
      <c r="L934" s="31" t="n">
        <v>11.63522</v>
      </c>
      <c r="M934" s="8" t="n">
        <v>462</v>
      </c>
      <c r="N934" s="8" t="n">
        <v>1536</v>
      </c>
      <c r="O934" s="31" t="n">
        <v>14.275455</v>
      </c>
      <c r="P934" s="31" t="n">
        <v>14.683879</v>
      </c>
      <c r="Q934" s="31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31" t="n">
        <v>8.998567</v>
      </c>
      <c r="W934" s="41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2*ROUNDUP(G934*1000/V_ZENER,0)*PRICE_Z+(4+IF(CORE_MODE=1,1,0)+IF(OR(CORE_MODE=3,CORE_MODE=4),1+2*N_CW+2*N_CW_A,0))*ROUNDUP(G934*DIODE_SAFETY/V_STICK,0)*PRICE_STICK</f>
        <v>147</v>
      </c>
      <c r="AG934" s="24" t="n">
        <f aca="false">SUM(X934:AF934)</f>
        <v>4744.41625167</v>
      </c>
      <c r="AH934" s="20" t="n">
        <f aca="false">FIXED_BOM</f>
        <v>3666</v>
      </c>
      <c r="AI934" s="24" t="n">
        <f aca="false">(AG934+AH934)*(1+CONT)</f>
        <v>9671.9786894205</v>
      </c>
      <c r="AJ934" s="24" t="n">
        <f aca="false">IF(AR934&gt;0,AI934/AR934,1000000000000)</f>
        <v>831.26736661795</v>
      </c>
      <c r="AK934" s="8" t="n">
        <f aca="false">IF(AND(AP934&gt;=V_NEED,AR934&gt;=P_MIN,AQ934&gt;=Z_MIN,F934&lt;=N_CAP,D934&lt;=R_MAX,OR(CORONA_REQ=0,O934&gt;=G934),OR(CORE_MODE&lt;&gt;3,E_CORE&lt;=E_NULL_MAX)),1,0)</f>
        <v>0</v>
      </c>
      <c r="AL934" s="31" t="n">
        <f aca="false">IF(AK934=1,IF(OBJECTIVE=1,AI934,AJ934),1000000000000)+ROW()*0.000000001</f>
        <v>1000000000000</v>
      </c>
      <c r="AM934" s="31" t="n">
        <v>9.191116</v>
      </c>
      <c r="AN934" s="41" t="n">
        <v>1.318309</v>
      </c>
      <c r="AO934" s="31" t="n">
        <v>10.967303</v>
      </c>
      <c r="AP934" s="31" t="n">
        <f aca="false">IF(CORE_MODE=1,G934,IF(OR(CORE_MODE=3,CORE_MODE=4),G934+(CHOOSE(N_CW+1,0,1,CW_N2,CW_N3,CW_N4,CW_N5,CW_N6)+CHOOSE(N_CW_A+1,0,CW_A1,CW_A2))*CW_PER_SWING*AM934,AM934))</f>
        <v>36.413038415508</v>
      </c>
      <c r="AQ934" s="41" t="n">
        <f aca="false">IF(CORE_MODE=2,AN934,K934)</f>
        <v>1.349911</v>
      </c>
      <c r="AR934" s="31" t="n">
        <f aca="false">IF(CORE_MODE=2,AO934,L934)</f>
        <v>11.63522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31" t="n">
        <v>16.907073</v>
      </c>
      <c r="H935" s="8" t="n">
        <v>62.186226</v>
      </c>
      <c r="I935" s="8" t="n">
        <v>322.875015</v>
      </c>
      <c r="J935" s="31" t="n">
        <v>5.192066</v>
      </c>
      <c r="K935" s="41" t="n">
        <v>1.206718</v>
      </c>
      <c r="L935" s="31" t="n">
        <v>2.068932</v>
      </c>
      <c r="M935" s="8" t="n">
        <v>122</v>
      </c>
      <c r="N935" s="8" t="n">
        <v>856</v>
      </c>
      <c r="O935" s="31" t="n">
        <v>14.275455</v>
      </c>
      <c r="P935" s="31" t="n">
        <v>4.179908</v>
      </c>
      <c r="Q935" s="31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31" t="n">
        <v>3.022956</v>
      </c>
      <c r="W935" s="41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2*ROUNDUP(G935*1000/V_ZENER,0)*PRICE_Z+(4+IF(CORE_MODE=1,1,0)+IF(OR(CORE_MODE=3,CORE_MODE=4),1+2*N_CW+2*N_CW_A,0))*ROUNDUP(G935*DIODE_SAFETY/V_STICK,0)*PRICE_STICK</f>
        <v>147</v>
      </c>
      <c r="AG935" s="24" t="n">
        <f aca="false">SUM(X935:AF935)</f>
        <v>1561.46230994</v>
      </c>
      <c r="AH935" s="20" t="n">
        <f aca="false">FIXED_BOM</f>
        <v>3666</v>
      </c>
      <c r="AI935" s="24" t="n">
        <f aca="false">(AG935+AH935)*(1+CONT)</f>
        <v>6011.581656431</v>
      </c>
      <c r="AJ935" s="24" t="n">
        <f aca="false">IF(AR935&gt;0,AI935/AR935,1000000000000)</f>
        <v>2905.64487205524</v>
      </c>
      <c r="AK935" s="8" t="n">
        <f aca="false">IF(AND(AP935&gt;=V_NEED,AR935&gt;=P_MIN,AQ935&gt;=Z_MIN,F935&lt;=N_CAP,D935&lt;=R_MAX,OR(CORONA_REQ=0,O935&gt;=G935),OR(CORE_MODE&lt;&gt;3,E_CORE&lt;=E_NULL_MAX)),1,0)</f>
        <v>0</v>
      </c>
      <c r="AL935" s="31" t="n">
        <f aca="false">IF(AK935=1,IF(OBJECTIVE=1,AI935,AJ935),1000000000000)+ROW()*0.000000001</f>
        <v>1000000000000</v>
      </c>
      <c r="AM935" s="31" t="n">
        <v>7.559004</v>
      </c>
      <c r="AN935" s="41" t="n">
        <v>1.131116</v>
      </c>
      <c r="AO935" s="31" t="n">
        <v>0.983614</v>
      </c>
      <c r="AP935" s="31" t="n">
        <f aca="false">IF(CORE_MODE=1,G935,IF(OR(CORE_MODE=3,CORE_MODE=4),G935+(CHOOSE(N_CW+1,0,1,CW_N2,CW_N3,CW_N4,CW_N5,CW_N6)+CHOOSE(N_CW_A+1,0,CW_A1,CW_A2))*CW_PER_SWING*AM935,AM935))</f>
        <v>32.949267506052</v>
      </c>
      <c r="AQ935" s="41" t="n">
        <f aca="false">IF(CORE_MODE=2,AN935,K935)</f>
        <v>1.206718</v>
      </c>
      <c r="AR935" s="31" t="n">
        <f aca="false">IF(CORE_MODE=2,AO935,L935)</f>
        <v>2.068932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31" t="n">
        <v>16.907073</v>
      </c>
      <c r="H936" s="8" t="n">
        <v>96.578356</v>
      </c>
      <c r="I936" s="8" t="n">
        <v>507.375023</v>
      </c>
      <c r="J936" s="31" t="n">
        <v>5.253507</v>
      </c>
      <c r="K936" s="41" t="n">
        <v>1.24473</v>
      </c>
      <c r="L936" s="31" t="n">
        <v>3.704534</v>
      </c>
      <c r="M936" s="8" t="n">
        <v>182</v>
      </c>
      <c r="N936" s="8" t="n">
        <v>976</v>
      </c>
      <c r="O936" s="31" t="n">
        <v>14.275455</v>
      </c>
      <c r="P936" s="31" t="n">
        <v>6.269862</v>
      </c>
      <c r="Q936" s="31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31" t="n">
        <v>4.077476</v>
      </c>
      <c r="W936" s="41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2*ROUNDUP(G936*1000/V_ZENER,0)*PRICE_Z+(4+IF(CORE_MODE=1,1,0)+IF(OR(CORE_MODE=3,CORE_MODE=4),1+2*N_CW+2*N_CW_A,0))*ROUNDUP(G936*DIODE_SAFETY/V_STICK,0)*PRICE_STICK</f>
        <v>147</v>
      </c>
      <c r="AG936" s="24" t="n">
        <f aca="false">SUM(X936:AF936)</f>
        <v>2124.37836331</v>
      </c>
      <c r="AH936" s="20" t="n">
        <f aca="false">FIXED_BOM</f>
        <v>3666</v>
      </c>
      <c r="AI936" s="24" t="n">
        <f aca="false">(AG936+AH936)*(1+CONT)</f>
        <v>6658.9351178065</v>
      </c>
      <c r="AJ936" s="24" t="n">
        <f aca="false">IF(AR936&gt;0,AI936/AR936,1000000000000)</f>
        <v>1797.50951612443</v>
      </c>
      <c r="AK936" s="8" t="n">
        <f aca="false">IF(AND(AP936&gt;=V_NEED,AR936&gt;=P_MIN,AQ936&gt;=Z_MIN,F936&lt;=N_CAP,D936&lt;=R_MAX,OR(CORONA_REQ=0,O936&gt;=G936),OR(CORE_MODE&lt;&gt;3,E_CORE&lt;=E_NULL_MAX)),1,0)</f>
        <v>0</v>
      </c>
      <c r="AL936" s="31" t="n">
        <f aca="false">IF(AK936=1,IF(OBJECTIVE=1,AI936,AJ936),1000000000000)+ROW()*0.000000001</f>
        <v>1000000000000</v>
      </c>
      <c r="AM936" s="31" t="n">
        <v>8.939036</v>
      </c>
      <c r="AN936" s="41" t="n">
        <v>1.18925</v>
      </c>
      <c r="AO936" s="31" t="n">
        <v>3.083958</v>
      </c>
      <c r="AP936" s="31" t="n">
        <f aca="false">IF(CORE_MODE=1,G936,IF(OR(CORE_MODE=3,CORE_MODE=4),G936+(CHOOSE(N_CW+1,0,1,CW_N2,CW_N3,CW_N4,CW_N5,CW_N6)+CHOOSE(N_CW_A+1,0,CW_A1,CW_A2))*CW_PER_SWING*AM936,AM936))</f>
        <v>35.878058358468</v>
      </c>
      <c r="AQ936" s="41" t="n">
        <f aca="false">IF(CORE_MODE=2,AN936,K936)</f>
        <v>1.24473</v>
      </c>
      <c r="AR936" s="31" t="n">
        <f aca="false">IF(CORE_MODE=2,AO936,L936)</f>
        <v>3.704534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31" t="n">
        <v>16.907073</v>
      </c>
      <c r="H937" s="8" t="n">
        <v>130.970485</v>
      </c>
      <c r="I937" s="8" t="n">
        <v>691.875031</v>
      </c>
      <c r="J937" s="31" t="n">
        <v>5.282679</v>
      </c>
      <c r="K937" s="41" t="n">
        <v>1.263972</v>
      </c>
      <c r="L937" s="31" t="n">
        <v>5.347295</v>
      </c>
      <c r="M937" s="8" t="n">
        <v>242</v>
      </c>
      <c r="N937" s="8" t="n">
        <v>1096</v>
      </c>
      <c r="O937" s="31" t="n">
        <v>14.275455</v>
      </c>
      <c r="P937" s="31" t="n">
        <v>8.359816</v>
      </c>
      <c r="Q937" s="31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31" t="n">
        <v>5.131995</v>
      </c>
      <c r="W937" s="41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2*ROUNDUP(G937*1000/V_ZENER,0)*PRICE_Z+(4+IF(CORE_MODE=1,1,0)+IF(OR(CORE_MODE=3,CORE_MODE=4),1+2*N_CW+2*N_CW_A,0))*ROUNDUP(G937*DIODE_SAFETY/V_STICK,0)*PRICE_STICK</f>
        <v>147</v>
      </c>
      <c r="AG937" s="24" t="n">
        <f aca="false">SUM(X937:AF937)</f>
        <v>2687.29443015</v>
      </c>
      <c r="AH937" s="20" t="n">
        <f aca="false">FIXED_BOM</f>
        <v>3666</v>
      </c>
      <c r="AI937" s="24" t="n">
        <f aca="false">(AG937+AH937)*(1+CONT)</f>
        <v>7306.2885946725</v>
      </c>
      <c r="AJ937" s="24" t="n">
        <f aca="false">IF(AR937&gt;0,AI937/AR937,1000000000000)</f>
        <v>1366.35225748205</v>
      </c>
      <c r="AK937" s="8" t="n">
        <f aca="false">IF(AND(AP937&gt;=V_NEED,AR937&gt;=P_MIN,AQ937&gt;=Z_MIN,F937&lt;=N_CAP,D937&lt;=R_MAX,OR(CORONA_REQ=0,O937&gt;=G937),OR(CORE_MODE&lt;&gt;3,E_CORE&lt;=E_NULL_MAX)),1,0)</f>
        <v>0</v>
      </c>
      <c r="AL937" s="31" t="n">
        <f aca="false">IF(AK937=1,IF(OBJECTIVE=1,AI937,AJ937),1000000000000)+ROW()*0.000000001</f>
        <v>1000000000000</v>
      </c>
      <c r="AM937" s="31" t="n">
        <v>8.986136</v>
      </c>
      <c r="AN937" s="41" t="n">
        <v>1.220113</v>
      </c>
      <c r="AO937" s="31" t="n">
        <v>4.712246</v>
      </c>
      <c r="AP937" s="31" t="n">
        <f aca="false">IF(CORE_MODE=1,G937,IF(OR(CORE_MODE=3,CORE_MODE=4),G937+(CHOOSE(N_CW+1,0,1,CW_N2,CW_N3,CW_N4,CW_N5,CW_N6)+CHOOSE(N_CW_A+1,0,CW_A1,CW_A2))*CW_PER_SWING*AM937,AM937))</f>
        <v>35.978016945768</v>
      </c>
      <c r="AQ937" s="41" t="n">
        <f aca="false">IF(CORE_MODE=2,AN937,K937)</f>
        <v>1.263972</v>
      </c>
      <c r="AR937" s="31" t="n">
        <f aca="false">IF(CORE_MODE=2,AO937,L937)</f>
        <v>5.347295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31" t="n">
        <v>16.907073</v>
      </c>
      <c r="H938" s="8" t="n">
        <v>165.362614</v>
      </c>
      <c r="I938" s="8" t="n">
        <v>876.37504</v>
      </c>
      <c r="J938" s="31" t="n">
        <v>5.299717</v>
      </c>
      <c r="K938" s="41" t="n">
        <v>1.27527</v>
      </c>
      <c r="L938" s="31" t="n">
        <v>6.996797</v>
      </c>
      <c r="M938" s="8" t="n">
        <v>302</v>
      </c>
      <c r="N938" s="8" t="n">
        <v>1216</v>
      </c>
      <c r="O938" s="31" t="n">
        <v>14.275455</v>
      </c>
      <c r="P938" s="31" t="n">
        <v>10.44977</v>
      </c>
      <c r="Q938" s="31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31" t="n">
        <v>6.186515</v>
      </c>
      <c r="W938" s="41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2*ROUNDUP(G938*1000/V_ZENER,0)*PRICE_Z+(4+IF(CORE_MODE=1,1,0)+IF(OR(CORE_MODE=3,CORE_MODE=4),1+2*N_CW+2*N_CW_A,0))*ROUNDUP(G938*DIODE_SAFETY/V_STICK,0)*PRICE_STICK</f>
        <v>147</v>
      </c>
      <c r="AG938" s="24" t="n">
        <f aca="false">SUM(X938:AF938)</f>
        <v>3250.21047852</v>
      </c>
      <c r="AH938" s="20" t="n">
        <f aca="false">FIXED_BOM</f>
        <v>3666</v>
      </c>
      <c r="AI938" s="24" t="n">
        <f aca="false">(AG938+AH938)*(1+CONT)</f>
        <v>7953.642050298</v>
      </c>
      <c r="AJ938" s="24" t="n">
        <f aca="false">IF(AR938&gt;0,AI938/AR938,1000000000000)</f>
        <v>1136.7547250975</v>
      </c>
      <c r="AK938" s="8" t="n">
        <f aca="false">IF(AND(AP938&gt;=V_NEED,AR938&gt;=P_MIN,AQ938&gt;=Z_MIN,F938&lt;=N_CAP,D938&lt;=R_MAX,OR(CORONA_REQ=0,O938&gt;=G938),OR(CORE_MODE&lt;&gt;3,E_CORE&lt;=E_NULL_MAX)),1,0)</f>
        <v>0</v>
      </c>
      <c r="AL938" s="31" t="n">
        <f aca="false">IF(AK938=1,IF(OBJECTIVE=1,AI938,AJ938),1000000000000)+ROW()*0.000000001</f>
        <v>1000000000000</v>
      </c>
      <c r="AM938" s="31" t="n">
        <v>9.023209</v>
      </c>
      <c r="AN938" s="41" t="n">
        <v>1.239333</v>
      </c>
      <c r="AO938" s="31" t="n">
        <v>6.373273</v>
      </c>
      <c r="AP938" s="31" t="n">
        <f aca="false">IF(CORE_MODE=1,G938,IF(OR(CORE_MODE=3,CORE_MODE=4),G938+(CHOOSE(N_CW+1,0,1,CW_N2,CW_N3,CW_N4,CW_N5,CW_N6)+CHOOSE(N_CW_A+1,0,CW_A1,CW_A2))*CW_PER_SWING*AM938,AM938))</f>
        <v>36.056695601967</v>
      </c>
      <c r="AQ938" s="41" t="n">
        <f aca="false">IF(CORE_MODE=2,AN938,K938)</f>
        <v>1.27527</v>
      </c>
      <c r="AR938" s="31" t="n">
        <f aca="false">IF(CORE_MODE=2,AO938,L938)</f>
        <v>6.996797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31" t="n">
        <v>16.907073</v>
      </c>
      <c r="H939" s="8" t="n">
        <v>199.754744</v>
      </c>
      <c r="I939" s="8" t="n">
        <v>1060.875048</v>
      </c>
      <c r="J939" s="31" t="n">
        <v>5.310888</v>
      </c>
      <c r="K939" s="41" t="n">
        <v>1.283038</v>
      </c>
      <c r="L939" s="31" t="n">
        <v>8.648905</v>
      </c>
      <c r="M939" s="8" t="n">
        <v>362</v>
      </c>
      <c r="N939" s="8" t="n">
        <v>1336</v>
      </c>
      <c r="O939" s="31" t="n">
        <v>14.275455</v>
      </c>
      <c r="P939" s="31" t="n">
        <v>12.539724</v>
      </c>
      <c r="Q939" s="31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31" t="n">
        <v>7.241034</v>
      </c>
      <c r="W939" s="41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2*ROUNDUP(G939*1000/V_ZENER,0)*PRICE_Z+(4+IF(CORE_MODE=1,1,0)+IF(OR(CORE_MODE=3,CORE_MODE=4),1+2*N_CW+2*N_CW_A,0))*ROUNDUP(G939*DIODE_SAFETY/V_STICK,0)*PRICE_STICK</f>
        <v>147</v>
      </c>
      <c r="AG939" s="24" t="n">
        <f aca="false">SUM(X939:AF939)</f>
        <v>3813.12654536</v>
      </c>
      <c r="AH939" s="20" t="n">
        <f aca="false">FIXED_BOM</f>
        <v>3666</v>
      </c>
      <c r="AI939" s="24" t="n">
        <f aca="false">(AG939+AH939)*(1+CONT)</f>
        <v>8600.995527164</v>
      </c>
      <c r="AJ939" s="24" t="n">
        <f aca="false">IF(AR939&gt;0,AI939/AR939,1000000000000)</f>
        <v>994.460631393685</v>
      </c>
      <c r="AK939" s="8" t="n">
        <f aca="false">IF(AND(AP939&gt;=V_NEED,AR939&gt;=P_MIN,AQ939&gt;=Z_MIN,F939&lt;=N_CAP,D939&lt;=R_MAX,OR(CORONA_REQ=0,O939&gt;=G939),OR(CORE_MODE&lt;&gt;3,E_CORE&lt;=E_NULL_MAX)),1,0)</f>
        <v>0</v>
      </c>
      <c r="AL939" s="31" t="n">
        <f aca="false">IF(AK939=1,IF(OBJECTIVE=1,AI939,AJ939),1000000000000)+ROW()*0.000000001</f>
        <v>1000000000000</v>
      </c>
      <c r="AM939" s="31" t="n">
        <v>9.054973</v>
      </c>
      <c r="AN939" s="41" t="n">
        <v>1.251938</v>
      </c>
      <c r="AO939" s="31" t="n">
        <v>8.003502</v>
      </c>
      <c r="AP939" s="31" t="n">
        <f aca="false">IF(CORE_MODE=1,G939,IF(OR(CORE_MODE=3,CORE_MODE=4),G939+(CHOOSE(N_CW+1,0,1,CW_N2,CW_N3,CW_N4,CW_N5,CW_N6)+CHOOSE(N_CW_A+1,0,CW_A1,CW_A2))*CW_PER_SWING*AM939,AM939))</f>
        <v>36.124107163899</v>
      </c>
      <c r="AQ939" s="41" t="n">
        <f aca="false">IF(CORE_MODE=2,AN939,K939)</f>
        <v>1.283038</v>
      </c>
      <c r="AR939" s="31" t="n">
        <f aca="false">IF(CORE_MODE=2,AO939,L939)</f>
        <v>8.648905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31" t="n">
        <v>16.907073</v>
      </c>
      <c r="H940" s="8" t="n">
        <v>268.539002</v>
      </c>
      <c r="I940" s="8" t="n">
        <v>1429.875065</v>
      </c>
      <c r="J940" s="31" t="n">
        <v>5.324646</v>
      </c>
      <c r="K940" s="41" t="n">
        <v>1.2925</v>
      </c>
      <c r="L940" s="31" t="n">
        <v>11.947908</v>
      </c>
      <c r="M940" s="8" t="n">
        <v>492</v>
      </c>
      <c r="N940" s="8" t="n">
        <v>1596</v>
      </c>
      <c r="O940" s="31" t="n">
        <v>14.275455</v>
      </c>
      <c r="P940" s="31" t="n">
        <v>16.719632</v>
      </c>
      <c r="Q940" s="31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31" t="n">
        <v>9.525827</v>
      </c>
      <c r="W940" s="41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2*ROUNDUP(G940*1000/V_ZENER,0)*PRICE_Z+(4+IF(CORE_MODE=1,1,0)+IF(OR(CORE_MODE=3,CORE_MODE=4),1+2*N_CW+2*N_CW_A,0))*ROUNDUP(G940*DIODE_SAFETY/V_STICK,0)*PRICE_STICK</f>
        <v>147</v>
      </c>
      <c r="AG940" s="24" t="n">
        <f aca="false">SUM(X940:AF940)</f>
        <v>5024.0459153</v>
      </c>
      <c r="AH940" s="20" t="n">
        <f aca="false">FIXED_BOM</f>
        <v>3666</v>
      </c>
      <c r="AI940" s="24" t="n">
        <f aca="false">(AG940+AH940)*(1+CONT)</f>
        <v>9993.552802595</v>
      </c>
      <c r="AJ940" s="24" t="n">
        <f aca="false">IF(AR940&gt;0,AI940/AR940,1000000000000)</f>
        <v>836.426996474613</v>
      </c>
      <c r="AK940" s="8" t="n">
        <f aca="false">IF(AND(AP940&gt;=V_NEED,AR940&gt;=P_MIN,AQ940&gt;=Z_MIN,F940&lt;=N_CAP,D940&lt;=R_MAX,OR(CORONA_REQ=0,O940&gt;=G940),OR(CORE_MODE&lt;&gt;3,E_CORE&lt;=E_NULL_MAX)),1,0)</f>
        <v>0</v>
      </c>
      <c r="AL940" s="31" t="n">
        <f aca="false">IF(AK940=1,IF(OBJECTIVE=1,AI940,AJ940),1000000000000)+ROW()*0.000000001</f>
        <v>1000000000000</v>
      </c>
      <c r="AM940" s="31" t="n">
        <v>9.104285</v>
      </c>
      <c r="AN940" s="41" t="n">
        <v>1.269155</v>
      </c>
      <c r="AO940" s="31" t="n">
        <v>11.326023</v>
      </c>
      <c r="AP940" s="31" t="n">
        <f aca="false">IF(CORE_MODE=1,G940,IF(OR(CORE_MODE=3,CORE_MODE=4),G940+(CHOOSE(N_CW+1,0,1,CW_N2,CW_N3,CW_N4,CW_N5,CW_N6)+CHOOSE(N_CW_A+1,0,CW_A1,CW_A2))*CW_PER_SWING*AM940,AM940))</f>
        <v>36.228760196955</v>
      </c>
      <c r="AQ940" s="41" t="n">
        <f aca="false">IF(CORE_MODE=2,AN940,K940)</f>
        <v>1.2925</v>
      </c>
      <c r="AR940" s="31" t="n">
        <f aca="false">IF(CORE_MODE=2,AO940,L940)</f>
        <v>11.947908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31" t="n">
        <v>16.907073</v>
      </c>
      <c r="H941" s="8" t="n">
        <v>34.280522</v>
      </c>
      <c r="I941" s="8" t="n">
        <v>232.349114</v>
      </c>
      <c r="J941" s="31" t="n">
        <v>6.777876</v>
      </c>
      <c r="K941" s="41" t="n">
        <v>1.226153</v>
      </c>
      <c r="L941" s="31" t="n">
        <v>1.586233</v>
      </c>
      <c r="M941" s="8" t="n">
        <v>118</v>
      </c>
      <c r="N941" s="8" t="n">
        <v>848</v>
      </c>
      <c r="O941" s="31" t="n">
        <v>15.22784</v>
      </c>
      <c r="P941" s="31" t="n">
        <v>3.95254</v>
      </c>
      <c r="Q941" s="31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31" t="n">
        <v>2.952655</v>
      </c>
      <c r="W941" s="41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2*ROUNDUP(G941*1000/V_ZENER,0)*PRICE_Z+(4+IF(CORE_MODE=1,1,0)+IF(OR(CORE_MODE=3,CORE_MODE=4),1+2*N_CW+2*N_CW_A,0))*ROUNDUP(G941*DIODE_SAFETY/V_STICK,0)*PRICE_STICK</f>
        <v>147</v>
      </c>
      <c r="AG941" s="24" t="n">
        <f aca="false">SUM(X941:AF941)</f>
        <v>1493.94784048</v>
      </c>
      <c r="AH941" s="20" t="n">
        <f aca="false">FIXED_BOM</f>
        <v>3666</v>
      </c>
      <c r="AI941" s="24" t="n">
        <f aca="false">(AG941+AH941)*(1+CONT)</f>
        <v>5933.940016552</v>
      </c>
      <c r="AJ941" s="24" t="n">
        <f aca="false">IF(AR941&gt;0,AI941/AR941,1000000000000)</f>
        <v>3740.90062213559</v>
      </c>
      <c r="AK941" s="8" t="n">
        <f aca="false">IF(AND(AP941&gt;=V_NEED,AR941&gt;=P_MIN,AQ941&gt;=Z_MIN,F941&lt;=N_CAP,D941&lt;=R_MAX,OR(CORONA_REQ=0,O941&gt;=G941),OR(CORE_MODE&lt;&gt;3,E_CORE&lt;=E_NULL_MAX)),1,0)</f>
        <v>0</v>
      </c>
      <c r="AL941" s="31" t="n">
        <f aca="false">IF(AK941=1,IF(OBJECTIVE=1,AI941,AJ941),1000000000000)+ROW()*0.000000001</f>
        <v>1000000000000</v>
      </c>
      <c r="AM941" s="31" t="n">
        <v>7.268417</v>
      </c>
      <c r="AN941" s="41" t="n">
        <v>1.122726</v>
      </c>
      <c r="AO941" s="31" t="n">
        <v>0.720712</v>
      </c>
      <c r="AP941" s="31" t="n">
        <f aca="false">IF(CORE_MODE=1,G941,IF(OR(CORE_MODE=3,CORE_MODE=4),G941+(CHOOSE(N_CW+1,0,1,CW_N2,CW_N3,CW_N4,CW_N5,CW_N6)+CHOOSE(N_CW_A+1,0,CW_A1,CW_A2))*CW_PER_SWING*AM941,AM941))</f>
        <v>32.332565467671</v>
      </c>
      <c r="AQ941" s="41" t="n">
        <f aca="false">IF(CORE_MODE=2,AN941,K941)</f>
        <v>1.226153</v>
      </c>
      <c r="AR941" s="31" t="n">
        <f aca="false">IF(CORE_MODE=2,AO941,L941)</f>
        <v>1.586233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31" t="n">
        <v>16.907073</v>
      </c>
      <c r="H942" s="8" t="n">
        <v>52.726534</v>
      </c>
      <c r="I942" s="8" t="n">
        <v>365.120037</v>
      </c>
      <c r="J942" s="31" t="n">
        <v>6.924787</v>
      </c>
      <c r="K942" s="41" t="n">
        <v>1.282615</v>
      </c>
      <c r="L942" s="31" t="n">
        <v>2.95448</v>
      </c>
      <c r="M942" s="8" t="n">
        <v>181</v>
      </c>
      <c r="N942" s="8" t="n">
        <v>974</v>
      </c>
      <c r="O942" s="31" t="n">
        <v>15.22784</v>
      </c>
      <c r="P942" s="31" t="n">
        <v>5.92881</v>
      </c>
      <c r="Q942" s="31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31" t="n">
        <v>4.0599</v>
      </c>
      <c r="W942" s="41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2*ROUNDUP(G942*1000/V_ZENER,0)*PRICE_Z+(4+IF(CORE_MODE=1,1,0)+IF(OR(CORE_MODE=3,CORE_MODE=4),1+2*N_CW+2*N_CW_A,0))*ROUNDUP(G942*DIODE_SAFETY/V_STICK,0)*PRICE_STICK</f>
        <v>147</v>
      </c>
      <c r="AG942" s="24" t="n">
        <f aca="false">SUM(X942:AF942)</f>
        <v>2065.65020247</v>
      </c>
      <c r="AH942" s="20" t="n">
        <f aca="false">FIXED_BOM</f>
        <v>3666</v>
      </c>
      <c r="AI942" s="24" t="n">
        <f aca="false">(AG942+AH942)*(1+CONT)</f>
        <v>6591.3977328405</v>
      </c>
      <c r="AJ942" s="24" t="n">
        <f aca="false">IF(AR942&gt;0,AI942/AR942,1000000000000)</f>
        <v>2230.98404214633</v>
      </c>
      <c r="AK942" s="8" t="n">
        <f aca="false">IF(AND(AP942&gt;=V_NEED,AR942&gt;=P_MIN,AQ942&gt;=Z_MIN,F942&lt;=N_CAP,D942&lt;=R_MAX,OR(CORONA_REQ=0,O942&gt;=G942),OR(CORE_MODE&lt;&gt;3,E_CORE&lt;=E_NULL_MAX)),1,0)</f>
        <v>0</v>
      </c>
      <c r="AL942" s="31" t="n">
        <f aca="false">IF(AK942=1,IF(OBJECTIVE=1,AI942,AJ942),1000000000000)+ROW()*0.000000001</f>
        <v>1000000000000</v>
      </c>
      <c r="AM942" s="31" t="n">
        <v>8.731255</v>
      </c>
      <c r="AN942" s="41" t="n">
        <v>1.200542</v>
      </c>
      <c r="AO942" s="31" t="n">
        <v>2.156966</v>
      </c>
      <c r="AP942" s="31" t="n">
        <f aca="false">IF(CORE_MODE=1,G942,IF(OR(CORE_MODE=3,CORE_MODE=4),G942+(CHOOSE(N_CW+1,0,1,CW_N2,CW_N3,CW_N4,CW_N5,CW_N6)+CHOOSE(N_CW_A+1,0,CW_A1,CW_A2))*CW_PER_SWING*AM942,AM942))</f>
        <v>35.437092430065</v>
      </c>
      <c r="AQ942" s="41" t="n">
        <f aca="false">IF(CORE_MODE=2,AN942,K942)</f>
        <v>1.282615</v>
      </c>
      <c r="AR942" s="31" t="n">
        <f aca="false">IF(CORE_MODE=2,AO942,L942)</f>
        <v>2.95448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31" t="n">
        <v>16.907073</v>
      </c>
      <c r="H943" s="8" t="n">
        <v>71.172547</v>
      </c>
      <c r="I943" s="8" t="n">
        <v>497.89096</v>
      </c>
      <c r="J943" s="31" t="n">
        <v>6.995548</v>
      </c>
      <c r="K943" s="41" t="n">
        <v>1.311766</v>
      </c>
      <c r="L943" s="31" t="n">
        <v>4.334555</v>
      </c>
      <c r="M943" s="8" t="n">
        <v>233.5</v>
      </c>
      <c r="N943" s="8" t="n">
        <v>1079</v>
      </c>
      <c r="O943" s="31" t="n">
        <v>15.22784</v>
      </c>
      <c r="P943" s="31" t="n">
        <v>7.90508</v>
      </c>
      <c r="Q943" s="31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31" t="n">
        <v>4.982605</v>
      </c>
      <c r="W943" s="41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2*ROUNDUP(G943*1000/V_ZENER,0)*PRICE_Z+(4+IF(CORE_MODE=1,1,0)+IF(OR(CORE_MODE=3,CORE_MODE=4),1+2*N_CW+2*N_CW_A,0))*ROUNDUP(G943*DIODE_SAFETY/V_STICK,0)*PRICE_STICK</f>
        <v>147</v>
      </c>
      <c r="AG943" s="24" t="n">
        <f aca="false">SUM(X943:AF943)</f>
        <v>2548.67054168</v>
      </c>
      <c r="AH943" s="20" t="n">
        <f aca="false">FIXED_BOM</f>
        <v>3666</v>
      </c>
      <c r="AI943" s="24" t="n">
        <f aca="false">(AG943+AH943)*(1+CONT)</f>
        <v>7146.871122932</v>
      </c>
      <c r="AJ943" s="24" t="n">
        <f aca="false">IF(AR943&gt;0,AI943/AR943,1000000000000)</f>
        <v>1648.81311297976</v>
      </c>
      <c r="AK943" s="8" t="n">
        <f aca="false">IF(AND(AP943&gt;=V_NEED,AR943&gt;=P_MIN,AQ943&gt;=Z_MIN,F943&lt;=N_CAP,D943&lt;=R_MAX,OR(CORONA_REQ=0,O943&gt;=G943),OR(CORE_MODE&lt;&gt;3,E_CORE&lt;=E_NULL_MAX)),1,0)</f>
        <v>0</v>
      </c>
      <c r="AL943" s="31" t="n">
        <f aca="false">IF(AK943=1,IF(OBJECTIVE=1,AI943,AJ943),1000000000000)+ROW()*0.000000001</f>
        <v>1000000000000</v>
      </c>
      <c r="AM943" s="31" t="n">
        <v>9.066752</v>
      </c>
      <c r="AN943" s="41" t="n">
        <v>1.245439</v>
      </c>
      <c r="AO943" s="31" t="n">
        <v>3.693222</v>
      </c>
      <c r="AP943" s="31" t="n">
        <f aca="false">IF(CORE_MODE=1,G943,IF(OR(CORE_MODE=3,CORE_MODE=4),G943+(CHOOSE(N_CW+1,0,1,CW_N2,CW_N3,CW_N4,CW_N5,CW_N6)+CHOOSE(N_CW_A+1,0,CW_A1,CW_A2))*CW_PER_SWING*AM943,AM943))</f>
        <v>36.149105299776</v>
      </c>
      <c r="AQ943" s="41" t="n">
        <f aca="false">IF(CORE_MODE=2,AN943,K943)</f>
        <v>1.311766</v>
      </c>
      <c r="AR943" s="31" t="n">
        <f aca="false">IF(CORE_MODE=2,AO943,L943)</f>
        <v>4.334555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31" t="n">
        <v>16.907073</v>
      </c>
      <c r="H944" s="8" t="n">
        <v>89.618559</v>
      </c>
      <c r="I944" s="8" t="n">
        <v>630.661882</v>
      </c>
      <c r="J944" s="31" t="n">
        <v>7.037179</v>
      </c>
      <c r="K944" s="41" t="n">
        <v>1.329545</v>
      </c>
      <c r="L944" s="31" t="n">
        <v>5.720831</v>
      </c>
      <c r="M944" s="8" t="n">
        <v>296.5</v>
      </c>
      <c r="N944" s="8" t="n">
        <v>1205</v>
      </c>
      <c r="O944" s="31" t="n">
        <v>15.22784</v>
      </c>
      <c r="P944" s="31" t="n">
        <v>9.88135</v>
      </c>
      <c r="Q944" s="31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31" t="n">
        <v>6.08985</v>
      </c>
      <c r="W944" s="41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2*ROUNDUP(G944*1000/V_ZENER,0)*PRICE_Z+(4+IF(CORE_MODE=1,1,0)+IF(OR(CORE_MODE=3,CORE_MODE=4),1+2*N_CW+2*N_CW_A,0))*ROUNDUP(G944*DIODE_SAFETY/V_STICK,0)*PRICE_STICK</f>
        <v>147</v>
      </c>
      <c r="AG944" s="24" t="n">
        <f aca="false">SUM(X944:AF944)</f>
        <v>3120.37289867</v>
      </c>
      <c r="AH944" s="20" t="n">
        <f aca="false">FIXED_BOM</f>
        <v>3666</v>
      </c>
      <c r="AI944" s="24" t="n">
        <f aca="false">(AG944+AH944)*(1+CONT)</f>
        <v>7804.3288334705</v>
      </c>
      <c r="AJ944" s="24" t="n">
        <f aca="false">IF(AR944&gt;0,AI944/AR944,1000000000000)</f>
        <v>1364.19496284202</v>
      </c>
      <c r="AK944" s="8" t="n">
        <f aca="false">IF(AND(AP944&gt;=V_NEED,AR944&gt;=P_MIN,AQ944&gt;=Z_MIN,F944&lt;=N_CAP,D944&lt;=R_MAX,OR(CORONA_REQ=0,O944&gt;=G944),OR(CORE_MODE&lt;&gt;3,E_CORE&lt;=E_NULL_MAX)),1,0)</f>
        <v>0</v>
      </c>
      <c r="AL944" s="31" t="n">
        <f aca="false">IF(AK944=1,IF(OBJECTIVE=1,AI944,AJ944),1000000000000)+ROW()*0.000000001</f>
        <v>1000000000000</v>
      </c>
      <c r="AM944" s="31" t="n">
        <v>9.106065</v>
      </c>
      <c r="AN944" s="41" t="n">
        <v>1.273394</v>
      </c>
      <c r="AO944" s="31" t="n">
        <v>5.057376</v>
      </c>
      <c r="AP944" s="31" t="n">
        <f aca="false">IF(CORE_MODE=1,G944,IF(OR(CORE_MODE=3,CORE_MODE=4),G944+(CHOOSE(N_CW+1,0,1,CW_N2,CW_N3,CW_N4,CW_N5,CW_N6)+CHOOSE(N_CW_A+1,0,CW_A1,CW_A2))*CW_PER_SWING*AM944,AM944))</f>
        <v>36.232537825095</v>
      </c>
      <c r="AQ944" s="41" t="n">
        <f aca="false">IF(CORE_MODE=2,AN944,K944)</f>
        <v>1.329545</v>
      </c>
      <c r="AR944" s="31" t="n">
        <f aca="false">IF(CORE_MODE=2,AO944,L944)</f>
        <v>5.720831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31" t="n">
        <v>16.907073</v>
      </c>
      <c r="H945" s="8" t="n">
        <v>108.064571</v>
      </c>
      <c r="I945" s="8" t="n">
        <v>763.432805</v>
      </c>
      <c r="J945" s="31" t="n">
        <v>7.064598</v>
      </c>
      <c r="K945" s="41" t="n">
        <v>1.341812</v>
      </c>
      <c r="L945" s="31" t="n">
        <v>7.10806</v>
      </c>
      <c r="M945" s="8" t="n">
        <v>349</v>
      </c>
      <c r="N945" s="8" t="n">
        <v>1310</v>
      </c>
      <c r="O945" s="31" t="n">
        <v>15.22784</v>
      </c>
      <c r="P945" s="31" t="n">
        <v>11.857619</v>
      </c>
      <c r="Q945" s="31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31" t="n">
        <v>7.012555</v>
      </c>
      <c r="W945" s="41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2*ROUNDUP(G945*1000/V_ZENER,0)*PRICE_Z+(4+IF(CORE_MODE=1,1,0)+IF(OR(CORE_MODE=3,CORE_MODE=4),1+2*N_CW+2*N_CW_A,0))*ROUNDUP(G945*DIODE_SAFETY/V_STICK,0)*PRICE_STICK</f>
        <v>147</v>
      </c>
      <c r="AG945" s="24" t="n">
        <f aca="false">SUM(X945:AF945)</f>
        <v>3603.39318288</v>
      </c>
      <c r="AH945" s="20" t="n">
        <f aca="false">FIXED_BOM</f>
        <v>3666</v>
      </c>
      <c r="AI945" s="24" t="n">
        <f aca="false">(AG945+AH945)*(1+CONT)</f>
        <v>8359.802160312</v>
      </c>
      <c r="AJ945" s="24" t="n">
        <f aca="false">IF(AR945&gt;0,AI945/AR945,1000000000000)</f>
        <v>1176.10179997243</v>
      </c>
      <c r="AK945" s="8" t="n">
        <f aca="false">IF(AND(AP945&gt;=V_NEED,AR945&gt;=P_MIN,AQ945&gt;=Z_MIN,F945&lt;=N_CAP,D945&lt;=R_MAX,OR(CORONA_REQ=0,O945&gt;=G945),OR(CORE_MODE&lt;&gt;3,E_CORE&lt;=E_NULL_MAX)),1,0)</f>
        <v>0</v>
      </c>
      <c r="AL945" s="31" t="n">
        <f aca="false">IF(AK945=1,IF(OBJECTIVE=1,AI945,AJ945),1000000000000)+ROW()*0.000000001</f>
        <v>1000000000000</v>
      </c>
      <c r="AM945" s="31" t="n">
        <v>9.137491</v>
      </c>
      <c r="AN945" s="41" t="n">
        <v>1.294226</v>
      </c>
      <c r="AO945" s="31" t="n">
        <v>6.466051</v>
      </c>
      <c r="AP945" s="31" t="n">
        <f aca="false">IF(CORE_MODE=1,G945,IF(OR(CORE_MODE=3,CORE_MODE=4),G945+(CHOOSE(N_CW+1,0,1,CW_N2,CW_N3,CW_N4,CW_N5,CW_N6)+CHOOSE(N_CW_A+1,0,CW_A1,CW_A2))*CW_PER_SWING*AM945,AM945))</f>
        <v>36.299232062133</v>
      </c>
      <c r="AQ945" s="41" t="n">
        <f aca="false">IF(CORE_MODE=2,AN945,K945)</f>
        <v>1.341812</v>
      </c>
      <c r="AR945" s="31" t="n">
        <f aca="false">IF(CORE_MODE=2,AO945,L945)</f>
        <v>7.10806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31" t="n">
        <v>16.907073</v>
      </c>
      <c r="H946" s="8" t="n">
        <v>144.956596</v>
      </c>
      <c r="I946" s="8" t="n">
        <v>1028.97465</v>
      </c>
      <c r="J946" s="31" t="n">
        <v>7.098502</v>
      </c>
      <c r="K946" s="41" t="n">
        <v>1.356775</v>
      </c>
      <c r="L946" s="31" t="n">
        <v>9.891004</v>
      </c>
      <c r="M946" s="8" t="n">
        <v>464.5</v>
      </c>
      <c r="N946" s="8" t="n">
        <v>1541</v>
      </c>
      <c r="O946" s="31" t="n">
        <v>15.22784</v>
      </c>
      <c r="P946" s="31" t="n">
        <v>15.810159</v>
      </c>
      <c r="Q946" s="31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31" t="n">
        <v>9.042505</v>
      </c>
      <c r="W946" s="41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2*ROUNDUP(G946*1000/V_ZENER,0)*PRICE_Z+(4+IF(CORE_MODE=1,1,0)+IF(OR(CORE_MODE=3,CORE_MODE=4),1+2*N_CW+2*N_CW_A,0))*ROUNDUP(G946*DIODE_SAFETY/V_STICK,0)*PRICE_STICK</f>
        <v>147</v>
      </c>
      <c r="AG946" s="24" t="n">
        <f aca="false">SUM(X946:AF946)</f>
        <v>4658.11588058</v>
      </c>
      <c r="AH946" s="20" t="n">
        <f aca="false">FIXED_BOM</f>
        <v>3666</v>
      </c>
      <c r="AI946" s="24" t="n">
        <f aca="false">(AG946+AH946)*(1+CONT)</f>
        <v>9572.733262667</v>
      </c>
      <c r="AJ946" s="24" t="n">
        <f aca="false">IF(AR946&gt;0,AI946/AR946,1000000000000)</f>
        <v>967.822201130138</v>
      </c>
      <c r="AK946" s="8" t="n">
        <f aca="false">IF(AND(AP946&gt;=V_NEED,AR946&gt;=P_MIN,AQ946&gt;=Z_MIN,F946&lt;=N_CAP,D946&lt;=R_MAX,OR(CORONA_REQ=0,O946&gt;=G946),OR(CORE_MODE&lt;&gt;3,E_CORE&lt;=E_NULL_MAX)),1,0)</f>
        <v>0</v>
      </c>
      <c r="AL946" s="31" t="n">
        <f aca="false">IF(AK946=1,IF(OBJECTIVE=1,AI946,AJ946),1000000000000)+ROW()*0.000000001</f>
        <v>1000000000000</v>
      </c>
      <c r="AM946" s="31" t="n">
        <v>9.188606</v>
      </c>
      <c r="AN946" s="41" t="n">
        <v>1.318784</v>
      </c>
      <c r="AO946" s="31" t="n">
        <v>9.224194</v>
      </c>
      <c r="AP946" s="31" t="n">
        <f aca="false">IF(CORE_MODE=1,G946,IF(OR(CORE_MODE=3,CORE_MODE=4),G946+(CHOOSE(N_CW+1,0,1,CW_N2,CW_N3,CW_N4,CW_N5,CW_N6)+CHOOSE(N_CW_A+1,0,CW_A1,CW_A2))*CW_PER_SWING*AM946,AM946))</f>
        <v>36.407711535378</v>
      </c>
      <c r="AQ946" s="41" t="n">
        <f aca="false">IF(CORE_MODE=2,AN946,K946)</f>
        <v>1.356775</v>
      </c>
      <c r="AR946" s="31" t="n">
        <f aca="false">IF(CORE_MODE=2,AO946,L946)</f>
        <v>9.891004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31" t="n">
        <v>16.907073</v>
      </c>
      <c r="H947" s="8" t="n">
        <v>44.664166</v>
      </c>
      <c r="I947" s="8" t="n">
        <v>278.037081</v>
      </c>
      <c r="J947" s="31" t="n">
        <v>6.225059</v>
      </c>
      <c r="K947" s="41" t="n">
        <v>1.231685</v>
      </c>
      <c r="L947" s="31" t="n">
        <v>1.93782</v>
      </c>
      <c r="M947" s="8" t="n">
        <v>128.5</v>
      </c>
      <c r="N947" s="8" t="n">
        <v>869</v>
      </c>
      <c r="O947" s="31" t="n">
        <v>15.22784</v>
      </c>
      <c r="P947" s="31" t="n">
        <v>4.588712</v>
      </c>
      <c r="Q947" s="31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31" t="n">
        <v>3.137196</v>
      </c>
      <c r="W947" s="41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2*ROUNDUP(G947*1000/V_ZENER,0)*PRICE_Z+(4+IF(CORE_MODE=1,1,0)+IF(OR(CORE_MODE=3,CORE_MODE=4),1+2*N_CW+2*N_CW_A,0))*ROUNDUP(G947*DIODE_SAFETY/V_STICK,0)*PRICE_STICK</f>
        <v>147</v>
      </c>
      <c r="AG947" s="24" t="n">
        <f aca="false">SUM(X947:AF947)</f>
        <v>1590.24494513</v>
      </c>
      <c r="AH947" s="20" t="n">
        <f aca="false">FIXED_BOM</f>
        <v>3666</v>
      </c>
      <c r="AI947" s="24" t="n">
        <f aca="false">(AG947+AH947)*(1+CONT)</f>
        <v>6044.6816868995</v>
      </c>
      <c r="AJ947" s="24" t="n">
        <f aca="false">IF(AR947&gt;0,AI947/AR947,1000000000000)</f>
        <v>3119.32051836574</v>
      </c>
      <c r="AK947" s="8" t="n">
        <f aca="false">IF(AND(AP947&gt;=V_NEED,AR947&gt;=P_MIN,AQ947&gt;=Z_MIN,F947&lt;=N_CAP,D947&lt;=R_MAX,OR(CORONA_REQ=0,O947&gt;=G947),OR(CORE_MODE&lt;&gt;3,E_CORE&lt;=E_NULL_MAX)),1,0)</f>
        <v>0</v>
      </c>
      <c r="AL947" s="31" t="n">
        <f aca="false">IF(AK947=1,IF(OBJECTIVE=1,AI947,AJ947),1000000000000)+ROW()*0.000000001</f>
        <v>1000000000000</v>
      </c>
      <c r="AM947" s="31" t="n">
        <v>7.812534</v>
      </c>
      <c r="AN947" s="41" t="n">
        <v>1.14037</v>
      </c>
      <c r="AO947" s="31" t="n">
        <v>0.952114</v>
      </c>
      <c r="AP947" s="31" t="n">
        <f aca="false">IF(CORE_MODE=1,G947,IF(OR(CORE_MODE=3,CORE_MODE=4),G947+(CHOOSE(N_CW+1,0,1,CW_N2,CW_N3,CW_N4,CW_N5,CW_N6)+CHOOSE(N_CW_A+1,0,CW_A1,CW_A2))*CW_PER_SWING*AM947,AM947))</f>
        <v>33.487324844442</v>
      </c>
      <c r="AQ947" s="41" t="n">
        <f aca="false">IF(CORE_MODE=2,AN947,K947)</f>
        <v>1.231685</v>
      </c>
      <c r="AR947" s="31" t="n">
        <f aca="false">IF(CORE_MODE=2,AO947,L947)</f>
        <v>1.93782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31" t="n">
        <v>16.907073</v>
      </c>
      <c r="H948" s="8" t="n">
        <v>69.04369</v>
      </c>
      <c r="I948" s="8" t="n">
        <v>436.915413</v>
      </c>
      <c r="J948" s="31" t="n">
        <v>6.328101</v>
      </c>
      <c r="K948" s="41" t="n">
        <v>1.278749</v>
      </c>
      <c r="L948" s="31" t="n">
        <v>3.505948</v>
      </c>
      <c r="M948" s="8" t="n">
        <v>181</v>
      </c>
      <c r="N948" s="8" t="n">
        <v>974</v>
      </c>
      <c r="O948" s="31" t="n">
        <v>15.22784</v>
      </c>
      <c r="P948" s="31" t="n">
        <v>6.883068</v>
      </c>
      <c r="Q948" s="31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31" t="n">
        <v>4.0599</v>
      </c>
      <c r="W948" s="41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2*ROUNDUP(G948*1000/V_ZENER,0)*PRICE_Z+(4+IF(CORE_MODE=1,1,0)+IF(OR(CORE_MODE=3,CORE_MODE=4),1+2*N_CW+2*N_CW_A,0))*ROUNDUP(G948*DIODE_SAFETY/V_STICK,0)*PRICE_STICK</f>
        <v>147</v>
      </c>
      <c r="AG948" s="24" t="n">
        <f aca="false">SUM(X948:AF948)</f>
        <v>2077.07267073</v>
      </c>
      <c r="AH948" s="20" t="n">
        <f aca="false">FIXED_BOM</f>
        <v>3666</v>
      </c>
      <c r="AI948" s="24" t="n">
        <f aca="false">(AG948+AH948)*(1+CONT)</f>
        <v>6604.5335713395</v>
      </c>
      <c r="AJ948" s="24" t="n">
        <f aca="false">IF(AR948&gt;0,AI948/AR948,1000000000000)</f>
        <v>1883.80819434273</v>
      </c>
      <c r="AK948" s="8" t="n">
        <f aca="false">IF(AND(AP948&gt;=V_NEED,AR948&gt;=P_MIN,AQ948&gt;=Z_MIN,F948&lt;=N_CAP,D948&lt;=R_MAX,OR(CORONA_REQ=0,O948&gt;=G948),OR(CORE_MODE&lt;&gt;3,E_CORE&lt;=E_NULL_MAX)),1,0)</f>
        <v>0</v>
      </c>
      <c r="AL948" s="31" t="n">
        <f aca="false">IF(AK948=1,IF(OBJECTIVE=1,AI948,AJ948),1000000000000)+ROW()*0.000000001</f>
        <v>1000000000000</v>
      </c>
      <c r="AM948" s="31" t="n">
        <v>8.937505</v>
      </c>
      <c r="AN948" s="41" t="n">
        <v>1.210297</v>
      </c>
      <c r="AO948" s="31" t="n">
        <v>2.839885</v>
      </c>
      <c r="AP948" s="31" t="n">
        <f aca="false">IF(CORE_MODE=1,G948,IF(OR(CORE_MODE=3,CORE_MODE=4),G948+(CHOOSE(N_CW+1,0,1,CW_N2,CW_N3,CW_N4,CW_N5,CW_N6)+CHOOSE(N_CW_A+1,0,CW_A1,CW_A2))*CW_PER_SWING*AM948,AM948))</f>
        <v>35.874809173815</v>
      </c>
      <c r="AQ948" s="41" t="n">
        <f aca="false">IF(CORE_MODE=2,AN948,K948)</f>
        <v>1.278749</v>
      </c>
      <c r="AR948" s="31" t="n">
        <f aca="false">IF(CORE_MODE=2,AO948,L948)</f>
        <v>3.505948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31" t="n">
        <v>16.907073</v>
      </c>
      <c r="H949" s="8" t="n">
        <v>93.423213</v>
      </c>
      <c r="I949" s="8" t="n">
        <v>595.793746</v>
      </c>
      <c r="J949" s="31" t="n">
        <v>6.377363</v>
      </c>
      <c r="K949" s="41" t="n">
        <v>1.303087</v>
      </c>
      <c r="L949" s="31" t="n">
        <v>5.089564</v>
      </c>
      <c r="M949" s="8" t="n">
        <v>244</v>
      </c>
      <c r="N949" s="8" t="n">
        <v>1100</v>
      </c>
      <c r="O949" s="31" t="n">
        <v>15.22784</v>
      </c>
      <c r="P949" s="31" t="n">
        <v>9.177425</v>
      </c>
      <c r="Q949" s="31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31" t="n">
        <v>5.167146</v>
      </c>
      <c r="W949" s="41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2*ROUNDUP(G949*1000/V_ZENER,0)*PRICE_Z+(4+IF(CORE_MODE=1,1,0)+IF(OR(CORE_MODE=3,CORE_MODE=4),1+2*N_CW+2*N_CW_A,0))*ROUNDUP(G949*DIODE_SAFETY/V_STICK,0)*PRICE_STICK</f>
        <v>147</v>
      </c>
      <c r="AG949" s="24" t="n">
        <f aca="false">SUM(X949:AF949)</f>
        <v>2652.58264911</v>
      </c>
      <c r="AH949" s="20" t="n">
        <f aca="false">FIXED_BOM</f>
        <v>3666</v>
      </c>
      <c r="AI949" s="24" t="n">
        <f aca="false">(AG949+AH949)*(1+CONT)</f>
        <v>7266.3700464765</v>
      </c>
      <c r="AJ949" s="24" t="n">
        <f aca="false">IF(AR949&gt;0,AI949/AR949,1000000000000)</f>
        <v>1427.69990641173</v>
      </c>
      <c r="AK949" s="8" t="n">
        <f aca="false">IF(AND(AP949&gt;=V_NEED,AR949&gt;=P_MIN,AQ949&gt;=Z_MIN,F949&lt;=N_CAP,D949&lt;=R_MAX,OR(CORONA_REQ=0,O949&gt;=G949),OR(CORE_MODE&lt;&gt;3,E_CORE&lt;=E_NULL_MAX)),1,0)</f>
        <v>0</v>
      </c>
      <c r="AL949" s="31" t="n">
        <f aca="false">IF(AK949=1,IF(OBJECTIVE=1,AI949,AJ949),1000000000000)+ROW()*0.000000001</f>
        <v>1000000000000</v>
      </c>
      <c r="AM949" s="31" t="n">
        <v>9.051731</v>
      </c>
      <c r="AN949" s="41" t="n">
        <v>1.247534</v>
      </c>
      <c r="AO949" s="31" t="n">
        <v>4.42839</v>
      </c>
      <c r="AP949" s="31" t="n">
        <f aca="false">IF(CORE_MODE=1,G949,IF(OR(CORE_MODE=3,CORE_MODE=4),G949+(CHOOSE(N_CW+1,0,1,CW_N2,CW_N3,CW_N4,CW_N5,CW_N6)+CHOOSE(N_CW_A+1,0,CW_A1,CW_A2))*CW_PER_SWING*AM949,AM949))</f>
        <v>36.117226787253</v>
      </c>
      <c r="AQ949" s="41" t="n">
        <f aca="false">IF(CORE_MODE=2,AN949,K949)</f>
        <v>1.303087</v>
      </c>
      <c r="AR949" s="31" t="n">
        <f aca="false">IF(CORE_MODE=2,AO949,L949)</f>
        <v>5.089564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31" t="n">
        <v>16.907073</v>
      </c>
      <c r="H950" s="8" t="n">
        <v>117.802737</v>
      </c>
      <c r="I950" s="8" t="n">
        <v>754.672078</v>
      </c>
      <c r="J950" s="31" t="n">
        <v>6.406236</v>
      </c>
      <c r="K950" s="41" t="n">
        <v>1.317177</v>
      </c>
      <c r="L950" s="31" t="n">
        <v>6.672684</v>
      </c>
      <c r="M950" s="8" t="n">
        <v>307</v>
      </c>
      <c r="N950" s="8" t="n">
        <v>1226</v>
      </c>
      <c r="O950" s="31" t="n">
        <v>15.22784</v>
      </c>
      <c r="P950" s="31" t="n">
        <v>11.471781</v>
      </c>
      <c r="Q950" s="31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31" t="n">
        <v>6.274391</v>
      </c>
      <c r="W950" s="41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2*ROUNDUP(G950*1000/V_ZENER,0)*PRICE_Z+(4+IF(CORE_MODE=1,1,0)+IF(OR(CORE_MODE=3,CORE_MODE=4),1+2*N_CW+2*N_CW_A,0))*ROUNDUP(G950*DIODE_SAFETY/V_STICK,0)*PRICE_STICK</f>
        <v>147</v>
      </c>
      <c r="AG950" s="24" t="n">
        <f aca="false">SUM(X950:AF950)</f>
        <v>3228.09256202</v>
      </c>
      <c r="AH950" s="20" t="n">
        <f aca="false">FIXED_BOM</f>
        <v>3666</v>
      </c>
      <c r="AI950" s="24" t="n">
        <f aca="false">(AG950+AH950)*(1+CONT)</f>
        <v>7928.206446323</v>
      </c>
      <c r="AJ950" s="24" t="n">
        <f aca="false">IF(AR950&gt;0,AI950/AR950,1000000000000)</f>
        <v>1188.15853505471</v>
      </c>
      <c r="AK950" s="8" t="n">
        <f aca="false">IF(AND(AP950&gt;=V_NEED,AR950&gt;=P_MIN,AQ950&gt;=Z_MIN,F950&lt;=N_CAP,D950&lt;=R_MAX,OR(CORONA_REQ=0,O950&gt;=G950),OR(CORE_MODE&lt;&gt;3,E_CORE&lt;=E_NULL_MAX)),1,0)</f>
        <v>0</v>
      </c>
      <c r="AL950" s="31" t="n">
        <f aca="false">IF(AK950=1,IF(OBJECTIVE=1,AI950,AJ950),1000000000000)+ROW()*0.000000001</f>
        <v>1000000000000</v>
      </c>
      <c r="AM950" s="31" t="n">
        <v>9.089566</v>
      </c>
      <c r="AN950" s="41" t="n">
        <v>1.271681</v>
      </c>
      <c r="AO950" s="31" t="n">
        <v>6.029736</v>
      </c>
      <c r="AP950" s="31" t="n">
        <f aca="false">IF(CORE_MODE=1,G950,IF(OR(CORE_MODE=3,CORE_MODE=4),G950+(CHOOSE(N_CW+1,0,1,CW_N2,CW_N3,CW_N4,CW_N5,CW_N6)+CHOOSE(N_CW_A+1,0,CW_A1,CW_A2))*CW_PER_SWING*AM950,AM950))</f>
        <v>36.197522607858</v>
      </c>
      <c r="AQ950" s="41" t="n">
        <f aca="false">IF(CORE_MODE=2,AN950,K950)</f>
        <v>1.317177</v>
      </c>
      <c r="AR950" s="31" t="n">
        <f aca="false">IF(CORE_MODE=2,AO950,L950)</f>
        <v>6.672684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31" t="n">
        <v>16.907073</v>
      </c>
      <c r="H951" s="8" t="n">
        <v>142.18226</v>
      </c>
      <c r="I951" s="8" t="n">
        <v>913.55041</v>
      </c>
      <c r="J951" s="31" t="n">
        <v>6.425207</v>
      </c>
      <c r="K951" s="41" t="n">
        <v>1.327499</v>
      </c>
      <c r="L951" s="31" t="n">
        <v>8.264296</v>
      </c>
      <c r="M951" s="8" t="n">
        <v>370</v>
      </c>
      <c r="N951" s="8" t="n">
        <v>1352</v>
      </c>
      <c r="O951" s="31" t="n">
        <v>15.22784</v>
      </c>
      <c r="P951" s="31" t="n">
        <v>13.766137</v>
      </c>
      <c r="Q951" s="31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31" t="n">
        <v>7.381637</v>
      </c>
      <c r="W951" s="41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2*ROUNDUP(G951*1000/V_ZENER,0)*PRICE_Z+(4+IF(CORE_MODE=1,1,0)+IF(OR(CORE_MODE=3,CORE_MODE=4),1+2*N_CW+2*N_CW_A,0))*ROUNDUP(G951*DIODE_SAFETY/V_STICK,0)*PRICE_STICK</f>
        <v>147</v>
      </c>
      <c r="AG951" s="24" t="n">
        <f aca="false">SUM(X951:AF951)</f>
        <v>3803.60246843</v>
      </c>
      <c r="AH951" s="20" t="n">
        <f aca="false">FIXED_BOM</f>
        <v>3666</v>
      </c>
      <c r="AI951" s="24" t="n">
        <f aca="false">(AG951+AH951)*(1+CONT)</f>
        <v>8590.0428386945</v>
      </c>
      <c r="AJ951" s="24" t="n">
        <f aca="false">IF(AR951&gt;0,AI951/AR951,1000000000000)</f>
        <v>1039.41616305787</v>
      </c>
      <c r="AK951" s="8" t="n">
        <f aca="false">IF(AND(AP951&gt;=V_NEED,AR951&gt;=P_MIN,AQ951&gt;=Z_MIN,F951&lt;=N_CAP,D951&lt;=R_MAX,OR(CORONA_REQ=0,O951&gt;=G951),OR(CORE_MODE&lt;&gt;3,E_CORE&lt;=E_NULL_MAX)),1,0)</f>
        <v>0</v>
      </c>
      <c r="AL951" s="31" t="n">
        <f aca="false">IF(AK951=1,IF(OBJECTIVE=1,AI951,AJ951),1000000000000)+ROW()*0.000000001</f>
        <v>1000000000000</v>
      </c>
      <c r="AM951" s="31" t="n">
        <v>9.121528</v>
      </c>
      <c r="AN951" s="41" t="n">
        <v>1.288217</v>
      </c>
      <c r="AO951" s="31" t="n">
        <v>7.612404</v>
      </c>
      <c r="AP951" s="31" t="n">
        <f aca="false">IF(CORE_MODE=1,G951,IF(OR(CORE_MODE=3,CORE_MODE=4),G951+(CHOOSE(N_CW+1,0,1,CW_N2,CW_N3,CW_N4,CW_N5,CW_N6)+CHOOSE(N_CW_A+1,0,CW_A1,CW_A2))*CW_PER_SWING*AM951,AM951))</f>
        <v>36.265354377864</v>
      </c>
      <c r="AQ951" s="41" t="n">
        <f aca="false">IF(CORE_MODE=2,AN951,K951)</f>
        <v>1.327499</v>
      </c>
      <c r="AR951" s="31" t="n">
        <f aca="false">IF(CORE_MODE=2,AO951,L951)</f>
        <v>8.264296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31" t="n">
        <v>16.907073</v>
      </c>
      <c r="H952" s="8" t="n">
        <v>190.941308</v>
      </c>
      <c r="I952" s="8" t="n">
        <v>1231.307074</v>
      </c>
      <c r="J952" s="31" t="n">
        <v>6.448615</v>
      </c>
      <c r="K952" s="41" t="n">
        <v>1.339732</v>
      </c>
      <c r="L952" s="31" t="n">
        <v>11.43654</v>
      </c>
      <c r="M952" s="8" t="n">
        <v>485.5</v>
      </c>
      <c r="N952" s="8" t="n">
        <v>1583</v>
      </c>
      <c r="O952" s="31" t="n">
        <v>15.22784</v>
      </c>
      <c r="P952" s="31" t="n">
        <v>18.354849</v>
      </c>
      <c r="Q952" s="31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31" t="n">
        <v>9.411587</v>
      </c>
      <c r="W952" s="41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2*ROUNDUP(G952*1000/V_ZENER,0)*PRICE_Z+(4+IF(CORE_MODE=1,1,0)+IF(OR(CORE_MODE=3,CORE_MODE=4),1+2*N_CW+2*N_CW_A,0))*ROUNDUP(G952*DIODE_SAFETY/V_STICK,0)*PRICE_STICK</f>
        <v>147</v>
      </c>
      <c r="AG952" s="24" t="n">
        <f aca="false">SUM(X952:AF952)</f>
        <v>4865.94014847</v>
      </c>
      <c r="AH952" s="20" t="n">
        <f aca="false">FIXED_BOM</f>
        <v>3666</v>
      </c>
      <c r="AI952" s="24" t="n">
        <f aca="false">(AG952+AH952)*(1+CONT)</f>
        <v>9811.7311707405</v>
      </c>
      <c r="AJ952" s="24" t="n">
        <f aca="false">IF(AR952&gt;0,AI952/AR952,1000000000000)</f>
        <v>857.928286941724</v>
      </c>
      <c r="AK952" s="8" t="n">
        <f aca="false">IF(AND(AP952&gt;=V_NEED,AR952&gt;=P_MIN,AQ952&gt;=Z_MIN,F952&lt;=N_CAP,D952&lt;=R_MAX,OR(CORONA_REQ=0,O952&gt;=G952),OR(CORE_MODE&lt;&gt;3,E_CORE&lt;=E_NULL_MAX)),1,0)</f>
        <v>0</v>
      </c>
      <c r="AL952" s="31" t="n">
        <f aca="false">IF(AK952=1,IF(OBJECTIVE=1,AI952,AJ952),1000000000000)+ROW()*0.000000001</f>
        <v>1000000000000</v>
      </c>
      <c r="AM952" s="31" t="n">
        <v>9.172166</v>
      </c>
      <c r="AN952" s="41" t="n">
        <v>1.308999</v>
      </c>
      <c r="AO952" s="31" t="n">
        <v>10.770744</v>
      </c>
      <c r="AP952" s="31" t="n">
        <f aca="false">IF(CORE_MODE=1,G952,IF(OR(CORE_MODE=3,CORE_MODE=4),G952+(CHOOSE(N_CW+1,0,1,CW_N2,CW_N3,CW_N4,CW_N5,CW_N6)+CHOOSE(N_CW_A+1,0,CW_A1,CW_A2))*CW_PER_SWING*AM952,AM952))</f>
        <v>36.372821531658</v>
      </c>
      <c r="AQ952" s="41" t="n">
        <f aca="false">IF(CORE_MODE=2,AN952,K952)</f>
        <v>1.339732</v>
      </c>
      <c r="AR952" s="31" t="n">
        <f aca="false">IF(CORE_MODE=2,AO952,L952)</f>
        <v>11.43654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31" t="n">
        <v>16.907073</v>
      </c>
      <c r="H953" s="8" t="n">
        <v>64.702406</v>
      </c>
      <c r="I953" s="8" t="n">
        <v>323.634611</v>
      </c>
      <c r="J953" s="31" t="n">
        <v>5.001895</v>
      </c>
      <c r="K953" s="41" t="n">
        <v>1.198308</v>
      </c>
      <c r="L953" s="31" t="n">
        <v>2.00779</v>
      </c>
      <c r="M953" s="8" t="n">
        <v>128.5</v>
      </c>
      <c r="N953" s="8" t="n">
        <v>869</v>
      </c>
      <c r="O953" s="31" t="n">
        <v>15.22784</v>
      </c>
      <c r="P953" s="31" t="n">
        <v>5.224885</v>
      </c>
      <c r="Q953" s="31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31" t="n">
        <v>3.137196</v>
      </c>
      <c r="W953" s="41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2*ROUNDUP(G953*1000/V_ZENER,0)*PRICE_Z+(4+IF(CORE_MODE=1,1,0)+IF(OR(CORE_MODE=3,CORE_MODE=4),1+2*N_CW+2*N_CW_A,0))*ROUNDUP(G953*DIODE_SAFETY/V_STICK,0)*PRICE_STICK</f>
        <v>147</v>
      </c>
      <c r="AG953" s="24" t="n">
        <f aca="false">SUM(X953:AF953)</f>
        <v>1597.85993594</v>
      </c>
      <c r="AH953" s="20" t="n">
        <f aca="false">FIXED_BOM</f>
        <v>3666</v>
      </c>
      <c r="AI953" s="24" t="n">
        <f aca="false">(AG953+AH953)*(1+CONT)</f>
        <v>6053.438926331</v>
      </c>
      <c r="AJ953" s="24" t="n">
        <f aca="false">IF(AR953&gt;0,AI953/AR953,1000000000000)</f>
        <v>3014.97613113473</v>
      </c>
      <c r="AK953" s="8" t="n">
        <f aca="false">IF(AND(AP953&gt;=V_NEED,AR953&gt;=P_MIN,AQ953&gt;=Z_MIN,F953&lt;=N_CAP,D953&lt;=R_MAX,OR(CORONA_REQ=0,O953&gt;=G953),OR(CORE_MODE&lt;&gt;3,E_CORE&lt;=E_NULL_MAX)),1,0)</f>
        <v>0</v>
      </c>
      <c r="AL953" s="31" t="n">
        <f aca="false">IF(AK953=1,IF(OBJECTIVE=1,AI953,AJ953),1000000000000)+ROW()*0.000000001</f>
        <v>1000000000000</v>
      </c>
      <c r="AM953" s="31" t="n">
        <v>7.441534</v>
      </c>
      <c r="AN953" s="41" t="n">
        <v>1.124477</v>
      </c>
      <c r="AO953" s="31" t="n">
        <v>0.909858</v>
      </c>
      <c r="AP953" s="31" t="n">
        <f aca="false">IF(CORE_MODE=1,G953,IF(OR(CORE_MODE=3,CORE_MODE=4),G953+(CHOOSE(N_CW+1,0,1,CW_N2,CW_N3,CW_N4,CW_N5,CW_N6)+CHOOSE(N_CW_A+1,0,CW_A1,CW_A2))*CW_PER_SWING*AM953,AM953))</f>
        <v>32.699965271442</v>
      </c>
      <c r="AQ953" s="41" t="n">
        <f aca="false">IF(CORE_MODE=2,AN953,K953)</f>
        <v>1.198308</v>
      </c>
      <c r="AR953" s="31" t="n">
        <f aca="false">IF(CORE_MODE=2,AO953,L953)</f>
        <v>2.00779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31" t="n">
        <v>16.907073</v>
      </c>
      <c r="H954" s="8" t="n">
        <v>100.532352</v>
      </c>
      <c r="I954" s="8" t="n">
        <v>508.568675</v>
      </c>
      <c r="J954" s="31" t="n">
        <v>5.058756</v>
      </c>
      <c r="K954" s="41" t="n">
        <v>1.235134</v>
      </c>
      <c r="L954" s="31" t="n">
        <v>3.604229</v>
      </c>
      <c r="M954" s="8" t="n">
        <v>191.5</v>
      </c>
      <c r="N954" s="8" t="n">
        <v>995</v>
      </c>
      <c r="O954" s="31" t="n">
        <v>15.22784</v>
      </c>
      <c r="P954" s="31" t="n">
        <v>7.837327</v>
      </c>
      <c r="Q954" s="31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31" t="n">
        <v>4.244441</v>
      </c>
      <c r="W954" s="41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2*ROUNDUP(G954*1000/V_ZENER,0)*PRICE_Z+(4+IF(CORE_MODE=1,1,0)+IF(OR(CORE_MODE=3,CORE_MODE=4),1+2*N_CW+2*N_CW_A,0))*ROUNDUP(G954*DIODE_SAFETY/V_STICK,0)*PRICE_STICK</f>
        <v>147</v>
      </c>
      <c r="AG954" s="24" t="n">
        <f aca="false">SUM(X954:AF954)</f>
        <v>2177.17733677</v>
      </c>
      <c r="AH954" s="20" t="n">
        <f aca="false">FIXED_BOM</f>
        <v>3666</v>
      </c>
      <c r="AI954" s="24" t="n">
        <f aca="false">(AG954+AH954)*(1+CONT)</f>
        <v>6719.6539372855</v>
      </c>
      <c r="AJ954" s="24" t="n">
        <f aca="false">IF(AR954&gt;0,AI954/AR954,1000000000000)</f>
        <v>1864.38040903769</v>
      </c>
      <c r="AK954" s="8" t="n">
        <f aca="false">IF(AND(AP954&gt;=V_NEED,AR954&gt;=P_MIN,AQ954&gt;=Z_MIN,F954&lt;=N_CAP,D954&lt;=R_MAX,OR(CORONA_REQ=0,O954&gt;=G954),OR(CORE_MODE&lt;&gt;3,E_CORE&lt;=E_NULL_MAX)),1,0)</f>
        <v>0</v>
      </c>
      <c r="AL954" s="31" t="n">
        <f aca="false">IF(AK954=1,IF(OBJECTIVE=1,AI954,AJ954),1000000000000)+ROW()*0.000000001</f>
        <v>1000000000000</v>
      </c>
      <c r="AM954" s="31" t="n">
        <v>8.922139</v>
      </c>
      <c r="AN954" s="41" t="n">
        <v>1.181041</v>
      </c>
      <c r="AO954" s="31" t="n">
        <v>2.991306</v>
      </c>
      <c r="AP954" s="31" t="n">
        <f aca="false">IF(CORE_MODE=1,G954,IF(OR(CORE_MODE=3,CORE_MODE=4),G954+(CHOOSE(N_CW+1,0,1,CW_N2,CW_N3,CW_N4,CW_N5,CW_N6)+CHOOSE(N_CW_A+1,0,CW_A1,CW_A2))*CW_PER_SWING*AM954,AM954))</f>
        <v>35.842198480557</v>
      </c>
      <c r="AQ954" s="41" t="n">
        <f aca="false">IF(CORE_MODE=2,AN954,K954)</f>
        <v>1.235134</v>
      </c>
      <c r="AR954" s="31" t="n">
        <f aca="false">IF(CORE_MODE=2,AO954,L954)</f>
        <v>3.604229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31" t="n">
        <v>16.907073</v>
      </c>
      <c r="H955" s="8" t="n">
        <v>136.362298</v>
      </c>
      <c r="I955" s="8" t="n">
        <v>693.502738</v>
      </c>
      <c r="J955" s="31" t="n">
        <v>5.085737</v>
      </c>
      <c r="K955" s="41" t="n">
        <v>1.253906</v>
      </c>
      <c r="L955" s="31" t="n">
        <v>5.212942</v>
      </c>
      <c r="M955" s="8" t="n">
        <v>254.5</v>
      </c>
      <c r="N955" s="8" t="n">
        <v>1121</v>
      </c>
      <c r="O955" s="31" t="n">
        <v>15.22784</v>
      </c>
      <c r="P955" s="31" t="n">
        <v>10.44977</v>
      </c>
      <c r="Q955" s="31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31" t="n">
        <v>5.351687</v>
      </c>
      <c r="W955" s="41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2*ROUNDUP(G955*1000/V_ZENER,0)*PRICE_Z+(4+IF(CORE_MODE=1,1,0)+IF(OR(CORE_MODE=3,CORE_MODE=4),1+2*N_CW+2*N_CW_A,0))*ROUNDUP(G955*DIODE_SAFETY/V_STICK,0)*PRICE_STICK</f>
        <v>147</v>
      </c>
      <c r="AG955" s="24" t="n">
        <f aca="false">SUM(X955:AF955)</f>
        <v>2756.49475107</v>
      </c>
      <c r="AH955" s="20" t="n">
        <f aca="false">FIXED_BOM</f>
        <v>3666</v>
      </c>
      <c r="AI955" s="24" t="n">
        <f aca="false">(AG955+AH955)*(1+CONT)</f>
        <v>7385.8689637305</v>
      </c>
      <c r="AJ955" s="24" t="n">
        <f aca="false">IF(AR955&gt;0,AI955/AR955,1000000000000)</f>
        <v>1416.83313639985</v>
      </c>
      <c r="AK955" s="8" t="n">
        <f aca="false">IF(AND(AP955&gt;=V_NEED,AR955&gt;=P_MIN,AQ955&gt;=Z_MIN,F955&lt;=N_CAP,D955&lt;=R_MAX,OR(CORONA_REQ=0,O955&gt;=G955),OR(CORE_MODE&lt;&gt;3,E_CORE&lt;=E_NULL_MAX)),1,0)</f>
        <v>0</v>
      </c>
      <c r="AL955" s="31" t="n">
        <f aca="false">IF(AK955=1,IF(OBJECTIVE=1,AI955,AJ955),1000000000000)+ROW()*0.000000001</f>
        <v>1000000000000</v>
      </c>
      <c r="AM955" s="31" t="n">
        <v>8.96868</v>
      </c>
      <c r="AN955" s="41" t="n">
        <v>1.211191</v>
      </c>
      <c r="AO955" s="31" t="n">
        <v>4.585337</v>
      </c>
      <c r="AP955" s="31" t="n">
        <f aca="false">IF(CORE_MODE=1,G955,IF(OR(CORE_MODE=3,CORE_MODE=4),G955+(CHOOSE(N_CW+1,0,1,CW_N2,CW_N3,CW_N4,CW_N5,CW_N6)+CHOOSE(N_CW_A+1,0,CW_A1,CW_A2))*CW_PER_SWING*AM955,AM955))</f>
        <v>35.94097072284</v>
      </c>
      <c r="AQ955" s="41" t="n">
        <f aca="false">IF(CORE_MODE=2,AN955,K955)</f>
        <v>1.253906</v>
      </c>
      <c r="AR955" s="31" t="n">
        <f aca="false">IF(CORE_MODE=2,AO955,L955)</f>
        <v>5.212942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31" t="n">
        <v>16.907073</v>
      </c>
      <c r="H956" s="8" t="n">
        <v>172.192244</v>
      </c>
      <c r="I956" s="8" t="n">
        <v>878.436802</v>
      </c>
      <c r="J956" s="31" t="n">
        <v>5.101489</v>
      </c>
      <c r="K956" s="41" t="n">
        <v>1.26492</v>
      </c>
      <c r="L956" s="31" t="n">
        <v>6.819624</v>
      </c>
      <c r="M956" s="8" t="n">
        <v>317.5</v>
      </c>
      <c r="N956" s="8" t="n">
        <v>1247</v>
      </c>
      <c r="O956" s="31" t="n">
        <v>15.22784</v>
      </c>
      <c r="P956" s="31" t="n">
        <v>13.062212</v>
      </c>
      <c r="Q956" s="31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31" t="n">
        <v>6.458932</v>
      </c>
      <c r="W956" s="41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2*ROUNDUP(G956*1000/V_ZENER,0)*PRICE_Z+(4+IF(CORE_MODE=1,1,0)+IF(OR(CORE_MODE=3,CORE_MODE=4),1+2*N_CW+2*N_CW_A,0))*ROUNDUP(G956*DIODE_SAFETY/V_STICK,0)*PRICE_STICK</f>
        <v>147</v>
      </c>
      <c r="AG956" s="24" t="n">
        <f aca="false">SUM(X956:AF956)</f>
        <v>3335.8121469</v>
      </c>
      <c r="AH956" s="20" t="n">
        <f aca="false">FIXED_BOM</f>
        <v>3666</v>
      </c>
      <c r="AI956" s="24" t="n">
        <f aca="false">(AG956+AH956)*(1+CONT)</f>
        <v>8052.083968935</v>
      </c>
      <c r="AJ956" s="24" t="n">
        <f aca="false">IF(AR956&gt;0,AI956/AR956,1000000000000)</f>
        <v>1180.722569006</v>
      </c>
      <c r="AK956" s="8" t="n">
        <f aca="false">IF(AND(AP956&gt;=V_NEED,AR956&gt;=P_MIN,AQ956&gt;=Z_MIN,F956&lt;=N_CAP,D956&lt;=R_MAX,OR(CORONA_REQ=0,O956&gt;=G956),OR(CORE_MODE&lt;&gt;3,E_CORE&lt;=E_NULL_MAX)),1,0)</f>
        <v>0</v>
      </c>
      <c r="AL956" s="31" t="n">
        <f aca="false">IF(AK956=1,IF(OBJECTIVE=1,AI956,AJ956),1000000000000)+ROW()*0.000000001</f>
        <v>1000000000000</v>
      </c>
      <c r="AM956" s="31" t="n">
        <v>9.00547</v>
      </c>
      <c r="AN956" s="41" t="n">
        <v>1.229922</v>
      </c>
      <c r="AO956" s="31" t="n">
        <v>6.203167</v>
      </c>
      <c r="AP956" s="31" t="n">
        <f aca="false">IF(CORE_MODE=1,G956,IF(OR(CORE_MODE=3,CORE_MODE=4),G956+(CHOOSE(N_CW+1,0,1,CW_N2,CW_N3,CW_N4,CW_N5,CW_N6)+CHOOSE(N_CW_A+1,0,CW_A1,CW_A2))*CW_PER_SWING*AM956,AM956))</f>
        <v>36.01904877861</v>
      </c>
      <c r="AQ956" s="41" t="n">
        <f aca="false">IF(CORE_MODE=2,AN956,K956)</f>
        <v>1.26492</v>
      </c>
      <c r="AR956" s="31" t="n">
        <f aca="false">IF(CORE_MODE=2,AO956,L956)</f>
        <v>6.819624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31" t="n">
        <v>16.907073</v>
      </c>
      <c r="H957" s="8" t="n">
        <v>208.02219</v>
      </c>
      <c r="I957" s="8" t="n">
        <v>1063.370865</v>
      </c>
      <c r="J957" s="31" t="n">
        <v>5.111815</v>
      </c>
      <c r="K957" s="41" t="n">
        <v>1.272488</v>
      </c>
      <c r="L957" s="31" t="n">
        <v>8.433012</v>
      </c>
      <c r="M957" s="8" t="n">
        <v>380.5</v>
      </c>
      <c r="N957" s="8" t="n">
        <v>1373</v>
      </c>
      <c r="O957" s="31" t="n">
        <v>15.22784</v>
      </c>
      <c r="P957" s="31" t="n">
        <v>15.674655</v>
      </c>
      <c r="Q957" s="31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31" t="n">
        <v>7.566178</v>
      </c>
      <c r="W957" s="41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2*ROUNDUP(G957*1000/V_ZENER,0)*PRICE_Z+(4+IF(CORE_MODE=1,1,0)+IF(OR(CORE_MODE=3,CORE_MODE=4),1+2*N_CW+2*N_CW_A,0))*ROUNDUP(G957*DIODE_SAFETY/V_STICK,0)*PRICE_STICK</f>
        <v>147</v>
      </c>
      <c r="AG957" s="24" t="n">
        <f aca="false">SUM(X957:AF957)</f>
        <v>3915.1296212</v>
      </c>
      <c r="AH957" s="20" t="n">
        <f aca="false">FIXED_BOM</f>
        <v>3666</v>
      </c>
      <c r="AI957" s="24" t="n">
        <f aca="false">(AG957+AH957)*(1+CONT)</f>
        <v>8718.29906438</v>
      </c>
      <c r="AJ957" s="24" t="n">
        <f aca="false">IF(AR957&gt;0,AI957/AR957,1000000000000)</f>
        <v>1033.82979466648</v>
      </c>
      <c r="AK957" s="8" t="n">
        <f aca="false">IF(AND(AP957&gt;=V_NEED,AR957&gt;=P_MIN,AQ957&gt;=Z_MIN,F957&lt;=N_CAP,D957&lt;=R_MAX,OR(CORONA_REQ=0,O957&gt;=G957),OR(CORE_MODE&lt;&gt;3,E_CORE&lt;=E_NULL_MAX)),1,0)</f>
        <v>0</v>
      </c>
      <c r="AL957" s="31" t="n">
        <f aca="false">IF(AK957=1,IF(OBJECTIVE=1,AI957,AJ957),1000000000000)+ROW()*0.000000001</f>
        <v>1000000000000</v>
      </c>
      <c r="AM957" s="31" t="n">
        <v>9.037089</v>
      </c>
      <c r="AN957" s="41" t="n">
        <v>1.242217</v>
      </c>
      <c r="AO957" s="31" t="n">
        <v>7.795017</v>
      </c>
      <c r="AP957" s="31" t="n">
        <f aca="false">IF(CORE_MODE=1,G957,IF(OR(CORE_MODE=3,CORE_MODE=4),G957+(CHOOSE(N_CW+1,0,1,CW_N2,CW_N3,CW_N4,CW_N5,CW_N6)+CHOOSE(N_CW_A+1,0,CW_A1,CW_A2))*CW_PER_SWING*AM957,AM957))</f>
        <v>36.086152612407</v>
      </c>
      <c r="AQ957" s="41" t="n">
        <f aca="false">IF(CORE_MODE=2,AN957,K957)</f>
        <v>1.272488</v>
      </c>
      <c r="AR957" s="31" t="n">
        <f aca="false">IF(CORE_MODE=2,AO957,L957)</f>
        <v>8.433012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31" t="n">
        <v>16.907073</v>
      </c>
      <c r="H958" s="8" t="n">
        <v>279.682082</v>
      </c>
      <c r="I958" s="8" t="n">
        <v>1433.238993</v>
      </c>
      <c r="J958" s="31" t="n">
        <v>5.124529</v>
      </c>
      <c r="K958" s="41" t="n">
        <v>1.281705</v>
      </c>
      <c r="L958" s="31" t="n">
        <v>11.654497</v>
      </c>
      <c r="M958" s="8" t="n">
        <v>517</v>
      </c>
      <c r="N958" s="8" t="n">
        <v>1646</v>
      </c>
      <c r="O958" s="31" t="n">
        <v>15.22784</v>
      </c>
      <c r="P958" s="31" t="n">
        <v>20.899539</v>
      </c>
      <c r="Q958" s="31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31" t="n">
        <v>9.96521</v>
      </c>
      <c r="W958" s="41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2*ROUNDUP(G958*1000/V_ZENER,0)*PRICE_Z+(4+IF(CORE_MODE=1,1,0)+IF(OR(CORE_MODE=3,CORE_MODE=4),1+2*N_CW+2*N_CW_A,0))*ROUNDUP(G958*DIODE_SAFETY/V_STICK,0)*PRICE_STICK</f>
        <v>147</v>
      </c>
      <c r="AG958" s="24" t="n">
        <f aca="false">SUM(X958:AF958)</f>
        <v>5162.44654517</v>
      </c>
      <c r="AH958" s="20" t="n">
        <f aca="false">FIXED_BOM</f>
        <v>3666</v>
      </c>
      <c r="AI958" s="24" t="n">
        <f aca="false">(AG958+AH958)*(1+CONT)</f>
        <v>10152.7135269455</v>
      </c>
      <c r="AJ958" s="24" t="n">
        <f aca="false">IF(AR958&gt;0,AI958/AR958,1000000000000)</f>
        <v>871.141287946232</v>
      </c>
      <c r="AK958" s="8" t="n">
        <f aca="false">IF(AND(AP958&gt;=V_NEED,AR958&gt;=P_MIN,AQ958&gt;=Z_MIN,F958&lt;=N_CAP,D958&lt;=R_MAX,OR(CORONA_REQ=0,O958&gt;=G958),OR(CORE_MODE&lt;&gt;3,E_CORE&lt;=E_NULL_MAX)),1,0)</f>
        <v>0</v>
      </c>
      <c r="AL958" s="31" t="n">
        <f aca="false">IF(AK958=1,IF(OBJECTIVE=1,AI958,AJ958),1000000000000)+ROW()*0.000000001</f>
        <v>1000000000000</v>
      </c>
      <c r="AM958" s="31" t="n">
        <v>9.086185</v>
      </c>
      <c r="AN958" s="41" t="n">
        <v>1.259007</v>
      </c>
      <c r="AO958" s="31" t="n">
        <v>11.040388</v>
      </c>
      <c r="AP958" s="31" t="n">
        <f aca="false">IF(CORE_MODE=1,G958,IF(OR(CORE_MODE=3,CORE_MODE=4),G958+(CHOOSE(N_CW+1,0,1,CW_N2,CW_N3,CW_N4,CW_N5,CW_N6)+CHOOSE(N_CW_A+1,0,CW_A1,CW_A2))*CW_PER_SWING*AM958,AM958))</f>
        <v>36.190347236655</v>
      </c>
      <c r="AQ958" s="41" t="n">
        <f aca="false">IF(CORE_MODE=2,AN958,K958)</f>
        <v>1.281705</v>
      </c>
      <c r="AR958" s="31" t="n">
        <f aca="false">IF(CORE_MODE=2,AO958,L958)</f>
        <v>11.654497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31" t="n">
        <v>16.907073</v>
      </c>
      <c r="H959" s="8" t="n">
        <v>35.719952</v>
      </c>
      <c r="I959" s="8" t="n">
        <v>233.104956</v>
      </c>
      <c r="J959" s="31" t="n">
        <v>6.525903</v>
      </c>
      <c r="K959" s="41" t="n">
        <v>1.21955</v>
      </c>
      <c r="L959" s="31" t="n">
        <v>1.555905</v>
      </c>
      <c r="M959" s="8" t="n">
        <v>124</v>
      </c>
      <c r="N959" s="8" t="n">
        <v>860</v>
      </c>
      <c r="O959" s="31" t="n">
        <v>16.128223</v>
      </c>
      <c r="P959" s="31" t="n">
        <v>4.743048</v>
      </c>
      <c r="Q959" s="31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31" t="n">
        <v>3.058107</v>
      </c>
      <c r="W959" s="41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2*ROUNDUP(G959*1000/V_ZENER,0)*PRICE_Z+(4+IF(CORE_MODE=1,1,0)+IF(OR(CORE_MODE=3,CORE_MODE=4),1+2*N_CW+2*N_CW_A,0))*ROUNDUP(G959*DIODE_SAFETY/V_STICK,0)*PRICE_STICK</f>
        <v>147</v>
      </c>
      <c r="AG959" s="24" t="n">
        <f aca="false">SUM(X959:AF959)</f>
        <v>1523.70454147</v>
      </c>
      <c r="AH959" s="20" t="n">
        <f aca="false">FIXED_BOM</f>
        <v>3666</v>
      </c>
      <c r="AI959" s="24" t="n">
        <f aca="false">(AG959+AH959)*(1+CONT)</f>
        <v>5968.1602226905</v>
      </c>
      <c r="AJ959" s="24" t="n">
        <f aca="false">IF(AR959&gt;0,AI959/AR959,1000000000000)</f>
        <v>3835.81274093887</v>
      </c>
      <c r="AK959" s="8" t="n">
        <f aca="false">IF(AND(AP959&gt;=V_NEED,AR959&gt;=P_MIN,AQ959&gt;=Z_MIN,F959&lt;=N_CAP,D959&lt;=R_MAX,OR(CORONA_REQ=0,O959&gt;=G959),OR(CORE_MODE&lt;&gt;3,E_CORE&lt;=E_NULL_MAX)),1,0)</f>
        <v>0</v>
      </c>
      <c r="AL959" s="31" t="n">
        <f aca="false">IF(AK959=1,IF(OBJECTIVE=1,AI959,AJ959),1000000000000)+ROW()*0.000000001</f>
        <v>1000000000000</v>
      </c>
      <c r="AM959" s="31" t="n">
        <v>7.104009</v>
      </c>
      <c r="AN959" s="41" t="n">
        <v>1.118477</v>
      </c>
      <c r="AO959" s="31" t="n">
        <v>0.652398</v>
      </c>
      <c r="AP959" s="31" t="n">
        <f aca="false">IF(CORE_MODE=1,G959,IF(OR(CORE_MODE=3,CORE_MODE=4),G959+(CHOOSE(N_CW+1,0,1,CW_N2,CW_N3,CW_N4,CW_N5,CW_N6)+CHOOSE(N_CW_A+1,0,CW_A1,CW_A2))*CW_PER_SWING*AM959,AM959))</f>
        <v>31.983648452367</v>
      </c>
      <c r="AQ959" s="41" t="n">
        <f aca="false">IF(CORE_MODE=2,AN959,K959)</f>
        <v>1.21955</v>
      </c>
      <c r="AR959" s="31" t="n">
        <f aca="false">IF(CORE_MODE=2,AO959,L959)</f>
        <v>1.555905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31" t="n">
        <v>16.907073</v>
      </c>
      <c r="H960" s="8" t="n">
        <v>54.988497</v>
      </c>
      <c r="I960" s="8" t="n">
        <v>366.307788</v>
      </c>
      <c r="J960" s="31" t="n">
        <v>6.661535</v>
      </c>
      <c r="K960" s="41" t="n">
        <v>1.274535</v>
      </c>
      <c r="L960" s="31" t="n">
        <v>2.9024</v>
      </c>
      <c r="M960" s="8" t="n">
        <v>190</v>
      </c>
      <c r="N960" s="8" t="n">
        <v>992</v>
      </c>
      <c r="O960" s="31" t="n">
        <v>16.128223</v>
      </c>
      <c r="P960" s="31" t="n">
        <v>7.114572</v>
      </c>
      <c r="Q960" s="31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31" t="n">
        <v>4.218078</v>
      </c>
      <c r="W960" s="41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2*ROUNDUP(G960*1000/V_ZENER,0)*PRICE_Z+(4+IF(CORE_MODE=1,1,0)+IF(OR(CORE_MODE=3,CORE_MODE=4),1+2*N_CW+2*N_CW_A,0))*ROUNDUP(G960*DIODE_SAFETY/V_STICK,0)*PRICE_STICK</f>
        <v>147</v>
      </c>
      <c r="AG960" s="24" t="n">
        <f aca="false">SUM(X960:AF960)</f>
        <v>2110.28530797</v>
      </c>
      <c r="AH960" s="20" t="n">
        <f aca="false">FIXED_BOM</f>
        <v>3666</v>
      </c>
      <c r="AI960" s="24" t="n">
        <f aca="false">(AG960+AH960)*(1+CONT)</f>
        <v>6642.7281041655</v>
      </c>
      <c r="AJ960" s="24" t="n">
        <f aca="false">IF(AR960&gt;0,AI960/AR960,1000000000000)</f>
        <v>2288.70179994677</v>
      </c>
      <c r="AK960" s="8" t="n">
        <f aca="false">IF(AND(AP960&gt;=V_NEED,AR960&gt;=P_MIN,AQ960&gt;=Z_MIN,F960&lt;=N_CAP,D960&lt;=R_MAX,OR(CORONA_REQ=0,O960&gt;=G960),OR(CORE_MODE&lt;&gt;3,E_CORE&lt;=E_NULL_MAX)),1,0)</f>
        <v>0</v>
      </c>
      <c r="AL960" s="31" t="n">
        <f aca="false">IF(AK960=1,IF(OBJECTIVE=1,AI960,AJ960),1000000000000)+ROW()*0.000000001</f>
        <v>1000000000000</v>
      </c>
      <c r="AM960" s="31" t="n">
        <v>8.647182</v>
      </c>
      <c r="AN960" s="41" t="n">
        <v>1.194324</v>
      </c>
      <c r="AO960" s="31" t="n">
        <v>2.073761</v>
      </c>
      <c r="AP960" s="31" t="n">
        <f aca="false">IF(CORE_MODE=1,G960,IF(OR(CORE_MODE=3,CORE_MODE=4),G960+(CHOOSE(N_CW+1,0,1,CW_N2,CW_N3,CW_N4,CW_N5,CW_N6)+CHOOSE(N_CW_A+1,0,CW_A1,CW_A2))*CW_PER_SWING*AM960,AM960))</f>
        <v>35.258667412866</v>
      </c>
      <c r="AQ960" s="41" t="n">
        <f aca="false">IF(CORE_MODE=2,AN960,K960)</f>
        <v>1.274535</v>
      </c>
      <c r="AR960" s="31" t="n">
        <f aca="false">IF(CORE_MODE=2,AO960,L960)</f>
        <v>2.9024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31" t="n">
        <v>16.907073</v>
      </c>
      <c r="H961" s="8" t="n">
        <v>74.257041</v>
      </c>
      <c r="I961" s="8" t="n">
        <v>499.510619</v>
      </c>
      <c r="J961" s="31" t="n">
        <v>6.726778</v>
      </c>
      <c r="K961" s="41" t="n">
        <v>1.303041</v>
      </c>
      <c r="L961" s="31" t="n">
        <v>4.26139</v>
      </c>
      <c r="M961" s="8" t="n">
        <v>245</v>
      </c>
      <c r="N961" s="8" t="n">
        <v>1102</v>
      </c>
      <c r="O961" s="31" t="n">
        <v>16.128223</v>
      </c>
      <c r="P961" s="31" t="n">
        <v>9.486096</v>
      </c>
      <c r="Q961" s="31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31" t="n">
        <v>5.184721</v>
      </c>
      <c r="W961" s="41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2*ROUNDUP(G961*1000/V_ZENER,0)*PRICE_Z+(4+IF(CORE_MODE=1,1,0)+IF(OR(CORE_MODE=3,CORE_MODE=4),1+2*N_CW+2*N_CW_A,0))*ROUNDUP(G961*DIODE_SAFETY/V_STICK,0)*PRICE_STICK</f>
        <v>147</v>
      </c>
      <c r="AG961" s="24" t="n">
        <f aca="false">SUM(X961:AF961)</f>
        <v>2604.58900061</v>
      </c>
      <c r="AH961" s="20" t="n">
        <f aca="false">FIXED_BOM</f>
        <v>3666</v>
      </c>
      <c r="AI961" s="24" t="n">
        <f aca="false">(AG961+AH961)*(1+CONT)</f>
        <v>7211.1773507015</v>
      </c>
      <c r="AJ961" s="24" t="n">
        <f aca="false">IF(AR961&gt;0,AI961/AR961,1000000000000)</f>
        <v>1692.21248247673</v>
      </c>
      <c r="AK961" s="8" t="n">
        <f aca="false">IF(AND(AP961&gt;=V_NEED,AR961&gt;=P_MIN,AQ961&gt;=Z_MIN,F961&lt;=N_CAP,D961&lt;=R_MAX,OR(CORONA_REQ=0,O961&gt;=G961),OR(CORE_MODE&lt;&gt;3,E_CORE&lt;=E_NULL_MAX)),1,0)</f>
        <v>0</v>
      </c>
      <c r="AL961" s="31" t="n">
        <f aca="false">IF(AK961=1,IF(OBJECTIVE=1,AI961,AJ961),1000000000000)+ROW()*0.000000001</f>
        <v>1000000000000</v>
      </c>
      <c r="AM961" s="31" t="n">
        <v>9.049407</v>
      </c>
      <c r="AN961" s="41" t="n">
        <v>1.238264</v>
      </c>
      <c r="AO961" s="31" t="n">
        <v>3.619655</v>
      </c>
      <c r="AP961" s="31" t="n">
        <f aca="false">IF(CORE_MODE=1,G961,IF(OR(CORE_MODE=3,CORE_MODE=4),G961+(CHOOSE(N_CW+1,0,1,CW_N2,CW_N3,CW_N4,CW_N5,CW_N6)+CHOOSE(N_CW_A+1,0,CW_A1,CW_A2))*CW_PER_SWING*AM961,AM961))</f>
        <v>36.112294648041</v>
      </c>
      <c r="AQ961" s="41" t="n">
        <f aca="false">IF(CORE_MODE=2,AN961,K961)</f>
        <v>1.303041</v>
      </c>
      <c r="AR961" s="31" t="n">
        <f aca="false">IF(CORE_MODE=2,AO961,L961)</f>
        <v>4.26139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31" t="n">
        <v>16.907073</v>
      </c>
      <c r="H962" s="8" t="n">
        <v>93.525585</v>
      </c>
      <c r="I962" s="8" t="n">
        <v>632.713451</v>
      </c>
      <c r="J962" s="31" t="n">
        <v>6.765138</v>
      </c>
      <c r="K962" s="41" t="n">
        <v>1.320868</v>
      </c>
      <c r="L962" s="31" t="n">
        <v>5.631238</v>
      </c>
      <c r="M962" s="8" t="n">
        <v>311</v>
      </c>
      <c r="N962" s="8" t="n">
        <v>1234</v>
      </c>
      <c r="O962" s="31" t="n">
        <v>16.128223</v>
      </c>
      <c r="P962" s="31" t="n">
        <v>11.857619</v>
      </c>
      <c r="Q962" s="31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31" t="n">
        <v>6.344693</v>
      </c>
      <c r="W962" s="41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2*ROUNDUP(G962*1000/V_ZENER,0)*PRICE_Z+(4+IF(CORE_MODE=1,1,0)+IF(OR(CORE_MODE=3,CORE_MODE=4),1+2*N_CW+2*N_CW_A,0))*ROUNDUP(G962*DIODE_SAFETY/V_STICK,0)*PRICE_STICK</f>
        <v>147</v>
      </c>
      <c r="AG962" s="24" t="n">
        <f aca="false">SUM(X962:AF962)</f>
        <v>3191.16975014</v>
      </c>
      <c r="AH962" s="20" t="n">
        <f aca="false">FIXED_BOM</f>
        <v>3666</v>
      </c>
      <c r="AI962" s="24" t="n">
        <f aca="false">(AG962+AH962)*(1+CONT)</f>
        <v>7885.745212661</v>
      </c>
      <c r="AJ962" s="24" t="n">
        <f aca="false">IF(AR962&gt;0,AI962/AR962,1000000000000)</f>
        <v>1400.35729490762</v>
      </c>
      <c r="AK962" s="8" t="n">
        <f aca="false">IF(AND(AP962&gt;=V_NEED,AR962&gt;=P_MIN,AQ962&gt;=Z_MIN,F962&lt;=N_CAP,D962&lt;=R_MAX,OR(CORONA_REQ=0,O962&gt;=G962),OR(CORE_MODE&lt;&gt;3,E_CORE&lt;=E_NULL_MAX)),1,0)</f>
        <v>0</v>
      </c>
      <c r="AL962" s="31" t="n">
        <f aca="false">IF(AK962=1,IF(OBJECTIVE=1,AI962,AJ962),1000000000000)+ROW()*0.000000001</f>
        <v>1000000000000</v>
      </c>
      <c r="AM962" s="31" t="n">
        <v>9.088245</v>
      </c>
      <c r="AN962" s="41" t="n">
        <v>1.266062</v>
      </c>
      <c r="AO962" s="31" t="n">
        <v>4.967334</v>
      </c>
      <c r="AP962" s="31" t="n">
        <f aca="false">IF(CORE_MODE=1,G962,IF(OR(CORE_MODE=3,CORE_MODE=4),G962+(CHOOSE(N_CW+1,0,1,CW_N2,CW_N3,CW_N4,CW_N5,CW_N6)+CHOOSE(N_CW_A+1,0,CW_A1,CW_A2))*CW_PER_SWING*AM962,AM962))</f>
        <v>36.194719098435</v>
      </c>
      <c r="AQ962" s="41" t="n">
        <f aca="false">IF(CORE_MODE=2,AN962,K962)</f>
        <v>1.320868</v>
      </c>
      <c r="AR962" s="31" t="n">
        <f aca="false">IF(CORE_MODE=2,AO962,L962)</f>
        <v>5.631238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31" t="n">
        <v>16.907073</v>
      </c>
      <c r="H963" s="8" t="n">
        <v>112.794129</v>
      </c>
      <c r="I963" s="8" t="n">
        <v>765.916283</v>
      </c>
      <c r="J963" s="31" t="n">
        <v>6.790391</v>
      </c>
      <c r="K963" s="41" t="n">
        <v>1.332861</v>
      </c>
      <c r="L963" s="31" t="n">
        <v>6.998116</v>
      </c>
      <c r="M963" s="8" t="n">
        <v>366</v>
      </c>
      <c r="N963" s="8" t="n">
        <v>1344</v>
      </c>
      <c r="O963" s="31" t="n">
        <v>16.128223</v>
      </c>
      <c r="P963" s="31" t="n">
        <v>14.229143</v>
      </c>
      <c r="Q963" s="31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31" t="n">
        <v>7.311336</v>
      </c>
      <c r="W963" s="41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2*ROUNDUP(G963*1000/V_ZENER,0)*PRICE_Z+(4+IF(CORE_MODE=1,1,0)+IF(OR(CORE_MODE=3,CORE_MODE=4),1+2*N_CW+2*N_CW_A,0))*ROUNDUP(G963*DIODE_SAFETY/V_STICK,0)*PRICE_STICK</f>
        <v>147</v>
      </c>
      <c r="AG963" s="24" t="n">
        <f aca="false">SUM(X963:AF963)</f>
        <v>3685.47345975</v>
      </c>
      <c r="AH963" s="20" t="n">
        <f aca="false">FIXED_BOM</f>
        <v>3666</v>
      </c>
      <c r="AI963" s="24" t="n">
        <f aca="false">(AG963+AH963)*(1+CONT)</f>
        <v>8454.1944787125</v>
      </c>
      <c r="AJ963" s="24" t="n">
        <f aca="false">IF(AR963&gt;0,AI963/AR963,1000000000000)</f>
        <v>1208.0672110483</v>
      </c>
      <c r="AK963" s="8" t="n">
        <f aca="false">IF(AND(AP963&gt;=V_NEED,AR963&gt;=P_MIN,AQ963&gt;=Z_MIN,F963&lt;=N_CAP,D963&lt;=R_MAX,OR(CORONA_REQ=0,O963&gt;=G963),OR(CORE_MODE&lt;&gt;3,E_CORE&lt;=E_NULL_MAX)),1,0)</f>
        <v>0</v>
      </c>
      <c r="AL963" s="31" t="n">
        <f aca="false">IF(AK963=1,IF(OBJECTIVE=1,AI963,AJ963),1000000000000)+ROW()*0.000000001</f>
        <v>1000000000000</v>
      </c>
      <c r="AM963" s="31" t="n">
        <v>9.119301</v>
      </c>
      <c r="AN963" s="41" t="n">
        <v>1.286459</v>
      </c>
      <c r="AO963" s="31" t="n">
        <v>6.356642</v>
      </c>
      <c r="AP963" s="31" t="n">
        <f aca="false">IF(CORE_MODE=1,G963,IF(OR(CORE_MODE=3,CORE_MODE=4),G963+(CHOOSE(N_CW+1,0,1,CW_N2,CW_N3,CW_N4,CW_N5,CW_N6)+CHOOSE(N_CW_A+1,0,CW_A1,CW_A2))*CW_PER_SWING*AM963,AM963))</f>
        <v>36.260628098163</v>
      </c>
      <c r="AQ963" s="41" t="n">
        <f aca="false">IF(CORE_MODE=2,AN963,K963)</f>
        <v>1.332861</v>
      </c>
      <c r="AR963" s="31" t="n">
        <f aca="false">IF(CORE_MODE=2,AO963,L963)</f>
        <v>6.998116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31" t="n">
        <v>16.907073</v>
      </c>
      <c r="H964" s="8" t="n">
        <v>151.331218</v>
      </c>
      <c r="I964" s="8" t="n">
        <v>1032.321947</v>
      </c>
      <c r="J964" s="31" t="n">
        <v>6.821606</v>
      </c>
      <c r="K964" s="41" t="n">
        <v>1.34748</v>
      </c>
      <c r="L964" s="31" t="n">
        <v>9.735848</v>
      </c>
      <c r="M964" s="8" t="n">
        <v>487</v>
      </c>
      <c r="N964" s="8" t="n">
        <v>1586</v>
      </c>
      <c r="O964" s="31" t="n">
        <v>16.128223</v>
      </c>
      <c r="P964" s="31" t="n">
        <v>18.972191</v>
      </c>
      <c r="Q964" s="31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31" t="n">
        <v>9.43795</v>
      </c>
      <c r="W964" s="41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2*ROUNDUP(G964*1000/V_ZENER,0)*PRICE_Z+(4+IF(CORE_MODE=1,1,0)+IF(OR(CORE_MODE=3,CORE_MODE=4),1+2*N_CW+2*N_CW_A,0))*ROUNDUP(G964*DIODE_SAFETY/V_STICK,0)*PRICE_STICK</f>
        <v>147</v>
      </c>
      <c r="AG964" s="24" t="n">
        <f aca="false">SUM(X964:AF964)</f>
        <v>4766.35791539</v>
      </c>
      <c r="AH964" s="20" t="n">
        <f aca="false">FIXED_BOM</f>
        <v>3666</v>
      </c>
      <c r="AI964" s="24" t="n">
        <f aca="false">(AG964+AH964)*(1+CONT)</f>
        <v>9697.2116026985</v>
      </c>
      <c r="AJ964" s="24" t="n">
        <f aca="false">IF(AR964&gt;0,AI964/AR964,1000000000000)</f>
        <v>996.031532404624</v>
      </c>
      <c r="AK964" s="8" t="n">
        <f aca="false">IF(AND(AP964&gt;=V_NEED,AR964&gt;=P_MIN,AQ964&gt;=Z_MIN,F964&lt;=N_CAP,D964&lt;=R_MAX,OR(CORONA_REQ=0,O964&gt;=G964),OR(CORE_MODE&lt;&gt;3,E_CORE&lt;=E_NULL_MAX)),1,0)</f>
        <v>0</v>
      </c>
      <c r="AL964" s="31" t="n">
        <f aca="false">IF(AK964=1,IF(OBJECTIVE=1,AI964,AJ964),1000000000000)+ROW()*0.000000001</f>
        <v>1000000000000</v>
      </c>
      <c r="AM964" s="31" t="n">
        <v>9.17014</v>
      </c>
      <c r="AN964" s="41" t="n">
        <v>1.310428</v>
      </c>
      <c r="AO964" s="31" t="n">
        <v>9.068914</v>
      </c>
      <c r="AP964" s="31" t="n">
        <f aca="false">IF(CORE_MODE=1,G964,IF(OR(CORE_MODE=3,CORE_MODE=4),G964+(CHOOSE(N_CW+1,0,1,CW_N2,CW_N3,CW_N4,CW_N5,CW_N6)+CHOOSE(N_CW_A+1,0,CW_A1,CW_A2))*CW_PER_SWING*AM964,AM964))</f>
        <v>36.36852182682</v>
      </c>
      <c r="AQ964" s="41" t="n">
        <f aca="false">IF(CORE_MODE=2,AN964,K964)</f>
        <v>1.34748</v>
      </c>
      <c r="AR964" s="31" t="n">
        <f aca="false">IF(CORE_MODE=2,AO964,L964)</f>
        <v>9.735848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31" t="n">
        <v>16.907073</v>
      </c>
      <c r="H965" s="8" t="n">
        <v>46.411693</v>
      </c>
      <c r="I965" s="8" t="n">
        <v>278.689526</v>
      </c>
      <c r="J965" s="31" t="n">
        <v>6.004727</v>
      </c>
      <c r="K965" s="41" t="n">
        <v>1.224123</v>
      </c>
      <c r="L965" s="31" t="n">
        <v>1.894523</v>
      </c>
      <c r="M965" s="8" t="n">
        <v>135</v>
      </c>
      <c r="N965" s="8" t="n">
        <v>882</v>
      </c>
      <c r="O965" s="31" t="n">
        <v>16.128223</v>
      </c>
      <c r="P965" s="31" t="n">
        <v>5.506455</v>
      </c>
      <c r="Q965" s="31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31" t="n">
        <v>3.251435</v>
      </c>
      <c r="W965" s="41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2*ROUNDUP(G965*1000/V_ZENER,0)*PRICE_Z+(4+IF(CORE_MODE=1,1,0)+IF(OR(CORE_MODE=3,CORE_MODE=4),1+2*N_CW+2*N_CW_A,0))*ROUNDUP(G965*DIODE_SAFETY/V_STICK,0)*PRICE_STICK</f>
        <v>147</v>
      </c>
      <c r="AG965" s="24" t="n">
        <f aca="false">SUM(X965:AF965)</f>
        <v>1625.11959212</v>
      </c>
      <c r="AH965" s="20" t="n">
        <f aca="false">FIXED_BOM</f>
        <v>3666</v>
      </c>
      <c r="AI965" s="24" t="n">
        <f aca="false">(AG965+AH965)*(1+CONT)</f>
        <v>6084.787530938</v>
      </c>
      <c r="AJ965" s="24" t="n">
        <f aca="false">IF(AR965&gt;0,AI965/AR965,1000000000000)</f>
        <v>3211.77812617635</v>
      </c>
      <c r="AK965" s="8" t="n">
        <f aca="false">IF(AND(AP965&gt;=V_NEED,AR965&gt;=P_MIN,AQ965&gt;=Z_MIN,F965&lt;=N_CAP,D965&lt;=R_MAX,OR(CORONA_REQ=0,O965&gt;=G965),OR(CORE_MODE&lt;&gt;3,E_CORE&lt;=E_NULL_MAX)),1,0)</f>
        <v>0</v>
      </c>
      <c r="AL965" s="31" t="n">
        <f aca="false">IF(AK965=1,IF(OBJECTIVE=1,AI965,AJ965),1000000000000)+ROW()*0.000000001</f>
        <v>1000000000000</v>
      </c>
      <c r="AM965" s="31" t="n">
        <v>7.647297</v>
      </c>
      <c r="AN965" s="41" t="n">
        <v>1.134709</v>
      </c>
      <c r="AO965" s="31" t="n">
        <v>0.871088</v>
      </c>
      <c r="AP965" s="31" t="n">
        <f aca="false">IF(CORE_MODE=1,G965,IF(OR(CORE_MODE=3,CORE_MODE=4),G965+(CHOOSE(N_CW+1,0,1,CW_N2,CW_N3,CW_N4,CW_N5,CW_N6)+CHOOSE(N_CW_A+1,0,CW_A1,CW_A2))*CW_PER_SWING*AM965,AM965))</f>
        <v>33.136648473111</v>
      </c>
      <c r="AQ965" s="41" t="n">
        <f aca="false">IF(CORE_MODE=2,AN965,K965)</f>
        <v>1.224123</v>
      </c>
      <c r="AR965" s="31" t="n">
        <f aca="false">IF(CORE_MODE=2,AO965,L965)</f>
        <v>1.894523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31" t="n">
        <v>16.907073</v>
      </c>
      <c r="H966" s="8" t="n">
        <v>71.789803</v>
      </c>
      <c r="I966" s="8" t="n">
        <v>437.940683</v>
      </c>
      <c r="J966" s="31" t="n">
        <v>6.100319</v>
      </c>
      <c r="K966" s="41" t="n">
        <v>1.270214</v>
      </c>
      <c r="L966" s="31" t="n">
        <v>3.435495</v>
      </c>
      <c r="M966" s="8" t="n">
        <v>190</v>
      </c>
      <c r="N966" s="8" t="n">
        <v>992</v>
      </c>
      <c r="O966" s="31" t="n">
        <v>16.128223</v>
      </c>
      <c r="P966" s="31" t="n">
        <v>8.259682</v>
      </c>
      <c r="Q966" s="31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31" t="n">
        <v>4.218078</v>
      </c>
      <c r="W966" s="41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2*ROUNDUP(G966*1000/V_ZENER,0)*PRICE_Z+(4+IF(CORE_MODE=1,1,0)+IF(OR(CORE_MODE=3,CORE_MODE=4),1+2*N_CW+2*N_CW_A,0))*ROUNDUP(G966*DIODE_SAFETY/V_STICK,0)*PRICE_STICK</f>
        <v>147</v>
      </c>
      <c r="AG966" s="24" t="n">
        <f aca="false">SUM(X966:AF966)</f>
        <v>2123.99227467</v>
      </c>
      <c r="AH966" s="20" t="n">
        <f aca="false">FIXED_BOM</f>
        <v>3666</v>
      </c>
      <c r="AI966" s="24" t="n">
        <f aca="false">(AG966+AH966)*(1+CONT)</f>
        <v>6658.4911158705</v>
      </c>
      <c r="AJ966" s="24" t="n">
        <f aca="false">IF(AR966&gt;0,AI966/AR966,1000000000000)</f>
        <v>1938.14606508538</v>
      </c>
      <c r="AK966" s="8" t="n">
        <f aca="false">IF(AND(AP966&gt;=V_NEED,AR966&gt;=P_MIN,AQ966&gt;=Z_MIN,F966&lt;=N_CAP,D966&lt;=R_MAX,OR(CORONA_REQ=0,O966&gt;=G966),OR(CORE_MODE&lt;&gt;3,E_CORE&lt;=E_NULL_MAX)),1,0)</f>
        <v>0</v>
      </c>
      <c r="AL966" s="31" t="n">
        <f aca="false">IF(AK966=1,IF(OBJECTIVE=1,AI966,AJ966),1000000000000)+ROW()*0.000000001</f>
        <v>1000000000000</v>
      </c>
      <c r="AM966" s="31" t="n">
        <v>8.917458</v>
      </c>
      <c r="AN966" s="41" t="n">
        <v>1.203311</v>
      </c>
      <c r="AO966" s="31" t="n">
        <v>2.77137</v>
      </c>
      <c r="AP966" s="31" t="n">
        <f aca="false">IF(CORE_MODE=1,G966,IF(OR(CORE_MODE=3,CORE_MODE=4),G966+(CHOOSE(N_CW+1,0,1,CW_N2,CW_N3,CW_N4,CW_N5,CW_N6)+CHOOSE(N_CW_A+1,0,CW_A1,CW_A2))*CW_PER_SWING*AM966,AM966))</f>
        <v>35.832264167454</v>
      </c>
      <c r="AQ966" s="41" t="n">
        <f aca="false">IF(CORE_MODE=2,AN966,K966)</f>
        <v>1.270214</v>
      </c>
      <c r="AR966" s="31" t="n">
        <f aca="false">IF(CORE_MODE=2,AO966,L966)</f>
        <v>3.435495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31" t="n">
        <v>16.907073</v>
      </c>
      <c r="H967" s="8" t="n">
        <v>97.167913</v>
      </c>
      <c r="I967" s="8" t="n">
        <v>597.191841</v>
      </c>
      <c r="J967" s="31" t="n">
        <v>6.145978</v>
      </c>
      <c r="K967" s="41" t="n">
        <v>1.294014</v>
      </c>
      <c r="L967" s="31" t="n">
        <v>4.991283</v>
      </c>
      <c r="M967" s="8" t="n">
        <v>256</v>
      </c>
      <c r="N967" s="8" t="n">
        <v>1124</v>
      </c>
      <c r="O967" s="31" t="n">
        <v>16.128223</v>
      </c>
      <c r="P967" s="31" t="n">
        <v>11.01291</v>
      </c>
      <c r="Q967" s="31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31" t="n">
        <v>5.37805</v>
      </c>
      <c r="W967" s="41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2*ROUNDUP(G967*1000/V_ZENER,0)*PRICE_Z+(4+IF(CORE_MODE=1,1,0)+IF(OR(CORE_MODE=3,CORE_MODE=4),1+2*N_CW+2*N_CW_A,0))*ROUNDUP(G967*DIODE_SAFETY/V_STICK,0)*PRICE_STICK</f>
        <v>147</v>
      </c>
      <c r="AG967" s="24" t="n">
        <f aca="false">SUM(X967:AF967)</f>
        <v>2715.14209305</v>
      </c>
      <c r="AH967" s="20" t="n">
        <f aca="false">FIXED_BOM</f>
        <v>3666</v>
      </c>
      <c r="AI967" s="24" t="n">
        <f aca="false">(AG967+AH967)*(1+CONT)</f>
        <v>7338.3134070075</v>
      </c>
      <c r="AJ967" s="24" t="n">
        <f aca="false">IF(AR967&gt;0,AI967/AR967,1000000000000)</f>
        <v>1470.22587318882</v>
      </c>
      <c r="AK967" s="8" t="n">
        <f aca="false">IF(AND(AP967&gt;=V_NEED,AR967&gt;=P_MIN,AQ967&gt;=Z_MIN,F967&lt;=N_CAP,D967&lt;=R_MAX,OR(CORONA_REQ=0,O967&gt;=G967),OR(CORE_MODE&lt;&gt;3,E_CORE&lt;=E_NULL_MAX)),1,0)</f>
        <v>0</v>
      </c>
      <c r="AL967" s="31" t="n">
        <f aca="false">IF(AK967=1,IF(OBJECTIVE=1,AI967,AJ967),1000000000000)+ROW()*0.000000001</f>
        <v>1000000000000</v>
      </c>
      <c r="AM967" s="31" t="n">
        <v>9.034992</v>
      </c>
      <c r="AN967" s="41" t="n">
        <v>1.239745</v>
      </c>
      <c r="AO967" s="31" t="n">
        <v>4.332659</v>
      </c>
      <c r="AP967" s="31" t="n">
        <f aca="false">IF(CORE_MODE=1,G967,IF(OR(CORE_MODE=3,CORE_MODE=4),G967+(CHOOSE(N_CW+1,0,1,CW_N2,CW_N3,CW_N4,CW_N5,CW_N6)+CHOOSE(N_CW_A+1,0,CW_A1,CW_A2))*CW_PER_SWING*AM967,AM967))</f>
        <v>36.081702226896</v>
      </c>
      <c r="AQ967" s="41" t="n">
        <f aca="false">IF(CORE_MODE=2,AN967,K967)</f>
        <v>1.294014</v>
      </c>
      <c r="AR967" s="31" t="n">
        <f aca="false">IF(CORE_MODE=2,AO967,L967)</f>
        <v>4.991283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31" t="n">
        <v>16.907073</v>
      </c>
      <c r="H968" s="8" t="n">
        <v>122.546023</v>
      </c>
      <c r="I968" s="8" t="n">
        <v>756.442998</v>
      </c>
      <c r="J968" s="31" t="n">
        <v>6.172726</v>
      </c>
      <c r="K968" s="41" t="n">
        <v>1.308228</v>
      </c>
      <c r="L968" s="31" t="n">
        <v>6.552149</v>
      </c>
      <c r="M968" s="8" t="n">
        <v>322</v>
      </c>
      <c r="N968" s="8" t="n">
        <v>1256</v>
      </c>
      <c r="O968" s="31" t="n">
        <v>16.128223</v>
      </c>
      <c r="P968" s="31" t="n">
        <v>13.766137</v>
      </c>
      <c r="Q968" s="31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31" t="n">
        <v>6.538021</v>
      </c>
      <c r="W968" s="41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2*ROUNDUP(G968*1000/V_ZENER,0)*PRICE_Z+(4+IF(CORE_MODE=1,1,0)+IF(OR(CORE_MODE=3,CORE_MODE=4),1+2*N_CW+2*N_CW_A,0))*ROUNDUP(G968*DIODE_SAFETY/V_STICK,0)*PRICE_STICK</f>
        <v>147</v>
      </c>
      <c r="AG968" s="24" t="n">
        <f aca="false">SUM(X968:AF968)</f>
        <v>3306.29179793</v>
      </c>
      <c r="AH968" s="20" t="n">
        <f aca="false">FIXED_BOM</f>
        <v>3666</v>
      </c>
      <c r="AI968" s="24" t="n">
        <f aca="false">(AG968+AH968)*(1+CONT)</f>
        <v>8018.1355676195</v>
      </c>
      <c r="AJ968" s="24" t="n">
        <f aca="false">IF(AR968&gt;0,AI968/AR968,1000000000000)</f>
        <v>1223.74133549458</v>
      </c>
      <c r="AK968" s="8" t="n">
        <f aca="false">IF(AND(AP968&gt;=V_NEED,AR968&gt;=P_MIN,AQ968&gt;=Z_MIN,F968&lt;=N_CAP,D968&lt;=R_MAX,OR(CORONA_REQ=0,O968&gt;=G968),OR(CORE_MODE&lt;&gt;3,E_CORE&lt;=E_NULL_MAX)),1,0)</f>
        <v>0</v>
      </c>
      <c r="AL968" s="31" t="n">
        <f aca="false">IF(AK968=1,IF(OBJECTIVE=1,AI968,AJ968),1000000000000)+ROW()*0.000000001</f>
        <v>1000000000000</v>
      </c>
      <c r="AM968" s="31" t="n">
        <v>9.072406</v>
      </c>
      <c r="AN968" s="41" t="n">
        <v>1.26381</v>
      </c>
      <c r="AO968" s="31" t="n">
        <v>5.911833</v>
      </c>
      <c r="AP968" s="31" t="n">
        <f aca="false">IF(CORE_MODE=1,G968,IF(OR(CORE_MODE=3,CORE_MODE=4),G968+(CHOOSE(N_CW+1,0,1,CW_N2,CW_N3,CW_N4,CW_N5,CW_N6)+CHOOSE(N_CW_A+1,0,CW_A1,CW_A2))*CW_PER_SWING*AM968,AM968))</f>
        <v>36.161104574778</v>
      </c>
      <c r="AQ968" s="41" t="n">
        <f aca="false">IF(CORE_MODE=2,AN968,K968)</f>
        <v>1.308228</v>
      </c>
      <c r="AR968" s="31" t="n">
        <f aca="false">IF(CORE_MODE=2,AO968,L968)</f>
        <v>6.552149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31" t="n">
        <v>16.907073</v>
      </c>
      <c r="H969" s="8" t="n">
        <v>147.924133</v>
      </c>
      <c r="I969" s="8" t="n">
        <v>915.694156</v>
      </c>
      <c r="J969" s="31" t="n">
        <v>6.190296</v>
      </c>
      <c r="K969" s="41" t="n">
        <v>1.317863</v>
      </c>
      <c r="L969" s="31" t="n">
        <v>8.109681</v>
      </c>
      <c r="M969" s="8" t="n">
        <v>388</v>
      </c>
      <c r="N969" s="8" t="n">
        <v>1388</v>
      </c>
      <c r="O969" s="31" t="n">
        <v>16.128223</v>
      </c>
      <c r="P969" s="31" t="n">
        <v>16.519364</v>
      </c>
      <c r="Q969" s="31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31" t="n">
        <v>7.697993</v>
      </c>
      <c r="W969" s="41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2*ROUNDUP(G969*1000/V_ZENER,0)*PRICE_Z+(4+IF(CORE_MODE=1,1,0)+IF(OR(CORE_MODE=3,CORE_MODE=4),1+2*N_CW+2*N_CW_A,0))*ROUNDUP(G969*DIODE_SAFETY/V_STICK,0)*PRICE_STICK</f>
        <v>147</v>
      </c>
      <c r="AG969" s="24" t="n">
        <f aca="false">SUM(X969:AF969)</f>
        <v>3897.44160434</v>
      </c>
      <c r="AH969" s="20" t="n">
        <f aca="false">FIXED_BOM</f>
        <v>3666</v>
      </c>
      <c r="AI969" s="24" t="n">
        <f aca="false">(AG969+AH969)*(1+CONT)</f>
        <v>8697.957844991</v>
      </c>
      <c r="AJ969" s="24" t="n">
        <f aca="false">IF(AR969&gt;0,AI969/AR969,1000000000000)</f>
        <v>1072.54007216696</v>
      </c>
      <c r="AK969" s="8" t="n">
        <f aca="false">IF(AND(AP969&gt;=V_NEED,AR969&gt;=P_MIN,AQ969&gt;=Z_MIN,F969&lt;=N_CAP,D969&lt;=R_MAX,OR(CORONA_REQ=0,O969&gt;=G969),OR(CORE_MODE&lt;&gt;3,E_CORE&lt;=E_NULL_MAX)),1,0)</f>
        <v>0</v>
      </c>
      <c r="AL969" s="31" t="n">
        <f aca="false">IF(AK969=1,IF(OBJECTIVE=1,AI969,AJ969),1000000000000)+ROW()*0.000000001</f>
        <v>1000000000000</v>
      </c>
      <c r="AM969" s="31" t="n">
        <v>9.104188</v>
      </c>
      <c r="AN969" s="41" t="n">
        <v>1.279513</v>
      </c>
      <c r="AO969" s="31" t="n">
        <v>7.460186</v>
      </c>
      <c r="AP969" s="31" t="n">
        <f aca="false">IF(CORE_MODE=1,G969,IF(OR(CORE_MODE=3,CORE_MODE=4),G969+(CHOOSE(N_CW+1,0,1,CW_N2,CW_N3,CW_N4,CW_N5,CW_N6)+CHOOSE(N_CW_A+1,0,CW_A1,CW_A2))*CW_PER_SWING*AM969,AM969))</f>
        <v>36.228554337444</v>
      </c>
      <c r="AQ969" s="41" t="n">
        <f aca="false">IF(CORE_MODE=2,AN969,K969)</f>
        <v>1.317863</v>
      </c>
      <c r="AR969" s="31" t="n">
        <f aca="false">IF(CORE_MODE=2,AO969,L969)</f>
        <v>8.109681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31" t="n">
        <v>16.907073</v>
      </c>
      <c r="H970" s="8" t="n">
        <v>198.680353</v>
      </c>
      <c r="I970" s="8" t="n">
        <v>1234.19647</v>
      </c>
      <c r="J970" s="31" t="n">
        <v>6.21197</v>
      </c>
      <c r="K970" s="41" t="n">
        <v>1.330281</v>
      </c>
      <c r="L970" s="31" t="n">
        <v>11.243887</v>
      </c>
      <c r="M970" s="8" t="n">
        <v>509</v>
      </c>
      <c r="N970" s="8" t="n">
        <v>1630</v>
      </c>
      <c r="O970" s="31" t="n">
        <v>16.128223</v>
      </c>
      <c r="P970" s="31" t="n">
        <v>22.025819</v>
      </c>
      <c r="Q970" s="31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31" t="n">
        <v>9.824607</v>
      </c>
      <c r="W970" s="41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2*ROUNDUP(G970*1000/V_ZENER,0)*PRICE_Z+(4+IF(CORE_MODE=1,1,0)+IF(OR(CORE_MODE=3,CORE_MODE=4),1+2*N_CW+2*N_CW_A,0))*ROUNDUP(G970*DIODE_SAFETY/V_STICK,0)*PRICE_STICK</f>
        <v>147</v>
      </c>
      <c r="AG970" s="24" t="n">
        <f aca="false">SUM(X970:AF970)</f>
        <v>4987.46404527</v>
      </c>
      <c r="AH970" s="20" t="n">
        <f aca="false">FIXED_BOM</f>
        <v>3666</v>
      </c>
      <c r="AI970" s="24" t="n">
        <f aca="false">(AG970+AH970)*(1+CONT)</f>
        <v>9951.4836520605</v>
      </c>
      <c r="AJ970" s="24" t="n">
        <f aca="false">IF(AR970&gt;0,AI970/AR970,1000000000000)</f>
        <v>885.05724506663</v>
      </c>
      <c r="AK970" s="8" t="n">
        <f aca="false">IF(AND(AP970&gt;=V_NEED,AR970&gt;=P_MIN,AQ970&gt;=Z_MIN,F970&lt;=N_CAP,D970&lt;=R_MAX,OR(CORONA_REQ=0,O970&gt;=G970),OR(CORE_MODE&lt;&gt;3,E_CORE&lt;=E_NULL_MAX)),1,0)</f>
        <v>0</v>
      </c>
      <c r="AL970" s="31" t="n">
        <f aca="false">IF(AK970=1,IF(OBJECTIVE=1,AI970,AJ970),1000000000000)+ROW()*0.000000001</f>
        <v>1000000000000</v>
      </c>
      <c r="AM970" s="31" t="n">
        <v>9.154597</v>
      </c>
      <c r="AN970" s="41" t="n">
        <v>1.300293</v>
      </c>
      <c r="AO970" s="31" t="n">
        <v>10.579963</v>
      </c>
      <c r="AP970" s="31" t="n">
        <f aca="false">IF(CORE_MODE=1,G970,IF(OR(CORE_MODE=3,CORE_MODE=4),G970+(CHOOSE(N_CW+1,0,1,CW_N2,CW_N3,CW_N4,CW_N5,CW_N6)+CHOOSE(N_CW_A+1,0,CW_A1,CW_A2))*CW_PER_SWING*AM970,AM970))</f>
        <v>36.335535493011</v>
      </c>
      <c r="AQ970" s="41" t="n">
        <f aca="false">IF(CORE_MODE=2,AN970,K970)</f>
        <v>1.330281</v>
      </c>
      <c r="AR970" s="31" t="n">
        <f aca="false">IF(CORE_MODE=2,AO970,L970)</f>
        <v>11.243887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31" t="n">
        <v>16.907073</v>
      </c>
      <c r="H971" s="8" t="n">
        <v>67.238867</v>
      </c>
      <c r="I971" s="8" t="n">
        <v>324.696261</v>
      </c>
      <c r="J971" s="31" t="n">
        <v>4.828997</v>
      </c>
      <c r="K971" s="41" t="n">
        <v>1.190081</v>
      </c>
      <c r="L971" s="31" t="n">
        <v>1.9495</v>
      </c>
      <c r="M971" s="8" t="n">
        <v>135</v>
      </c>
      <c r="N971" s="8" t="n">
        <v>882</v>
      </c>
      <c r="O971" s="31" t="n">
        <v>16.128223</v>
      </c>
      <c r="P971" s="31" t="n">
        <v>6.269862</v>
      </c>
      <c r="Q971" s="31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31" t="n">
        <v>3.251435</v>
      </c>
      <c r="W971" s="41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2*ROUNDUP(G971*1000/V_ZENER,0)*PRICE_Z+(4+IF(CORE_MODE=1,1,0)+IF(OR(CORE_MODE=3,CORE_MODE=4),1+2*N_CW+2*N_CW_A,0))*ROUNDUP(G971*DIODE_SAFETY/V_STICK,0)*PRICE_STICK</f>
        <v>147</v>
      </c>
      <c r="AG971" s="24" t="n">
        <f aca="false">SUM(X971:AF971)</f>
        <v>1634.25757391</v>
      </c>
      <c r="AH971" s="20" t="n">
        <f aca="false">FIXED_BOM</f>
        <v>3666</v>
      </c>
      <c r="AI971" s="24" t="n">
        <f aca="false">(AG971+AH971)*(1+CONT)</f>
        <v>6095.2962099965</v>
      </c>
      <c r="AJ971" s="24" t="n">
        <f aca="false">IF(AR971&gt;0,AI971/AR971,1000000000000)</f>
        <v>3126.59461913132</v>
      </c>
      <c r="AK971" s="8" t="n">
        <f aca="false">IF(AND(AP971&gt;=V_NEED,AR971&gt;=P_MIN,AQ971&gt;=Z_MIN,F971&lt;=N_CAP,D971&lt;=R_MAX,OR(CORONA_REQ=0,O971&gt;=G971),OR(CORE_MODE&lt;&gt;3,E_CORE&lt;=E_NULL_MAX)),1,0)</f>
        <v>0</v>
      </c>
      <c r="AL971" s="31" t="n">
        <f aca="false">IF(AK971=1,IF(OBJECTIVE=1,AI971,AJ971),1000000000000)+ROW()*0.000000001</f>
        <v>1000000000000</v>
      </c>
      <c r="AM971" s="31" t="n">
        <v>7.04377</v>
      </c>
      <c r="AN971" s="41" t="n">
        <v>1.118574</v>
      </c>
      <c r="AO971" s="31" t="n">
        <v>0.837862</v>
      </c>
      <c r="AP971" s="31" t="n">
        <f aca="false">IF(CORE_MODE=1,G971,IF(OR(CORE_MODE=3,CORE_MODE=4),G971+(CHOOSE(N_CW+1,0,1,CW_N2,CW_N3,CW_N4,CW_N5,CW_N6)+CHOOSE(N_CW_A+1,0,CW_A1,CW_A2))*CW_PER_SWING*AM971,AM971))</f>
        <v>31.85580545151</v>
      </c>
      <c r="AQ971" s="41" t="n">
        <f aca="false">IF(CORE_MODE=2,AN971,K971)</f>
        <v>1.190081</v>
      </c>
      <c r="AR971" s="31" t="n">
        <f aca="false">IF(CORE_MODE=2,AO971,L971)</f>
        <v>1.9495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31" t="n">
        <v>16.907073</v>
      </c>
      <c r="H972" s="8" t="n">
        <v>104.518219</v>
      </c>
      <c r="I972" s="8" t="n">
        <v>510.236981</v>
      </c>
      <c r="J972" s="31" t="n">
        <v>4.881799</v>
      </c>
      <c r="K972" s="41" t="n">
        <v>1.226058</v>
      </c>
      <c r="L972" s="31" t="n">
        <v>3.510855</v>
      </c>
      <c r="M972" s="8" t="n">
        <v>201</v>
      </c>
      <c r="N972" s="8" t="n">
        <v>1014</v>
      </c>
      <c r="O972" s="31" t="n">
        <v>16.128223</v>
      </c>
      <c r="P972" s="31" t="n">
        <v>9.404793</v>
      </c>
      <c r="Q972" s="31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31" t="n">
        <v>4.411407</v>
      </c>
      <c r="W972" s="41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2*ROUNDUP(G972*1000/V_ZENER,0)*PRICE_Z+(4+IF(CORE_MODE=1,1,0)+IF(OR(CORE_MODE=3,CORE_MODE=4),1+2*N_CW+2*N_CW_A,0))*ROUNDUP(G972*DIODE_SAFETY/V_STICK,0)*PRICE_STICK</f>
        <v>147</v>
      </c>
      <c r="AG972" s="24" t="n">
        <f aca="false">SUM(X972:AF972)</f>
        <v>2229.9763822</v>
      </c>
      <c r="AH972" s="20" t="n">
        <f aca="false">FIXED_BOM</f>
        <v>3666</v>
      </c>
      <c r="AI972" s="24" t="n">
        <f aca="false">(AG972+AH972)*(1+CONT)</f>
        <v>6780.37283953</v>
      </c>
      <c r="AJ972" s="24" t="n">
        <f aca="false">IF(AR972&gt;0,AI972/AR972,1000000000000)</f>
        <v>1931.25971865258</v>
      </c>
      <c r="AK972" s="8" t="n">
        <f aca="false">IF(AND(AP972&gt;=V_NEED,AR972&gt;=P_MIN,AQ972&gt;=Z_MIN,F972&lt;=N_CAP,D972&lt;=R_MAX,OR(CORONA_REQ=0,O972&gt;=G972),OR(CORE_MODE&lt;&gt;3,E_CORE&lt;=E_NULL_MAX)),1,0)</f>
        <v>0</v>
      </c>
      <c r="AL972" s="31" t="n">
        <f aca="false">IF(AK972=1,IF(OBJECTIVE=1,AI972,AJ972),1000000000000)+ROW()*0.000000001</f>
        <v>1000000000000</v>
      </c>
      <c r="AM972" s="31" t="n">
        <v>8.633354</v>
      </c>
      <c r="AN972" s="41" t="n">
        <v>1.17344</v>
      </c>
      <c r="AO972" s="31" t="n">
        <v>2.806786</v>
      </c>
      <c r="AP972" s="31" t="n">
        <f aca="false">IF(CORE_MODE=1,G972,IF(OR(CORE_MODE=3,CORE_MODE=4),G972+(CHOOSE(N_CW+1,0,1,CW_N2,CW_N3,CW_N4,CW_N5,CW_N6)+CHOOSE(N_CW_A+1,0,CW_A1,CW_A2))*CW_PER_SWING*AM972,AM972))</f>
        <v>35.229320760102</v>
      </c>
      <c r="AQ972" s="41" t="n">
        <f aca="false">IF(CORE_MODE=2,AN972,K972)</f>
        <v>1.226058</v>
      </c>
      <c r="AR972" s="31" t="n">
        <f aca="false">IF(CORE_MODE=2,AO972,L972)</f>
        <v>3.510855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31" t="n">
        <v>16.907073</v>
      </c>
      <c r="H973" s="8" t="n">
        <v>141.797572</v>
      </c>
      <c r="I973" s="8" t="n">
        <v>695.777701</v>
      </c>
      <c r="J973" s="31" t="n">
        <v>4.906838</v>
      </c>
      <c r="K973" s="41" t="n">
        <v>1.244369</v>
      </c>
      <c r="L973" s="31" t="n">
        <v>5.083893</v>
      </c>
      <c r="M973" s="8" t="n">
        <v>267</v>
      </c>
      <c r="N973" s="8" t="n">
        <v>1146</v>
      </c>
      <c r="O973" s="31" t="n">
        <v>16.128223</v>
      </c>
      <c r="P973" s="31" t="n">
        <v>12.539724</v>
      </c>
      <c r="Q973" s="31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31" t="n">
        <v>5.571378</v>
      </c>
      <c r="W973" s="41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2*ROUNDUP(G973*1000/V_ZENER,0)*PRICE_Z+(4+IF(CORE_MODE=1,1,0)+IF(OR(CORE_MODE=3,CORE_MODE=4),1+2*N_CW+2*N_CW_A,0))*ROUNDUP(G973*DIODE_SAFETY/V_STICK,0)*PRICE_STICK</f>
        <v>147</v>
      </c>
      <c r="AG973" s="24" t="n">
        <f aca="false">SUM(X973:AF973)</f>
        <v>2825.69507199</v>
      </c>
      <c r="AH973" s="20" t="n">
        <f aca="false">FIXED_BOM</f>
        <v>3666</v>
      </c>
      <c r="AI973" s="24" t="n">
        <f aca="false">(AG973+AH973)*(1+CONT)</f>
        <v>7465.4493327885</v>
      </c>
      <c r="AJ973" s="24" t="n">
        <f aca="false">IF(AR973&gt;0,AI973/AR973,1000000000000)</f>
        <v>1468.45130941751</v>
      </c>
      <c r="AK973" s="8" t="n">
        <f aca="false">IF(AND(AP973&gt;=V_NEED,AR973&gt;=P_MIN,AQ973&gt;=Z_MIN,F973&lt;=N_CAP,D973&lt;=R_MAX,OR(CORONA_REQ=0,O973&gt;=G973),OR(CORE_MODE&lt;&gt;3,E_CORE&lt;=E_NULL_MAX)),1,0)</f>
        <v>0</v>
      </c>
      <c r="AL973" s="31" t="n">
        <f aca="false">IF(AK973=1,IF(OBJECTIVE=1,AI973,AJ973),1000000000000)+ROW()*0.000000001</f>
        <v>1000000000000</v>
      </c>
      <c r="AM973" s="31" t="n">
        <v>8.790246</v>
      </c>
      <c r="AN973" s="41" t="n">
        <v>1.202847</v>
      </c>
      <c r="AO973" s="31" t="n">
        <v>4.359631</v>
      </c>
      <c r="AP973" s="31" t="n">
        <f aca="false">IF(CORE_MODE=1,G973,IF(OR(CORE_MODE=3,CORE_MODE=4),G973+(CHOOSE(N_CW+1,0,1,CW_N2,CW_N3,CW_N4,CW_N5,CW_N6)+CHOOSE(N_CW_A+1,0,CW_A1,CW_A2))*CW_PER_SWING*AM973,AM973))</f>
        <v>35.562286846698</v>
      </c>
      <c r="AQ973" s="41" t="n">
        <f aca="false">IF(CORE_MODE=2,AN973,K973)</f>
        <v>1.244369</v>
      </c>
      <c r="AR973" s="31" t="n">
        <f aca="false">IF(CORE_MODE=2,AO973,L973)</f>
        <v>5.083893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31" t="n">
        <v>16.907073</v>
      </c>
      <c r="H974" s="8" t="n">
        <v>179.076924</v>
      </c>
      <c r="I974" s="8" t="n">
        <v>881.318422</v>
      </c>
      <c r="J974" s="31" t="n">
        <v>4.921452</v>
      </c>
      <c r="K974" s="41" t="n">
        <v>1.255106</v>
      </c>
      <c r="L974" s="31" t="n">
        <v>6.654739</v>
      </c>
      <c r="M974" s="8" t="n">
        <v>333</v>
      </c>
      <c r="N974" s="8" t="n">
        <v>1278</v>
      </c>
      <c r="O974" s="31" t="n">
        <v>16.128223</v>
      </c>
      <c r="P974" s="31" t="n">
        <v>15.674655</v>
      </c>
      <c r="Q974" s="31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31" t="n">
        <v>6.73135</v>
      </c>
      <c r="W974" s="41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2*ROUNDUP(G974*1000/V_ZENER,0)*PRICE_Z+(4+IF(CORE_MODE=1,1,0)+IF(OR(CORE_MODE=3,CORE_MODE=4),1+2*N_CW+2*N_CW_A,0))*ROUNDUP(G974*DIODE_SAFETY/V_STICK,0)*PRICE_STICK</f>
        <v>147</v>
      </c>
      <c r="AG974" s="24" t="n">
        <f aca="false">SUM(X974:AF974)</f>
        <v>3421.41388725</v>
      </c>
      <c r="AH974" s="20" t="n">
        <f aca="false">FIXED_BOM</f>
        <v>3666</v>
      </c>
      <c r="AI974" s="24" t="n">
        <f aca="false">(AG974+AH974)*(1+CONT)</f>
        <v>8150.5259703375</v>
      </c>
      <c r="AJ974" s="24" t="n">
        <f aca="false">IF(AR974&gt;0,AI974/AR974,1000000000000)</f>
        <v>1224.77019314168</v>
      </c>
      <c r="AK974" s="8" t="n">
        <f aca="false">IF(AND(AP974&gt;=V_NEED,AR974&gt;=P_MIN,AQ974&gt;=Z_MIN,F974&lt;=N_CAP,D974&lt;=R_MAX,OR(CORONA_REQ=0,O974&gt;=G974),OR(CORE_MODE&lt;&gt;3,E_CORE&lt;=E_NULL_MAX)),1,0)</f>
        <v>0</v>
      </c>
      <c r="AL974" s="31" t="n">
        <f aca="false">IF(AK974=1,IF(OBJECTIVE=1,AI974,AJ974),1000000000000)+ROW()*0.000000001</f>
        <v>1000000000000</v>
      </c>
      <c r="AM974" s="31" t="n">
        <v>8.887821</v>
      </c>
      <c r="AN974" s="41" t="n">
        <v>1.221066</v>
      </c>
      <c r="AO974" s="31" t="n">
        <v>5.940596</v>
      </c>
      <c r="AP974" s="31" t="n">
        <f aca="false">IF(CORE_MODE=1,G974,IF(OR(CORE_MODE=3,CORE_MODE=4),G974+(CHOOSE(N_CW+1,0,1,CW_N2,CW_N3,CW_N4,CW_N5,CW_N6)+CHOOSE(N_CW_A+1,0,CW_A1,CW_A2))*CW_PER_SWING*AM974,AM974))</f>
        <v>35.769366658923</v>
      </c>
      <c r="AQ974" s="41" t="n">
        <f aca="false">IF(CORE_MODE=2,AN974,K974)</f>
        <v>1.255106</v>
      </c>
      <c r="AR974" s="31" t="n">
        <f aca="false">IF(CORE_MODE=2,AO974,L974)</f>
        <v>6.654739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31" t="n">
        <v>16.907073</v>
      </c>
      <c r="H975" s="8" t="n">
        <v>216.356277</v>
      </c>
      <c r="I975" s="8" t="n">
        <v>1066.859142</v>
      </c>
      <c r="J975" s="31" t="n">
        <v>4.931029</v>
      </c>
      <c r="K975" s="41" t="n">
        <v>1.262479</v>
      </c>
      <c r="L975" s="31" t="n">
        <v>8.232102</v>
      </c>
      <c r="M975" s="8" t="n">
        <v>399</v>
      </c>
      <c r="N975" s="8" t="n">
        <v>1410</v>
      </c>
      <c r="O975" s="31" t="n">
        <v>16.128223</v>
      </c>
      <c r="P975" s="31" t="n">
        <v>18.809585</v>
      </c>
      <c r="Q975" s="31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31" t="n">
        <v>7.891321</v>
      </c>
      <c r="W975" s="41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2*ROUNDUP(G975*1000/V_ZENER,0)*PRICE_Z+(4+IF(CORE_MODE=1,1,0)+IF(OR(CORE_MODE=3,CORE_MODE=4),1+2*N_CW+2*N_CW_A,0))*ROUNDUP(G975*DIODE_SAFETY/V_STICK,0)*PRICE_STICK</f>
        <v>147</v>
      </c>
      <c r="AG975" s="24" t="n">
        <f aca="false">SUM(X975:AF975)</f>
        <v>4017.13262507</v>
      </c>
      <c r="AH975" s="20" t="n">
        <f aca="false">FIXED_BOM</f>
        <v>3666</v>
      </c>
      <c r="AI975" s="24" t="n">
        <f aca="false">(AG975+AH975)*(1+CONT)</f>
        <v>8835.6025188305</v>
      </c>
      <c r="AJ975" s="24" t="n">
        <f aca="false">IF(AR975&gt;0,AI975/AR975,1000000000000)</f>
        <v>1073.31062210241</v>
      </c>
      <c r="AK975" s="8" t="n">
        <f aca="false">IF(AND(AP975&gt;=V_NEED,AR975&gt;=P_MIN,AQ975&gt;=Z_MIN,F975&lt;=N_CAP,D975&lt;=R_MAX,OR(CORONA_REQ=0,O975&gt;=G975),OR(CORE_MODE&lt;&gt;3,E_CORE&lt;=E_NULL_MAX)),1,0)</f>
        <v>0</v>
      </c>
      <c r="AL975" s="31" t="n">
        <f aca="false">IF(AK975=1,IF(OBJECTIVE=1,AI975,AJ975),1000000000000)+ROW()*0.000000001</f>
        <v>1000000000000</v>
      </c>
      <c r="AM975" s="31" t="n">
        <v>8.958553</v>
      </c>
      <c r="AN975" s="41" t="n">
        <v>1.233049</v>
      </c>
      <c r="AO975" s="31" t="n">
        <v>7.503062</v>
      </c>
      <c r="AP975" s="31" t="n">
        <f aca="false">IF(CORE_MODE=1,G975,IF(OR(CORE_MODE=3,CORE_MODE=4),G975+(CHOOSE(N_CW+1,0,1,CW_N2,CW_N3,CW_N4,CW_N5,CW_N6)+CHOOSE(N_CW_A+1,0,CW_A1,CW_A2))*CW_PER_SWING*AM975,AM975))</f>
        <v>35.919478565439</v>
      </c>
      <c r="AQ975" s="41" t="n">
        <f aca="false">IF(CORE_MODE=2,AN975,K975)</f>
        <v>1.262479</v>
      </c>
      <c r="AR975" s="31" t="n">
        <f aca="false">IF(CORE_MODE=2,AO975,L975)</f>
        <v>8.232102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31" t="n">
        <v>16.907073</v>
      </c>
      <c r="H976" s="8" t="n">
        <v>290.914982</v>
      </c>
      <c r="I976" s="8" t="n">
        <v>1437.940583</v>
      </c>
      <c r="J976" s="31" t="n">
        <v>4.942821</v>
      </c>
      <c r="K976" s="41" t="n">
        <v>1.271455</v>
      </c>
      <c r="L976" s="31" t="n">
        <v>11.381459</v>
      </c>
      <c r="M976" s="8" t="n">
        <v>542</v>
      </c>
      <c r="N976" s="8" t="n">
        <v>1696</v>
      </c>
      <c r="O976" s="31" t="n">
        <v>16.128223</v>
      </c>
      <c r="P976" s="31" t="n">
        <v>25.079447</v>
      </c>
      <c r="Q976" s="31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31" t="n">
        <v>10.404593</v>
      </c>
      <c r="W976" s="41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2*ROUNDUP(G976*1000/V_ZENER,0)*PRICE_Z+(4+IF(CORE_MODE=1,1,0)+IF(OR(CORE_MODE=3,CORE_MODE=4),1+2*N_CW+2*N_CW_A,0))*ROUNDUP(G976*DIODE_SAFETY/V_STICK,0)*PRICE_STICK</f>
        <v>147</v>
      </c>
      <c r="AG976" s="24" t="n">
        <f aca="false">SUM(X976:AF976)</f>
        <v>5300.84725898</v>
      </c>
      <c r="AH976" s="20" t="n">
        <f aca="false">FIXED_BOM</f>
        <v>3666</v>
      </c>
      <c r="AI976" s="24" t="n">
        <f aca="false">(AG976+AH976)*(1+CONT)</f>
        <v>10311.874347827</v>
      </c>
      <c r="AJ976" s="24" t="n">
        <f aca="false">IF(AR976&gt;0,AI976/AR976,1000000000000)</f>
        <v>906.023941906481</v>
      </c>
      <c r="AK976" s="8" t="n">
        <f aca="false">IF(AND(AP976&gt;=V_NEED,AR976&gt;=P_MIN,AQ976&gt;=Z_MIN,F976&lt;=N_CAP,D976&lt;=R_MAX,OR(CORONA_REQ=0,O976&gt;=G976),OR(CORE_MODE&lt;&gt;3,E_CORE&lt;=E_NULL_MAX)),1,0)</f>
        <v>0</v>
      </c>
      <c r="AL976" s="31" t="n">
        <f aca="false">IF(AK976=1,IF(OBJECTIVE=1,AI976,AJ976),1000000000000)+ROW()*0.000000001</f>
        <v>1000000000000</v>
      </c>
      <c r="AM976" s="31" t="n">
        <v>9.0528</v>
      </c>
      <c r="AN976" s="41" t="n">
        <v>1.249413</v>
      </c>
      <c r="AO976" s="31" t="n">
        <v>10.689632</v>
      </c>
      <c r="AP976" s="31" t="n">
        <f aca="false">IF(CORE_MODE=1,G976,IF(OR(CORE_MODE=3,CORE_MODE=4),G976+(CHOOSE(N_CW+1,0,1,CW_N2,CW_N3,CW_N4,CW_N5,CW_N6)+CHOOSE(N_CW_A+1,0,CW_A1,CW_A2))*CW_PER_SWING*AM976,AM976))</f>
        <v>36.1194954864</v>
      </c>
      <c r="AQ976" s="41" t="n">
        <f aca="false">IF(CORE_MODE=2,AN976,K976)</f>
        <v>1.271455</v>
      </c>
      <c r="AR976" s="31" t="n">
        <f aca="false">IF(CORE_MODE=2,AO976,L976)</f>
        <v>11.381459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31" t="n">
        <v>16.907073</v>
      </c>
      <c r="H977" s="8" t="n">
        <v>38.546705</v>
      </c>
      <c r="I977" s="8" t="n">
        <v>234.699193</v>
      </c>
      <c r="J977" s="31" t="n">
        <v>6.088697</v>
      </c>
      <c r="K977" s="41" t="n">
        <v>1.206917</v>
      </c>
      <c r="L977" s="31" t="n">
        <v>1.498207</v>
      </c>
      <c r="M977" s="8" t="n">
        <v>136</v>
      </c>
      <c r="N977" s="8" t="n">
        <v>884</v>
      </c>
      <c r="O977" s="31" t="n">
        <v>17.542188</v>
      </c>
      <c r="P977" s="31" t="n">
        <v>6.324064</v>
      </c>
      <c r="Q977" s="31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31" t="n">
        <v>3.269011</v>
      </c>
      <c r="W977" s="41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2*ROUNDUP(G977*1000/V_ZENER,0)*PRICE_Z+(4+IF(CORE_MODE=1,1,0)+IF(OR(CORE_MODE=3,CORE_MODE=4),1+2*N_CW+2*N_CW_A,0))*ROUNDUP(G977*DIODE_SAFETY/V_STICK,0)*PRICE_STICK</f>
        <v>147</v>
      </c>
      <c r="AG977" s="24" t="n">
        <f aca="false">SUM(X977:AF977)</f>
        <v>1583.21799148</v>
      </c>
      <c r="AH977" s="20" t="n">
        <f aca="false">FIXED_BOM</f>
        <v>3666</v>
      </c>
      <c r="AI977" s="24" t="n">
        <f aca="false">(AG977+AH977)*(1+CONT)</f>
        <v>6036.600690202</v>
      </c>
      <c r="AJ977" s="24" t="n">
        <f aca="false">IF(AR977&gt;0,AI977/AR977,1000000000000)</f>
        <v>4029.21671718394</v>
      </c>
      <c r="AK977" s="8" t="n">
        <f aca="false">IF(AND(AP977&gt;=V_NEED,AR977&gt;=P_MIN,AQ977&gt;=Z_MIN,F977&lt;=N_CAP,D977&lt;=R_MAX,OR(CORONA_REQ=0,O977&gt;=G977),OR(CORE_MODE&lt;&gt;3,E_CORE&lt;=E_NULL_MAX)),1,0)</f>
        <v>0</v>
      </c>
      <c r="AL977" s="31" t="n">
        <f aca="false">IF(AK977=1,IF(OBJECTIVE=1,AI977,AJ977),1000000000000)+ROW()*0.000000001</f>
        <v>1000000000000</v>
      </c>
      <c r="AM977" s="31" t="n">
        <v>6.807211</v>
      </c>
      <c r="AN977" s="41" t="n">
        <v>1.110104</v>
      </c>
      <c r="AO977" s="31" t="n">
        <v>0.531256</v>
      </c>
      <c r="AP977" s="31" t="n">
        <f aca="false">IF(CORE_MODE=1,G977,IF(OR(CORE_MODE=3,CORE_MODE=4),G977+(CHOOSE(N_CW+1,0,1,CW_N2,CW_N3,CW_N4,CW_N5,CW_N6)+CHOOSE(N_CW_A+1,0,CW_A1,CW_A2))*CW_PER_SWING*AM977,AM977))</f>
        <v>31.353765038493</v>
      </c>
      <c r="AQ977" s="41" t="n">
        <f aca="false">IF(CORE_MODE=2,AN977,K977)</f>
        <v>1.206917</v>
      </c>
      <c r="AR977" s="31" t="n">
        <f aca="false">IF(CORE_MODE=2,AO977,L977)</f>
        <v>1.498207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31" t="n">
        <v>16.907073</v>
      </c>
      <c r="H978" s="8" t="n">
        <v>59.430536</v>
      </c>
      <c r="I978" s="8" t="n">
        <v>368.813018</v>
      </c>
      <c r="J978" s="31" t="n">
        <v>6.205783</v>
      </c>
      <c r="K978" s="41" t="n">
        <v>1.259461</v>
      </c>
      <c r="L978" s="31" t="n">
        <v>2.80421</v>
      </c>
      <c r="M978" s="8" t="n">
        <v>208</v>
      </c>
      <c r="N978" s="8" t="n">
        <v>1028</v>
      </c>
      <c r="O978" s="31" t="n">
        <v>17.542188</v>
      </c>
      <c r="P978" s="31" t="n">
        <v>9.486096</v>
      </c>
      <c r="Q978" s="31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31" t="n">
        <v>4.534434</v>
      </c>
      <c r="W978" s="41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2*ROUNDUP(G978*1000/V_ZENER,0)*PRICE_Z+(4+IF(CORE_MODE=1,1,0)+IF(OR(CORE_MODE=3,CORE_MODE=4),1+2*N_CW+2*N_CW_A,0))*ROUNDUP(G978*DIODE_SAFETY/V_STICK,0)*PRICE_STICK</f>
        <v>147</v>
      </c>
      <c r="AG978" s="24" t="n">
        <f aca="false">SUM(X978:AF978)</f>
        <v>2199.55545897</v>
      </c>
      <c r="AH978" s="20" t="n">
        <f aca="false">FIXED_BOM</f>
        <v>3666</v>
      </c>
      <c r="AI978" s="24" t="n">
        <f aca="false">(AG978+AH978)*(1+CONT)</f>
        <v>6745.3887778155</v>
      </c>
      <c r="AJ978" s="24" t="n">
        <f aca="false">IF(AR978&gt;0,AI978/AR978,1000000000000)</f>
        <v>2405.45065377254</v>
      </c>
      <c r="AK978" s="8" t="n">
        <f aca="false">IF(AND(AP978&gt;=V_NEED,AR978&gt;=P_MIN,AQ978&gt;=Z_MIN,F978&lt;=N_CAP,D978&lt;=R_MAX,OR(CORONA_REQ=0,O978&gt;=G978),OR(CORE_MODE&lt;&gt;3,E_CORE&lt;=E_NULL_MAX)),1,0)</f>
        <v>0</v>
      </c>
      <c r="AL978" s="31" t="n">
        <f aca="false">IF(AK978=1,IF(OBJECTIVE=1,AI978,AJ978),1000000000000)+ROW()*0.000000001</f>
        <v>1000000000000</v>
      </c>
      <c r="AM978" s="31" t="n">
        <v>8.501475</v>
      </c>
      <c r="AN978" s="41" t="n">
        <v>1.182666</v>
      </c>
      <c r="AO978" s="31" t="n">
        <v>1.928694</v>
      </c>
      <c r="AP978" s="31" t="n">
        <f aca="false">IF(CORE_MODE=1,G978,IF(OR(CORE_MODE=3,CORE_MODE=4),G978+(CHOOSE(N_CW+1,0,1,CW_N2,CW_N3,CW_N4,CW_N5,CW_N6)+CHOOSE(N_CW_A+1,0,CW_A1,CW_A2))*CW_PER_SWING*AM978,AM978))</f>
        <v>34.949438837925</v>
      </c>
      <c r="AQ978" s="41" t="n">
        <f aca="false">IF(CORE_MODE=2,AN978,K978)</f>
        <v>1.259461</v>
      </c>
      <c r="AR978" s="31" t="n">
        <f aca="false">IF(CORE_MODE=2,AO978,L978)</f>
        <v>2.80421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31" t="n">
        <v>16.907073</v>
      </c>
      <c r="H979" s="8" t="n">
        <v>80.314368</v>
      </c>
      <c r="I979" s="8" t="n">
        <v>502.926842</v>
      </c>
      <c r="J979" s="31" t="n">
        <v>6.261978</v>
      </c>
      <c r="K979" s="41" t="n">
        <v>1.286771</v>
      </c>
      <c r="L979" s="31" t="n">
        <v>4.126942</v>
      </c>
      <c r="M979" s="8" t="n">
        <v>268</v>
      </c>
      <c r="N979" s="8" t="n">
        <v>1148</v>
      </c>
      <c r="O979" s="31" t="n">
        <v>17.542188</v>
      </c>
      <c r="P979" s="31" t="n">
        <v>12.648127</v>
      </c>
      <c r="Q979" s="31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31" t="n">
        <v>5.588954</v>
      </c>
      <c r="W979" s="41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2*ROUNDUP(G979*1000/V_ZENER,0)*PRICE_Z+(4+IF(CORE_MODE=1,1,0)+IF(OR(CORE_MODE=3,CORE_MODE=4),1+2*N_CW+2*N_CW_A,0))*ROUNDUP(G979*DIODE_SAFETY/V_STICK,0)*PRICE_STICK</f>
        <v>147</v>
      </c>
      <c r="AG979" s="24" t="n">
        <f aca="false">SUM(X979:AF979)</f>
        <v>2716.4259665</v>
      </c>
      <c r="AH979" s="20" t="n">
        <f aca="false">FIXED_BOM</f>
        <v>3666</v>
      </c>
      <c r="AI979" s="24" t="n">
        <f aca="false">(AG979+AH979)*(1+CONT)</f>
        <v>7339.789861475</v>
      </c>
      <c r="AJ979" s="24" t="n">
        <f aca="false">IF(AR979&gt;0,AI979/AR979,1000000000000)</f>
        <v>1778.50569779633</v>
      </c>
      <c r="AK979" s="8" t="n">
        <f aca="false">IF(AND(AP979&gt;=V_NEED,AR979&gt;=P_MIN,AQ979&gt;=Z_MIN,F979&lt;=N_CAP,D979&lt;=R_MAX,OR(CORONA_REQ=0,O979&gt;=G979),OR(CORE_MODE&lt;&gt;3,E_CORE&lt;=E_NULL_MAX)),1,0)</f>
        <v>0</v>
      </c>
      <c r="AL979" s="31" t="n">
        <f aca="false">IF(AK979=1,IF(OBJECTIVE=1,AI979,AJ979),1000000000000)+ROW()*0.000000001</f>
        <v>1000000000000</v>
      </c>
      <c r="AM979" s="31" t="n">
        <v>9.017814</v>
      </c>
      <c r="AN979" s="41" t="n">
        <v>1.224833</v>
      </c>
      <c r="AO979" s="31" t="n">
        <v>3.486313</v>
      </c>
      <c r="AP979" s="31" t="n">
        <f aca="false">IF(CORE_MODE=1,G979,IF(OR(CORE_MODE=3,CORE_MODE=4),G979+(CHOOSE(N_CW+1,0,1,CW_N2,CW_N3,CW_N4,CW_N5,CW_N6)+CHOOSE(N_CW_A+1,0,CW_A1,CW_A2))*CW_PER_SWING*AM979,AM979))</f>
        <v>36.045245993082</v>
      </c>
      <c r="AQ979" s="41" t="n">
        <f aca="false">IF(CORE_MODE=2,AN979,K979)</f>
        <v>1.286771</v>
      </c>
      <c r="AR979" s="31" t="n">
        <f aca="false">IF(CORE_MODE=2,AO979,L979)</f>
        <v>4.126942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31" t="n">
        <v>16.907073</v>
      </c>
      <c r="H980" s="8" t="n">
        <v>101.198199</v>
      </c>
      <c r="I980" s="8" t="n">
        <v>637.040667</v>
      </c>
      <c r="J980" s="31" t="n">
        <v>6.29498</v>
      </c>
      <c r="K980" s="41" t="n">
        <v>1.303819</v>
      </c>
      <c r="L980" s="31" t="n">
        <v>5.453327</v>
      </c>
      <c r="M980" s="8" t="n">
        <v>340</v>
      </c>
      <c r="N980" s="8" t="n">
        <v>1292</v>
      </c>
      <c r="O980" s="31" t="n">
        <v>17.542188</v>
      </c>
      <c r="P980" s="31" t="n">
        <v>15.810159</v>
      </c>
      <c r="Q980" s="31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31" t="n">
        <v>6.854377</v>
      </c>
      <c r="W980" s="41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2*ROUNDUP(G980*1000/V_ZENER,0)*PRICE_Z+(4+IF(CORE_MODE=1,1,0)+IF(OR(CORE_MODE=3,CORE_MODE=4),1+2*N_CW+2*N_CW_A,0))*ROUNDUP(G980*DIODE_SAFETY/V_STICK,0)*PRICE_STICK</f>
        <v>147</v>
      </c>
      <c r="AG980" s="24" t="n">
        <f aca="false">SUM(X980:AF980)</f>
        <v>3332.76342899</v>
      </c>
      <c r="AH980" s="20" t="n">
        <f aca="false">FIXED_BOM</f>
        <v>3666</v>
      </c>
      <c r="AI980" s="24" t="n">
        <f aca="false">(AG980+AH980)*(1+CONT)</f>
        <v>8048.5779433385</v>
      </c>
      <c r="AJ980" s="24" t="n">
        <f aca="false">IF(AR980&gt;0,AI980/AR980,1000000000000)</f>
        <v>1475.90231492417</v>
      </c>
      <c r="AK980" s="8" t="n">
        <f aca="false">IF(AND(AP980&gt;=V_NEED,AR980&gt;=P_MIN,AQ980&gt;=Z_MIN,F980&lt;=N_CAP,D980&lt;=R_MAX,OR(CORONA_REQ=0,O980&gt;=G980),OR(CORE_MODE&lt;&gt;3,E_CORE&lt;=E_NULL_MAX)),1,0)</f>
        <v>0</v>
      </c>
      <c r="AL980" s="31" t="n">
        <f aca="false">IF(AK980=1,IF(OBJECTIVE=1,AI980,AJ980),1000000000000)+ROW()*0.000000001</f>
        <v>1000000000000</v>
      </c>
      <c r="AM980" s="31" t="n">
        <v>9.055795</v>
      </c>
      <c r="AN980" s="41" t="n">
        <v>1.251513</v>
      </c>
      <c r="AO980" s="31" t="n">
        <v>4.792187</v>
      </c>
      <c r="AP980" s="31" t="n">
        <f aca="false">IF(CORE_MODE=1,G980,IF(OR(CORE_MODE=3,CORE_MODE=4),G980+(CHOOSE(N_CW+1,0,1,CW_N2,CW_N3,CW_N4,CW_N5,CW_N6)+CHOOSE(N_CW_A+1,0,CW_A1,CW_A2))*CW_PER_SWING*AM980,AM980))</f>
        <v>36.125851664085</v>
      </c>
      <c r="AQ980" s="41" t="n">
        <f aca="false">IF(CORE_MODE=2,AN980,K980)</f>
        <v>1.303819</v>
      </c>
      <c r="AR980" s="31" t="n">
        <f aca="false">IF(CORE_MODE=2,AO980,L980)</f>
        <v>5.453327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31" t="n">
        <v>16.907073</v>
      </c>
      <c r="H981" s="8" t="n">
        <v>122.08203</v>
      </c>
      <c r="I981" s="8" t="n">
        <v>771.154492</v>
      </c>
      <c r="J981" s="31" t="n">
        <v>6.316691</v>
      </c>
      <c r="K981" s="41" t="n">
        <v>1.315273</v>
      </c>
      <c r="L981" s="31" t="n">
        <v>6.785063</v>
      </c>
      <c r="M981" s="8" t="n">
        <v>400</v>
      </c>
      <c r="N981" s="8" t="n">
        <v>1412</v>
      </c>
      <c r="O981" s="31" t="n">
        <v>17.542188</v>
      </c>
      <c r="P981" s="31" t="n">
        <v>18.972191</v>
      </c>
      <c r="Q981" s="31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31" t="n">
        <v>7.908897</v>
      </c>
      <c r="W981" s="41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2*ROUNDUP(G981*1000/V_ZENER,0)*PRICE_Z+(4+IF(CORE_MODE=1,1,0)+IF(OR(CORE_MODE=3,CORE_MODE=4),1+2*N_CW+2*N_CW_A,0))*ROUNDUP(G981*DIODE_SAFETY/V_STICK,0)*PRICE_STICK</f>
        <v>147</v>
      </c>
      <c r="AG981" s="24" t="n">
        <f aca="false">SUM(X981:AF981)</f>
        <v>3849.63394152</v>
      </c>
      <c r="AH981" s="20" t="n">
        <f aca="false">FIXED_BOM</f>
        <v>3666</v>
      </c>
      <c r="AI981" s="24" t="n">
        <f aca="false">(AG981+AH981)*(1+CONT)</f>
        <v>8642.979032748</v>
      </c>
      <c r="AJ981" s="24" t="n">
        <f aca="false">IF(AR981&gt;0,AI981/AR981,1000000000000)</f>
        <v>1273.82443357534</v>
      </c>
      <c r="AK981" s="8" t="n">
        <f aca="false">IF(AND(AP981&gt;=V_NEED,AR981&gt;=P_MIN,AQ981&gt;=Z_MIN,F981&lt;=N_CAP,D981&lt;=R_MAX,OR(CORONA_REQ=0,O981&gt;=G981),OR(CORE_MODE&lt;&gt;3,E_CORE&lt;=E_NULL_MAX)),1,0)</f>
        <v>0</v>
      </c>
      <c r="AL981" s="31" t="n">
        <f aca="false">IF(AK981=1,IF(OBJECTIVE=1,AI981,AJ981),1000000000000)+ROW()*0.000000001</f>
        <v>1000000000000</v>
      </c>
      <c r="AM981" s="31" t="n">
        <v>9.086183</v>
      </c>
      <c r="AN981" s="41" t="n">
        <v>1.271073</v>
      </c>
      <c r="AO981" s="31" t="n">
        <v>6.147683</v>
      </c>
      <c r="AP981" s="31" t="n">
        <f aca="false">IF(CORE_MODE=1,G981,IF(OR(CORE_MODE=3,CORE_MODE=4),G981+(CHOOSE(N_CW+1,0,1,CW_N2,CW_N3,CW_N4,CW_N5,CW_N6)+CHOOSE(N_CW_A+1,0,CW_A1,CW_A2))*CW_PER_SWING*AM981,AM981))</f>
        <v>36.190342992129</v>
      </c>
      <c r="AQ981" s="41" t="n">
        <f aca="false">IF(CORE_MODE=2,AN981,K981)</f>
        <v>1.315273</v>
      </c>
      <c r="AR981" s="31" t="n">
        <f aca="false">IF(CORE_MODE=2,AO981,L981)</f>
        <v>6.785063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31" t="n">
        <v>16.907073</v>
      </c>
      <c r="H982" s="8" t="n">
        <v>163.849693</v>
      </c>
      <c r="I982" s="8" t="n">
        <v>1039.382141</v>
      </c>
      <c r="J982" s="31" t="n">
        <v>6.34351</v>
      </c>
      <c r="K982" s="41" t="n">
        <v>1.329693</v>
      </c>
      <c r="L982" s="31" t="n">
        <v>9.451934</v>
      </c>
      <c r="M982" s="8" t="n">
        <v>532</v>
      </c>
      <c r="N982" s="8" t="n">
        <v>1676</v>
      </c>
      <c r="O982" s="31" t="n">
        <v>17.542188</v>
      </c>
      <c r="P982" s="31" t="n">
        <v>25.296255</v>
      </c>
      <c r="Q982" s="31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31" t="n">
        <v>10.22884</v>
      </c>
      <c r="W982" s="41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2*ROUNDUP(G982*1000/V_ZENER,0)*PRICE_Z+(4+IF(CORE_MODE=1,1,0)+IF(OR(CORE_MODE=3,CORE_MODE=4),1+2*N_CW+2*N_CW_A,0))*ROUNDUP(G982*DIODE_SAFETY/V_STICK,0)*PRICE_STICK</f>
        <v>147</v>
      </c>
      <c r="AG982" s="24" t="n">
        <f aca="false">SUM(X982:AF982)</f>
        <v>4982.84198501</v>
      </c>
      <c r="AH982" s="20" t="n">
        <f aca="false">FIXED_BOM</f>
        <v>3666</v>
      </c>
      <c r="AI982" s="24" t="n">
        <f aca="false">(AG982+AH982)*(1+CONT)</f>
        <v>9946.1682827615</v>
      </c>
      <c r="AJ982" s="24" t="n">
        <f aca="false">IF(AR982&gt;0,AI982/AR982,1000000000000)</f>
        <v>1052.28922279414</v>
      </c>
      <c r="AK982" s="8" t="n">
        <f aca="false">IF(AND(AP982&gt;=V_NEED,AR982&gt;=P_MIN,AQ982&gt;=Z_MIN,F982&lt;=N_CAP,D982&lt;=R_MAX,OR(CORONA_REQ=0,O982&gt;=G982),OR(CORE_MODE&lt;&gt;3,E_CORE&lt;=E_NULL_MAX)),1,0)</f>
        <v>0</v>
      </c>
      <c r="AL982" s="31" t="n">
        <f aca="false">IF(AK982=1,IF(OBJECTIVE=1,AI982,AJ982),1000000000000)+ROW()*0.000000001</f>
        <v>1000000000000</v>
      </c>
      <c r="AM982" s="31" t="n">
        <v>9.136552</v>
      </c>
      <c r="AN982" s="41" t="n">
        <v>1.294371</v>
      </c>
      <c r="AO982" s="31" t="n">
        <v>8.78648</v>
      </c>
      <c r="AP982" s="31" t="n">
        <f aca="false">IF(CORE_MODE=1,G982,IF(OR(CORE_MODE=3,CORE_MODE=4),G982+(CHOOSE(N_CW+1,0,1,CW_N2,CW_N3,CW_N4,CW_N5,CW_N6)+CHOOSE(N_CW_A+1,0,CW_A1,CW_A2))*CW_PER_SWING*AM982,AM982))</f>
        <v>36.297239257176</v>
      </c>
      <c r="AQ982" s="41" t="n">
        <f aca="false">IF(CORE_MODE=2,AN982,K982)</f>
        <v>1.329693</v>
      </c>
      <c r="AR982" s="31" t="n">
        <f aca="false">IF(CORE_MODE=2,AO982,L982)</f>
        <v>9.451934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31" t="n">
        <v>16.907073</v>
      </c>
      <c r="H983" s="8" t="n">
        <v>50.152492</v>
      </c>
      <c r="I983" s="8" t="n">
        <v>280.591643</v>
      </c>
      <c r="J983" s="31" t="n">
        <v>5.59477</v>
      </c>
      <c r="K983" s="41" t="n">
        <v>1.209664</v>
      </c>
      <c r="L983" s="31" t="n">
        <v>1.813612</v>
      </c>
      <c r="M983" s="8" t="n">
        <v>148</v>
      </c>
      <c r="N983" s="8" t="n">
        <v>908</v>
      </c>
      <c r="O983" s="31" t="n">
        <v>17.542188</v>
      </c>
      <c r="P983" s="31" t="n">
        <v>7.34194</v>
      </c>
      <c r="Q983" s="31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31" t="n">
        <v>3.479915</v>
      </c>
      <c r="W983" s="41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2*ROUNDUP(G983*1000/V_ZENER,0)*PRICE_Z+(4+IF(CORE_MODE=1,1,0)+IF(OR(CORE_MODE=3,CORE_MODE=4),1+2*N_CW+2*N_CW_A,0))*ROUNDUP(G983*DIODE_SAFETY/V_STICK,0)*PRICE_STICK</f>
        <v>147</v>
      </c>
      <c r="AG983" s="24" t="n">
        <f aca="false">SUM(X983:AF983)</f>
        <v>1694.86892216</v>
      </c>
      <c r="AH983" s="20" t="n">
        <f aca="false">FIXED_BOM</f>
        <v>3666</v>
      </c>
      <c r="AI983" s="24" t="n">
        <f aca="false">(AG983+AH983)*(1+CONT)</f>
        <v>6164.999260484</v>
      </c>
      <c r="AJ983" s="24" t="n">
        <f aca="false">IF(AR983&gt;0,AI983/AR983,1000000000000)</f>
        <v>3399.29337724056</v>
      </c>
      <c r="AK983" s="8" t="n">
        <f aca="false">IF(AND(AP983&gt;=V_NEED,AR983&gt;=P_MIN,AQ983&gt;=Z_MIN,F983&lt;=N_CAP,D983&lt;=R_MAX,OR(CORONA_REQ=0,O983&gt;=G983),OR(CORE_MODE&lt;&gt;3,E_CORE&lt;=E_NULL_MAX)),1,0)</f>
        <v>0</v>
      </c>
      <c r="AL983" s="31" t="n">
        <f aca="false">IF(AK983=1,IF(OBJECTIVE=1,AI983,AJ983),1000000000000)+ROW()*0.000000001</f>
        <v>1000000000000</v>
      </c>
      <c r="AM983" s="31" t="n">
        <v>7.33498</v>
      </c>
      <c r="AN983" s="41" t="n">
        <v>1.124016</v>
      </c>
      <c r="AO983" s="31" t="n">
        <v>0.726728</v>
      </c>
      <c r="AP983" s="31" t="n">
        <f aca="false">IF(CORE_MODE=1,G983,IF(OR(CORE_MODE=3,CORE_MODE=4),G983+(CHOOSE(N_CW+1,0,1,CW_N2,CW_N3,CW_N4,CW_N5,CW_N6)+CHOOSE(N_CW_A+1,0,CW_A1,CW_A2))*CW_PER_SWING*AM983,AM983))</f>
        <v>32.47382965974</v>
      </c>
      <c r="AQ983" s="41" t="n">
        <f aca="false">IF(CORE_MODE=2,AN983,K983)</f>
        <v>1.209664</v>
      </c>
      <c r="AR983" s="31" t="n">
        <f aca="false">IF(CORE_MODE=2,AO983,L983)</f>
        <v>1.813612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31" t="n">
        <v>16.907073</v>
      </c>
      <c r="H984" s="8" t="n">
        <v>77.668202</v>
      </c>
      <c r="I984" s="8" t="n">
        <v>440.929725</v>
      </c>
      <c r="J984" s="31" t="n">
        <v>5.677095</v>
      </c>
      <c r="K984" s="41" t="n">
        <v>1.253846</v>
      </c>
      <c r="L984" s="31" t="n">
        <v>3.304214</v>
      </c>
      <c r="M984" s="8" t="n">
        <v>208</v>
      </c>
      <c r="N984" s="8" t="n">
        <v>1028</v>
      </c>
      <c r="O984" s="31" t="n">
        <v>17.542188</v>
      </c>
      <c r="P984" s="31" t="n">
        <v>11.01291</v>
      </c>
      <c r="Q984" s="31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31" t="n">
        <v>4.534434</v>
      </c>
      <c r="W984" s="41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2*ROUNDUP(G984*1000/V_ZENER,0)*PRICE_Z+(4+IF(CORE_MODE=1,1,0)+IF(OR(CORE_MODE=3,CORE_MODE=4),1+2*N_CW+2*N_CW_A,0))*ROUNDUP(G984*DIODE_SAFETY/V_STICK,0)*PRICE_STICK</f>
        <v>147</v>
      </c>
      <c r="AG984" s="24" t="n">
        <f aca="false">SUM(X984:AF984)</f>
        <v>2217.83142255</v>
      </c>
      <c r="AH984" s="20" t="n">
        <f aca="false">FIXED_BOM</f>
        <v>3666</v>
      </c>
      <c r="AI984" s="24" t="n">
        <f aca="false">(AG984+AH984)*(1+CONT)</f>
        <v>6766.4061359325</v>
      </c>
      <c r="AJ984" s="24" t="n">
        <f aca="false">IF(AR984&gt;0,AI984/AR984,1000000000000)</f>
        <v>2047.81110906633</v>
      </c>
      <c r="AK984" s="8" t="n">
        <f aca="false">IF(AND(AP984&gt;=V_NEED,AR984&gt;=P_MIN,AQ984&gt;=Z_MIN,F984&lt;=N_CAP,D984&lt;=R_MAX,OR(CORONA_REQ=0,O984&gt;=G984),OR(CORE_MODE&lt;&gt;3,E_CORE&lt;=E_NULL_MAX)),1,0)</f>
        <v>0</v>
      </c>
      <c r="AL984" s="31" t="n">
        <f aca="false">IF(AK984=1,IF(OBJECTIVE=1,AI984,AJ984),1000000000000)+ROW()*0.000000001</f>
        <v>1000000000000</v>
      </c>
      <c r="AM984" s="31" t="n">
        <v>8.889861</v>
      </c>
      <c r="AN984" s="41" t="n">
        <v>1.190034</v>
      </c>
      <c r="AO984" s="31" t="n">
        <v>2.653015</v>
      </c>
      <c r="AP984" s="31" t="n">
        <f aca="false">IF(CORE_MODE=1,G984,IF(OR(CORE_MODE=3,CORE_MODE=4),G984+(CHOOSE(N_CW+1,0,1,CW_N2,CW_N3,CW_N4,CW_N5,CW_N6)+CHOOSE(N_CW_A+1,0,CW_A1,CW_A2))*CW_PER_SWING*AM984,AM984))</f>
        <v>35.773696075443</v>
      </c>
      <c r="AQ984" s="41" t="n">
        <f aca="false">IF(CORE_MODE=2,AN984,K984)</f>
        <v>1.253846</v>
      </c>
      <c r="AR984" s="31" t="n">
        <f aca="false">IF(CORE_MODE=2,AO984,L984)</f>
        <v>3.304214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31" t="n">
        <v>16.907073</v>
      </c>
      <c r="H985" s="8" t="n">
        <v>105.183911</v>
      </c>
      <c r="I985" s="8" t="n">
        <v>601.267807</v>
      </c>
      <c r="J985" s="31" t="n">
        <v>5.716348</v>
      </c>
      <c r="K985" s="41" t="n">
        <v>1.276591</v>
      </c>
      <c r="L985" s="31" t="n">
        <v>4.808338</v>
      </c>
      <c r="M985" s="8" t="n">
        <v>280</v>
      </c>
      <c r="N985" s="8" t="n">
        <v>1172</v>
      </c>
      <c r="O985" s="31" t="n">
        <v>17.542188</v>
      </c>
      <c r="P985" s="31" t="n">
        <v>14.683879</v>
      </c>
      <c r="Q985" s="31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31" t="n">
        <v>5.799858</v>
      </c>
      <c r="W985" s="41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2*ROUNDUP(G985*1000/V_ZENER,0)*PRICE_Z+(4+IF(CORE_MODE=1,1,0)+IF(OR(CORE_MODE=3,CORE_MODE=4),1+2*N_CW+2*N_CW_A,0))*ROUNDUP(G985*DIODE_SAFETY/V_STICK,0)*PRICE_STICK</f>
        <v>147</v>
      </c>
      <c r="AG985" s="24" t="n">
        <f aca="false">SUM(X985:AF985)</f>
        <v>2840.26092093</v>
      </c>
      <c r="AH985" s="20" t="n">
        <f aca="false">FIXED_BOM</f>
        <v>3666</v>
      </c>
      <c r="AI985" s="24" t="n">
        <f aca="false">(AG985+AH985)*(1+CONT)</f>
        <v>7482.2000590695</v>
      </c>
      <c r="AJ985" s="24" t="n">
        <f aca="false">IF(AR985&gt;0,AI985/AR985,1000000000000)</f>
        <v>1556.08862335998</v>
      </c>
      <c r="AK985" s="8" t="n">
        <f aca="false">IF(AND(AP985&gt;=V_NEED,AR985&gt;=P_MIN,AQ985&gt;=Z_MIN,F985&lt;=N_CAP,D985&lt;=R_MAX,OR(CORONA_REQ=0,O985&gt;=G985),OR(CORE_MODE&lt;&gt;3,E_CORE&lt;=E_NULL_MAX)),1,0)</f>
        <v>0</v>
      </c>
      <c r="AL985" s="31" t="n">
        <f aca="false">IF(AK985=1,IF(OBJECTIVE=1,AI985,AJ985),1000000000000)+ROW()*0.000000001</f>
        <v>1000000000000</v>
      </c>
      <c r="AM985" s="31" t="n">
        <v>9.002474</v>
      </c>
      <c r="AN985" s="41" t="n">
        <v>1.224871</v>
      </c>
      <c r="AO985" s="31" t="n">
        <v>4.156331</v>
      </c>
      <c r="AP985" s="31" t="n">
        <f aca="false">IF(CORE_MODE=1,G985,IF(OR(CORE_MODE=3,CORE_MODE=4),G985+(CHOOSE(N_CW+1,0,1,CW_N2,CW_N3,CW_N4,CW_N5,CW_N6)+CHOOSE(N_CW_A+1,0,CW_A1,CW_A2))*CW_PER_SWING*AM985,AM985))</f>
        <v>36.012690478662</v>
      </c>
      <c r="AQ985" s="41" t="n">
        <f aca="false">IF(CORE_MODE=2,AN985,K985)</f>
        <v>1.276591</v>
      </c>
      <c r="AR985" s="31" t="n">
        <f aca="false">IF(CORE_MODE=2,AO985,L985)</f>
        <v>4.808338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31" t="n">
        <v>16.907073</v>
      </c>
      <c r="H986" s="8" t="n">
        <v>132.699621</v>
      </c>
      <c r="I986" s="8" t="n">
        <v>761.605889</v>
      </c>
      <c r="J986" s="31" t="n">
        <v>5.739322</v>
      </c>
      <c r="K986" s="41" t="n">
        <v>1.290151</v>
      </c>
      <c r="L986" s="31" t="n">
        <v>6.309612</v>
      </c>
      <c r="M986" s="8" t="n">
        <v>352</v>
      </c>
      <c r="N986" s="8" t="n">
        <v>1316</v>
      </c>
      <c r="O986" s="31" t="n">
        <v>17.542188</v>
      </c>
      <c r="P986" s="31" t="n">
        <v>18.354849</v>
      </c>
      <c r="Q986" s="31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31" t="n">
        <v>7.065281</v>
      </c>
      <c r="W986" s="41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2*ROUNDUP(G986*1000/V_ZENER,0)*PRICE_Z+(4+IF(CORE_MODE=1,1,0)+IF(OR(CORE_MODE=3,CORE_MODE=4),1+2*N_CW+2*N_CW_A,0))*ROUNDUP(G986*DIODE_SAFETY/V_STICK,0)*PRICE_STICK</f>
        <v>147</v>
      </c>
      <c r="AG986" s="24" t="n">
        <f aca="false">SUM(X986:AF986)</f>
        <v>3462.69031778</v>
      </c>
      <c r="AH986" s="20" t="n">
        <f aca="false">FIXED_BOM</f>
        <v>3666</v>
      </c>
      <c r="AI986" s="24" t="n">
        <f aca="false">(AG986+AH986)*(1+CONT)</f>
        <v>8197.993865447</v>
      </c>
      <c r="AJ986" s="24" t="n">
        <f aca="false">IF(AR986&gt;0,AI986/AR986,1000000000000)</f>
        <v>1299.286527515</v>
      </c>
      <c r="AK986" s="8" t="n">
        <f aca="false">IF(AND(AP986&gt;=V_NEED,AR986&gt;=P_MIN,AQ986&gt;=Z_MIN,F986&lt;=N_CAP,D986&lt;=R_MAX,OR(CORONA_REQ=0,O986&gt;=G986),OR(CORE_MODE&lt;&gt;3,E_CORE&lt;=E_NULL_MAX)),1,0)</f>
        <v>0</v>
      </c>
      <c r="AL986" s="31" t="n">
        <f aca="false">IF(AK986=1,IF(OBJECTIVE=1,AI986,AJ986),1000000000000)+ROW()*0.000000001</f>
        <v>1000000000000</v>
      </c>
      <c r="AM986" s="31" t="n">
        <v>9.039065</v>
      </c>
      <c r="AN986" s="41" t="n">
        <v>1.247918</v>
      </c>
      <c r="AO986" s="31" t="n">
        <v>5.678369</v>
      </c>
      <c r="AP986" s="31" t="n">
        <f aca="false">IF(CORE_MODE=1,G986,IF(OR(CORE_MODE=3,CORE_MODE=4),G986+(CHOOSE(N_CW+1,0,1,CW_N2,CW_N3,CW_N4,CW_N5,CW_N6)+CHOOSE(N_CW_A+1,0,CW_A1,CW_A2))*CW_PER_SWING*AM986,AM986))</f>
        <v>36.090346204095</v>
      </c>
      <c r="AQ986" s="41" t="n">
        <f aca="false">IF(CORE_MODE=2,AN986,K986)</f>
        <v>1.290151</v>
      </c>
      <c r="AR986" s="31" t="n">
        <f aca="false">IF(CORE_MODE=2,AO986,L986)</f>
        <v>6.309612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31" t="n">
        <v>16.907073</v>
      </c>
      <c r="H987" s="8" t="n">
        <v>160.215331</v>
      </c>
      <c r="I987" s="8" t="n">
        <v>921.94397</v>
      </c>
      <c r="J987" s="31" t="n">
        <v>5.754405</v>
      </c>
      <c r="K987" s="41" t="n">
        <v>1.299332</v>
      </c>
      <c r="L987" s="31" t="n">
        <v>7.822136</v>
      </c>
      <c r="M987" s="8" t="n">
        <v>424</v>
      </c>
      <c r="N987" s="8" t="n">
        <v>1460</v>
      </c>
      <c r="O987" s="31" t="n">
        <v>17.542188</v>
      </c>
      <c r="P987" s="31" t="n">
        <v>22.025819</v>
      </c>
      <c r="Q987" s="31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31" t="n">
        <v>8.330704</v>
      </c>
      <c r="W987" s="41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2*ROUNDUP(G987*1000/V_ZENER,0)*PRICE_Z+(4+IF(CORE_MODE=1,1,0)+IF(OR(CORE_MODE=3,CORE_MODE=4),1+2*N_CW+2*N_CW_A,0))*ROUNDUP(G987*DIODE_SAFETY/V_STICK,0)*PRICE_STICK</f>
        <v>147</v>
      </c>
      <c r="AG987" s="24" t="n">
        <f aca="false">SUM(X987:AF987)</f>
        <v>4085.11976813</v>
      </c>
      <c r="AH987" s="20" t="n">
        <f aca="false">FIXED_BOM</f>
        <v>3666</v>
      </c>
      <c r="AI987" s="24" t="n">
        <f aca="false">(AG987+AH987)*(1+CONT)</f>
        <v>8913.7877333495</v>
      </c>
      <c r="AJ987" s="24" t="n">
        <f aca="false">IF(AR987&gt;0,AI987/AR987,1000000000000)</f>
        <v>1139.55928832604</v>
      </c>
      <c r="AK987" s="8" t="n">
        <f aca="false">IF(AND(AP987&gt;=V_NEED,AR987&gt;=P_MIN,AQ987&gt;=Z_MIN,F987&lt;=N_CAP,D987&lt;=R_MAX,OR(CORONA_REQ=0,O987&gt;=G987),OR(CORE_MODE&lt;&gt;3,E_CORE&lt;=E_NULL_MAX)),1,0)</f>
        <v>0</v>
      </c>
      <c r="AL987" s="31" t="n">
        <f aca="false">IF(AK987=1,IF(OBJECTIVE=1,AI987,AJ987),1000000000000)+ROW()*0.000000001</f>
        <v>1000000000000</v>
      </c>
      <c r="AM987" s="31" t="n">
        <v>9.070546</v>
      </c>
      <c r="AN987" s="41" t="n">
        <v>1.26283</v>
      </c>
      <c r="AO987" s="31" t="n">
        <v>7.178532</v>
      </c>
      <c r="AP987" s="31" t="n">
        <f aca="false">IF(CORE_MODE=1,G987,IF(OR(CORE_MODE=3,CORE_MODE=4),G987+(CHOOSE(N_CW+1,0,1,CW_N2,CW_N3,CW_N4,CW_N5,CW_N6)+CHOOSE(N_CW_A+1,0,CW_A1,CW_A2))*CW_PER_SWING*AM987,AM987))</f>
        <v>36.157157165598</v>
      </c>
      <c r="AQ987" s="41" t="n">
        <f aca="false">IF(CORE_MODE=2,AN987,K987)</f>
        <v>1.299332</v>
      </c>
      <c r="AR987" s="31" t="n">
        <f aca="false">IF(CORE_MODE=2,AO987,L987)</f>
        <v>7.822136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31" t="n">
        <v>16.907073</v>
      </c>
      <c r="H988" s="8" t="n">
        <v>215.24675</v>
      </c>
      <c r="I988" s="8" t="n">
        <v>1242.620134</v>
      </c>
      <c r="J988" s="31" t="n">
        <v>5.773003</v>
      </c>
      <c r="K988" s="41" t="n">
        <v>1.310699</v>
      </c>
      <c r="L988" s="31" t="n">
        <v>10.841067</v>
      </c>
      <c r="M988" s="8" t="n">
        <v>556</v>
      </c>
      <c r="N988" s="8" t="n">
        <v>1724</v>
      </c>
      <c r="O988" s="31" t="n">
        <v>17.542188</v>
      </c>
      <c r="P988" s="31" t="n">
        <v>29.367759</v>
      </c>
      <c r="Q988" s="31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31" t="n">
        <v>10.650648</v>
      </c>
      <c r="W988" s="41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2*ROUNDUP(G988*1000/V_ZENER,0)*PRICE_Z+(4+IF(CORE_MODE=1,1,0)+IF(OR(CORE_MODE=3,CORE_MODE=4),1+2*N_CW+2*N_CW_A,0))*ROUNDUP(G988*DIODE_SAFETY/V_STICK,0)*PRICE_STICK</f>
        <v>147</v>
      </c>
      <c r="AG988" s="24" t="n">
        <f aca="false">SUM(X988:AF988)</f>
        <v>5230.51185084</v>
      </c>
      <c r="AH988" s="20" t="n">
        <f aca="false">FIXED_BOM</f>
        <v>3666</v>
      </c>
      <c r="AI988" s="24" t="n">
        <f aca="false">(AG988+AH988)*(1+CONT)</f>
        <v>10230.988628466</v>
      </c>
      <c r="AJ988" s="24" t="n">
        <f aca="false">IF(AR988&gt;0,AI988/AR988,1000000000000)</f>
        <v>943.725246644634</v>
      </c>
      <c r="AK988" s="8" t="n">
        <f aca="false">IF(AND(AP988&gt;=V_NEED,AR988&gt;=P_MIN,AQ988&gt;=Z_MIN,F988&lt;=N_CAP,D988&lt;=R_MAX,OR(CORONA_REQ=0,O988&gt;=G988),OR(CORE_MODE&lt;&gt;3,E_CORE&lt;=E_NULL_MAX)),1,0)</f>
        <v>0</v>
      </c>
      <c r="AL988" s="31" t="n">
        <f aca="false">IF(AK988=1,IF(OBJECTIVE=1,AI988,AJ988),1000000000000)+ROW()*0.000000001</f>
        <v>1000000000000</v>
      </c>
      <c r="AM988" s="31" t="n">
        <v>9.120508</v>
      </c>
      <c r="AN988" s="41" t="n">
        <v>1.282231</v>
      </c>
      <c r="AO988" s="31" t="n">
        <v>10.185194</v>
      </c>
      <c r="AP988" s="31" t="n">
        <f aca="false">IF(CORE_MODE=1,G988,IF(OR(CORE_MODE=3,CORE_MODE=4),G988+(CHOOSE(N_CW+1,0,1,CW_N2,CW_N3,CW_N4,CW_N5,CW_N6)+CHOOSE(N_CW_A+1,0,CW_A1,CW_A2))*CW_PER_SWING*AM988,AM988))</f>
        <v>36.263189669604</v>
      </c>
      <c r="AQ988" s="41" t="n">
        <f aca="false">IF(CORE_MODE=2,AN988,K988)</f>
        <v>1.310699</v>
      </c>
      <c r="AR988" s="31" t="n">
        <f aca="false">IF(CORE_MODE=2,AO988,L988)</f>
        <v>10.841067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31" t="n">
        <v>16.907073</v>
      </c>
      <c r="H989" s="8" t="n">
        <v>71.924917</v>
      </c>
      <c r="I989" s="8" t="n">
        <v>326.015974</v>
      </c>
      <c r="J989" s="31" t="n">
        <v>4.532726</v>
      </c>
      <c r="K989" s="41" t="n">
        <v>1.174847</v>
      </c>
      <c r="L989" s="31" t="n">
        <v>1.833737</v>
      </c>
      <c r="M989" s="8" t="n">
        <v>148</v>
      </c>
      <c r="N989" s="8" t="n">
        <v>908</v>
      </c>
      <c r="O989" s="31" t="n">
        <v>17.542188</v>
      </c>
      <c r="P989" s="31" t="n">
        <v>8.359816</v>
      </c>
      <c r="Q989" s="31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31" t="n">
        <v>3.479915</v>
      </c>
      <c r="W989" s="41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2*ROUNDUP(G989*1000/V_ZENER,0)*PRICE_Z+(4+IF(CORE_MODE=1,1,0)+IF(OR(CORE_MODE=3,CORE_MODE=4),1+2*N_CW+2*N_CW_A,0))*ROUNDUP(G989*DIODE_SAFETY/V_STICK,0)*PRICE_STICK</f>
        <v>147</v>
      </c>
      <c r="AG989" s="24" t="n">
        <f aca="false">SUM(X989:AF989)</f>
        <v>1707.05289788</v>
      </c>
      <c r="AH989" s="20" t="n">
        <f aca="false">FIXED_BOM</f>
        <v>3666</v>
      </c>
      <c r="AI989" s="24" t="n">
        <f aca="false">(AG989+AH989)*(1+CONT)</f>
        <v>6179.010832562</v>
      </c>
      <c r="AJ989" s="24" t="n">
        <f aca="false">IF(AR989&gt;0,AI989/AR989,1000000000000)</f>
        <v>3369.62761429911</v>
      </c>
      <c r="AK989" s="8" t="n">
        <f aca="false">IF(AND(AP989&gt;=V_NEED,AR989&gt;=P_MIN,AQ989&gt;=Z_MIN,F989&lt;=N_CAP,D989&lt;=R_MAX,OR(CORONA_REQ=0,O989&gt;=G989),OR(CORE_MODE&lt;&gt;3,E_CORE&lt;=E_NULL_MAX)),1,0)</f>
        <v>0</v>
      </c>
      <c r="AL989" s="31" t="n">
        <f aca="false">IF(AK989=1,IF(OBJECTIVE=1,AI989,AJ989),1000000000000)+ROW()*0.000000001</f>
        <v>1000000000000</v>
      </c>
      <c r="AM989" s="31" t="n">
        <v>6.312546</v>
      </c>
      <c r="AN989" s="41" t="n">
        <v>1.107384</v>
      </c>
      <c r="AO989" s="31" t="n">
        <v>0.705967</v>
      </c>
      <c r="AP989" s="31" t="n">
        <f aca="false">IF(CORE_MODE=1,G989,IF(OR(CORE_MODE=3,CORE_MODE=4),G989+(CHOOSE(N_CW+1,0,1,CW_N2,CW_N3,CW_N4,CW_N5,CW_N6)+CHOOSE(N_CW_A+1,0,CW_A1,CW_A2))*CW_PER_SWING*AM989,AM989))</f>
        <v>30.303955811598</v>
      </c>
      <c r="AQ989" s="41" t="n">
        <f aca="false">IF(CORE_MODE=2,AN989,K989)</f>
        <v>1.174847</v>
      </c>
      <c r="AR989" s="31" t="n">
        <f aca="false">IF(CORE_MODE=2,AO989,L989)</f>
        <v>1.833737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31" t="n">
        <v>16.907073</v>
      </c>
      <c r="H990" s="8" t="n">
        <v>111.882013</v>
      </c>
      <c r="I990" s="8" t="n">
        <v>512.310817</v>
      </c>
      <c r="J990" s="31" t="n">
        <v>4.579028</v>
      </c>
      <c r="K990" s="41" t="n">
        <v>1.2094</v>
      </c>
      <c r="L990" s="31" t="n">
        <v>3.32647</v>
      </c>
      <c r="M990" s="8" t="n">
        <v>220</v>
      </c>
      <c r="N990" s="8" t="n">
        <v>1052</v>
      </c>
      <c r="O990" s="31" t="n">
        <v>17.542188</v>
      </c>
      <c r="P990" s="31" t="n">
        <v>12.539724</v>
      </c>
      <c r="Q990" s="31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31" t="n">
        <v>4.745338</v>
      </c>
      <c r="W990" s="41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2*ROUNDUP(G990*1000/V_ZENER,0)*PRICE_Z+(4+IF(CORE_MODE=1,1,0)+IF(OR(CORE_MODE=3,CORE_MODE=4),1+2*N_CW+2*N_CW_A,0))*ROUNDUP(G990*DIODE_SAFETY/V_STICK,0)*PRICE_STICK</f>
        <v>147</v>
      </c>
      <c r="AG990" s="24" t="n">
        <f aca="false">SUM(X990:AF990)</f>
        <v>2335.57434109</v>
      </c>
      <c r="AH990" s="20" t="n">
        <f aca="false">FIXED_BOM</f>
        <v>3666</v>
      </c>
      <c r="AI990" s="24" t="n">
        <f aca="false">(AG990+AH990)*(1+CONT)</f>
        <v>6901.8104922535</v>
      </c>
      <c r="AJ990" s="24" t="n">
        <f aca="false">IF(AR990&gt;0,AI990/AR990,1000000000000)</f>
        <v>2074.8151921567</v>
      </c>
      <c r="AK990" s="8" t="n">
        <f aca="false">IF(AND(AP990&gt;=V_NEED,AR990&gt;=P_MIN,AQ990&gt;=Z_MIN,F990&lt;=N_CAP,D990&lt;=R_MAX,OR(CORONA_REQ=0,O990&gt;=G990),OR(CORE_MODE&lt;&gt;3,E_CORE&lt;=E_NULL_MAX)),1,0)</f>
        <v>0</v>
      </c>
      <c r="AL990" s="31" t="n">
        <f aca="false">IF(AK990=1,IF(OBJECTIVE=1,AI990,AJ990),1000000000000)+ROW()*0.000000001</f>
        <v>1000000000000</v>
      </c>
      <c r="AM990" s="31" t="n">
        <v>7.877284</v>
      </c>
      <c r="AN990" s="41" t="n">
        <v>1.159458</v>
      </c>
      <c r="AO990" s="31" t="n">
        <v>2.393889</v>
      </c>
      <c r="AP990" s="31" t="n">
        <f aca="false">IF(CORE_MODE=1,G990,IF(OR(CORE_MODE=3,CORE_MODE=4),G990+(CHOOSE(N_CW+1,0,1,CW_N2,CW_N3,CW_N4,CW_N5,CW_N6)+CHOOSE(N_CW_A+1,0,CW_A1,CW_A2))*CW_PER_SWING*AM990,AM990))</f>
        <v>33.624741373692</v>
      </c>
      <c r="AQ990" s="41" t="n">
        <f aca="false">IF(CORE_MODE=2,AN990,K990)</f>
        <v>1.2094</v>
      </c>
      <c r="AR990" s="31" t="n">
        <f aca="false">IF(CORE_MODE=2,AO990,L990)</f>
        <v>3.32647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31" t="n">
        <v>16.907073</v>
      </c>
      <c r="H991" s="8" t="n">
        <v>151.839108</v>
      </c>
      <c r="I991" s="8" t="n">
        <v>698.605659</v>
      </c>
      <c r="J991" s="31" t="n">
        <v>4.60096</v>
      </c>
      <c r="K991" s="41" t="n">
        <v>1.226592</v>
      </c>
      <c r="L991" s="31" t="n">
        <v>4.826806</v>
      </c>
      <c r="M991" s="8" t="n">
        <v>292</v>
      </c>
      <c r="N991" s="8" t="n">
        <v>1196</v>
      </c>
      <c r="O991" s="31" t="n">
        <v>17.542188</v>
      </c>
      <c r="P991" s="31" t="n">
        <v>16.719632</v>
      </c>
      <c r="Q991" s="31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31" t="n">
        <v>6.010761</v>
      </c>
      <c r="W991" s="41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2*ROUNDUP(G991*1000/V_ZENER,0)*PRICE_Z+(4+IF(CORE_MODE=1,1,0)+IF(OR(CORE_MODE=3,CORE_MODE=4),1+2*N_CW+2*N_CW_A,0))*ROUNDUP(G991*DIODE_SAFETY/V_STICK,0)*PRICE_STICK</f>
        <v>147</v>
      </c>
      <c r="AG991" s="24" t="n">
        <f aca="false">SUM(X991:AF991)</f>
        <v>2964.0957858</v>
      </c>
      <c r="AH991" s="20" t="n">
        <f aca="false">FIXED_BOM</f>
        <v>3666</v>
      </c>
      <c r="AI991" s="24" t="n">
        <f aca="false">(AG991+AH991)*(1+CONT)</f>
        <v>7624.61015367</v>
      </c>
      <c r="AJ991" s="24" t="n">
        <f aca="false">IF(AR991&gt;0,AI991/AR991,1000000000000)</f>
        <v>1579.63882403188</v>
      </c>
      <c r="AK991" s="8" t="n">
        <f aca="false">IF(AND(AP991&gt;=V_NEED,AR991&gt;=P_MIN,AQ991&gt;=Z_MIN,F991&lt;=N_CAP,D991&lt;=R_MAX,OR(CORONA_REQ=0,O991&gt;=G991),OR(CORE_MODE&lt;&gt;3,E_CORE&lt;=E_NULL_MAX)),1,0)</f>
        <v>0</v>
      </c>
      <c r="AL991" s="31" t="n">
        <f aca="false">IF(AK991=1,IF(OBJECTIVE=1,AI991,AJ991),1000000000000)+ROW()*0.000000001</f>
        <v>1000000000000</v>
      </c>
      <c r="AM991" s="31" t="n">
        <v>8.208875</v>
      </c>
      <c r="AN991" s="41" t="n">
        <v>1.18726</v>
      </c>
      <c r="AO991" s="31" t="n">
        <v>3.784437</v>
      </c>
      <c r="AP991" s="31" t="n">
        <f aca="false">IF(CORE_MODE=1,G991,IF(OR(CORE_MODE=3,CORE_MODE=4),G991+(CHOOSE(N_CW+1,0,1,CW_N2,CW_N3,CW_N4,CW_N5,CW_N6)+CHOOSE(N_CW_A+1,0,CW_A1,CW_A2))*CW_PER_SWING*AM991,AM991))</f>
        <v>34.328464684125</v>
      </c>
      <c r="AQ991" s="41" t="n">
        <f aca="false">IF(CORE_MODE=2,AN991,K991)</f>
        <v>1.226592</v>
      </c>
      <c r="AR991" s="31" t="n">
        <f aca="false">IF(CORE_MODE=2,AO991,L991)</f>
        <v>4.826806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31" t="n">
        <v>16.907073</v>
      </c>
      <c r="H992" s="8" t="n">
        <v>191.796204</v>
      </c>
      <c r="I992" s="8" t="n">
        <v>884.900501</v>
      </c>
      <c r="J992" s="31" t="n">
        <v>4.613754</v>
      </c>
      <c r="K992" s="41" t="n">
        <v>1.237218</v>
      </c>
      <c r="L992" s="31" t="n">
        <v>6.330797</v>
      </c>
      <c r="M992" s="8" t="n">
        <v>364</v>
      </c>
      <c r="N992" s="8" t="n">
        <v>1340</v>
      </c>
      <c r="O992" s="31" t="n">
        <v>17.542188</v>
      </c>
      <c r="P992" s="31" t="n">
        <v>20.899539</v>
      </c>
      <c r="Q992" s="31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31" t="n">
        <v>7.276185</v>
      </c>
      <c r="W992" s="41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2*ROUNDUP(G992*1000/V_ZENER,0)*PRICE_Z+(4+IF(CORE_MODE=1,1,0)+IF(OR(CORE_MODE=3,CORE_MODE=4),1+2*N_CW+2*N_CW_A,0))*ROUNDUP(G992*DIODE_SAFETY/V_STICK,0)*PRICE_STICK</f>
        <v>147</v>
      </c>
      <c r="AG992" s="24" t="n">
        <f aca="false">SUM(X992:AF992)</f>
        <v>3592.61727204</v>
      </c>
      <c r="AH992" s="20" t="n">
        <f aca="false">FIXED_BOM</f>
        <v>3666</v>
      </c>
      <c r="AI992" s="24" t="n">
        <f aca="false">(AG992+AH992)*(1+CONT)</f>
        <v>8347.409862846</v>
      </c>
      <c r="AJ992" s="24" t="n">
        <f aca="false">IF(AR992&gt;0,AI992/AR992,1000000000000)</f>
        <v>1318.54012422859</v>
      </c>
      <c r="AK992" s="8" t="n">
        <f aca="false">IF(AND(AP992&gt;=V_NEED,AR992&gt;=P_MIN,AQ992&gt;=Z_MIN,F992&lt;=N_CAP,D992&lt;=R_MAX,OR(CORONA_REQ=0,O992&gt;=G992),OR(CORE_MODE&lt;&gt;3,E_CORE&lt;=E_NULL_MAX)),1,0)</f>
        <v>0</v>
      </c>
      <c r="AL992" s="31" t="n">
        <f aca="false">IF(AK992=1,IF(OBJECTIVE=1,AI992,AJ992),1000000000000)+ROW()*0.000000001</f>
        <v>1000000000000</v>
      </c>
      <c r="AM992" s="31" t="n">
        <v>8.448868</v>
      </c>
      <c r="AN992" s="41" t="n">
        <v>1.204957</v>
      </c>
      <c r="AO992" s="31" t="n">
        <v>5.231452</v>
      </c>
      <c r="AP992" s="31" t="n">
        <f aca="false">IF(CORE_MODE=1,G992,IF(OR(CORE_MODE=3,CORE_MODE=4),G992+(CHOOSE(N_CW+1,0,1,CW_N2,CW_N3,CW_N4,CW_N5,CW_N6)+CHOOSE(N_CW_A+1,0,CW_A1,CW_A2))*CW_PER_SWING*AM992,AM992))</f>
        <v>34.837792948284</v>
      </c>
      <c r="AQ992" s="41" t="n">
        <f aca="false">IF(CORE_MODE=2,AN992,K992)</f>
        <v>1.237218</v>
      </c>
      <c r="AR992" s="31" t="n">
        <f aca="false">IF(CORE_MODE=2,AO992,L992)</f>
        <v>6.330797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31" t="n">
        <v>16.907073</v>
      </c>
      <c r="H993" s="8" t="n">
        <v>231.753299</v>
      </c>
      <c r="I993" s="8" t="n">
        <v>1071.195344</v>
      </c>
      <c r="J993" s="31" t="n">
        <v>4.622136</v>
      </c>
      <c r="K993" s="41" t="n">
        <v>1.243893</v>
      </c>
      <c r="L993" s="31" t="n">
        <v>7.83083</v>
      </c>
      <c r="M993" s="8" t="n">
        <v>448</v>
      </c>
      <c r="N993" s="8" t="n">
        <v>1508</v>
      </c>
      <c r="O993" s="31" t="n">
        <v>17.542188</v>
      </c>
      <c r="P993" s="31" t="n">
        <v>25.079447</v>
      </c>
      <c r="Q993" s="31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31" t="n">
        <v>8.752512</v>
      </c>
      <c r="W993" s="41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2*ROUNDUP(G993*1000/V_ZENER,0)*PRICE_Z+(4+IF(CORE_MODE=1,1,0)+IF(OR(CORE_MODE=3,CORE_MODE=4),1+2*N_CW+2*N_CW_A,0))*ROUNDUP(G993*DIODE_SAFETY/V_STICK,0)*PRICE_STICK</f>
        <v>147</v>
      </c>
      <c r="AG993" s="24" t="n">
        <f aca="false">SUM(X993:AF993)</f>
        <v>4320.60567171</v>
      </c>
      <c r="AH993" s="20" t="n">
        <f aca="false">FIXED_BOM</f>
        <v>3666</v>
      </c>
      <c r="AI993" s="24" t="n">
        <f aca="false">(AG993+AH993)*(1+CONT)</f>
        <v>9184.5965224665</v>
      </c>
      <c r="AJ993" s="24" t="n">
        <f aca="false">IF(AR993&gt;0,AI993/AR993,1000000000000)</f>
        <v>1172.87650510438</v>
      </c>
      <c r="AK993" s="8" t="n">
        <f aca="false">IF(AND(AP993&gt;=V_NEED,AR993&gt;=P_MIN,AQ993&gt;=Z_MIN,F993&lt;=N_CAP,D993&lt;=R_MAX,OR(CORONA_REQ=0,O993&gt;=G993),OR(CORE_MODE&lt;&gt;3,E_CORE&lt;=E_NULL_MAX)),1,0)</f>
        <v>0</v>
      </c>
      <c r="AL993" s="31" t="n">
        <f aca="false">IF(AK993=1,IF(OBJECTIVE=1,AI993,AJ993),1000000000000)+ROW()*0.000000001</f>
        <v>1000000000000</v>
      </c>
      <c r="AM993" s="31" t="n">
        <v>8.64345</v>
      </c>
      <c r="AN993" s="41" t="n">
        <v>1.216032</v>
      </c>
      <c r="AO993" s="31" t="n">
        <v>6.687182</v>
      </c>
      <c r="AP993" s="31" t="n">
        <f aca="false">IF(CORE_MODE=1,G993,IF(OR(CORE_MODE=3,CORE_MODE=4),G993+(CHOOSE(N_CW+1,0,1,CW_N2,CW_N3,CW_N4,CW_N5,CW_N6)+CHOOSE(N_CW_A+1,0,CW_A1,CW_A2))*CW_PER_SWING*AM993,AM993))</f>
        <v>35.25074712735</v>
      </c>
      <c r="AQ993" s="41" t="n">
        <f aca="false">IF(CORE_MODE=2,AN993,K993)</f>
        <v>1.243893</v>
      </c>
      <c r="AR993" s="31" t="n">
        <f aca="false">IF(CORE_MODE=2,AO993,L993)</f>
        <v>7.83083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31" t="n">
        <v>16.907073</v>
      </c>
      <c r="H994" s="8" t="n">
        <v>311.66749</v>
      </c>
      <c r="I994" s="8" t="n">
        <v>1443.785029</v>
      </c>
      <c r="J994" s="31" t="n">
        <v>4.632453</v>
      </c>
      <c r="K994" s="41" t="n">
        <v>1.252843</v>
      </c>
      <c r="L994" s="31" t="n">
        <v>10.846698</v>
      </c>
      <c r="M994" s="8" t="n">
        <v>592</v>
      </c>
      <c r="N994" s="8" t="n">
        <v>1796</v>
      </c>
      <c r="O994" s="31" t="n">
        <v>17.542188</v>
      </c>
      <c r="P994" s="31" t="n">
        <v>33.439263</v>
      </c>
      <c r="Q994" s="31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31" t="n">
        <v>11.283359</v>
      </c>
      <c r="W994" s="41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2*ROUNDUP(G994*1000/V_ZENER,0)*PRICE_Z+(4+IF(CORE_MODE=1,1,0)+IF(OR(CORE_MODE=3,CORE_MODE=4),1+2*N_CW+2*N_CW_A,0))*ROUNDUP(G994*DIODE_SAFETY/V_STICK,0)*PRICE_STICK</f>
        <v>147</v>
      </c>
      <c r="AG994" s="24" t="n">
        <f aca="false">SUM(X994:AF994)</f>
        <v>5577.64861463</v>
      </c>
      <c r="AH994" s="20" t="n">
        <f aca="false">FIXED_BOM</f>
        <v>3666</v>
      </c>
      <c r="AI994" s="24" t="n">
        <f aca="false">(AG994+AH994)*(1+CONT)</f>
        <v>10630.1959068245</v>
      </c>
      <c r="AJ994" s="24" t="n">
        <f aca="false">IF(AR994&gt;0,AI994/AR994,1000000000000)</f>
        <v>980.039815511089</v>
      </c>
      <c r="AK994" s="8" t="n">
        <f aca="false">IF(AND(AP994&gt;=V_NEED,AR994&gt;=P_MIN,AQ994&gt;=Z_MIN,F994&lt;=N_CAP,D994&lt;=R_MAX,OR(CORONA_REQ=0,O994&gt;=G994),OR(CORE_MODE&lt;&gt;3,E_CORE&lt;=E_NULL_MAX)),1,0)</f>
        <v>0</v>
      </c>
      <c r="AL994" s="31" t="n">
        <f aca="false">IF(AK994=1,IF(OBJECTIVE=1,AI994,AJ994),1000000000000)+ROW()*0.000000001</f>
        <v>1000000000000</v>
      </c>
      <c r="AM994" s="31" t="n">
        <v>8.932296</v>
      </c>
      <c r="AN994" s="41" t="n">
        <v>1.232007</v>
      </c>
      <c r="AO994" s="31" t="n">
        <v>9.715006</v>
      </c>
      <c r="AP994" s="31" t="n">
        <f aca="false">IF(CORE_MODE=1,G994,IF(OR(CORE_MODE=3,CORE_MODE=4),G994+(CHOOSE(N_CW+1,0,1,CW_N2,CW_N3,CW_N4,CW_N5,CW_N6)+CHOOSE(N_CW_A+1,0,CW_A1,CW_A2))*CW_PER_SWING*AM994,AM994))</f>
        <v>35.863754305848</v>
      </c>
      <c r="AQ994" s="41" t="n">
        <f aca="false">IF(CORE_MODE=2,AN994,K994)</f>
        <v>1.252843</v>
      </c>
      <c r="AR994" s="31" t="n">
        <f aca="false">IF(CORE_MODE=2,AO994,L994)</f>
        <v>10.846698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31" t="n">
        <v>20.62</v>
      </c>
      <c r="H995" s="8" t="n">
        <v>35.289631</v>
      </c>
      <c r="I995" s="8" t="n">
        <v>188.057379</v>
      </c>
      <c r="J995" s="31" t="n">
        <v>5.32897</v>
      </c>
      <c r="K995" s="41" t="n">
        <v>1.151817</v>
      </c>
      <c r="L995" s="31" t="n">
        <v>1.394073</v>
      </c>
      <c r="M995" s="8" t="n">
        <v>128</v>
      </c>
      <c r="N995" s="8" t="n">
        <v>876</v>
      </c>
      <c r="O995" s="31" t="n">
        <v>14.585527</v>
      </c>
      <c r="P995" s="31" t="n">
        <v>2.371524</v>
      </c>
      <c r="Q995" s="31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31" t="n">
        <v>3.128408</v>
      </c>
      <c r="W995" s="41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2*ROUNDUP(G995*1000/V_ZENER,0)*PRICE_Z+(4+IF(CORE_MODE=1,1,0)+IF(OR(CORE_MODE=3,CORE_MODE=4),1+2*N_CW+2*N_CW_A,0))*ROUNDUP(G995*DIODE_SAFETY/V_STICK,0)*PRICE_STICK</f>
        <v>169.8</v>
      </c>
      <c r="AG995" s="24" t="n">
        <f aca="false">SUM(X995:AF995)</f>
        <v>1490.7245185</v>
      </c>
      <c r="AH995" s="20" t="n">
        <f aca="false">FIXED_BOM</f>
        <v>3666</v>
      </c>
      <c r="AI995" s="24" t="n">
        <f aca="false">(AG995+AH995)*(1+CONT)</f>
        <v>5930.233196275</v>
      </c>
      <c r="AJ995" s="24" t="n">
        <f aca="false">IF(AR995&gt;0,AI995/AR995,1000000000000)</f>
        <v>4253.89000165343</v>
      </c>
      <c r="AK995" s="8" t="n">
        <f aca="false">IF(AND(AP995&gt;=V_NEED,AR995&gt;=P_MIN,AQ995&gt;=Z_MIN,F995&lt;=N_CAP,D995&lt;=R_MAX,OR(CORONA_REQ=0,O995&gt;=G995),OR(CORE_MODE&lt;&gt;3,E_CORE&lt;=E_NULL_MAX)),1,0)</f>
        <v>0</v>
      </c>
      <c r="AL995" s="31" t="n">
        <f aca="false">IF(AK995=1,IF(OBJECTIVE=1,AI995,AJ995),1000000000000)+ROW()*0.000000001</f>
        <v>1000000000000</v>
      </c>
      <c r="AM995" s="31" t="n">
        <v>5.05018</v>
      </c>
      <c r="AN995" s="41" t="n">
        <v>1.060731</v>
      </c>
      <c r="AO995" s="31" t="n">
        <v>0.192747</v>
      </c>
      <c r="AP995" s="31" t="n">
        <f aca="false">IF(CORE_MODE=1,G995,IF(OR(CORE_MODE=3,CORE_MODE=4),G995+(CHOOSE(N_CW+1,0,1,CW_N2,CW_N3,CW_N4,CW_N5,CW_N6)+CHOOSE(N_CW_A+1,0,CW_A1,CW_A2))*CW_PER_SWING*AM995,AM995))</f>
        <v>31.33781015734</v>
      </c>
      <c r="AQ995" s="41" t="n">
        <f aca="false">IF(CORE_MODE=2,AN995,K995)</f>
        <v>1.151817</v>
      </c>
      <c r="AR995" s="31" t="n">
        <f aca="false">IF(CORE_MODE=2,AO995,L995)</f>
        <v>1.394073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31" t="n">
        <v>20.62</v>
      </c>
      <c r="H996" s="8" t="n">
        <v>54.312278</v>
      </c>
      <c r="I996" s="8" t="n">
        <v>295.518738</v>
      </c>
      <c r="J996" s="31" t="n">
        <v>5.441104</v>
      </c>
      <c r="K996" s="41" t="n">
        <v>1.209094</v>
      </c>
      <c r="L996" s="31" t="n">
        <v>2.837141</v>
      </c>
      <c r="M996" s="8" t="n">
        <v>197</v>
      </c>
      <c r="N996" s="8" t="n">
        <v>1014</v>
      </c>
      <c r="O996" s="31" t="n">
        <v>14.585527</v>
      </c>
      <c r="P996" s="31" t="n">
        <v>3.557286</v>
      </c>
      <c r="Q996" s="31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31" t="n">
        <v>4.341106</v>
      </c>
      <c r="W996" s="41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2*ROUNDUP(G996*1000/V_ZENER,0)*PRICE_Z+(4+IF(CORE_MODE=1,1,0)+IF(OR(CORE_MODE=3,CORE_MODE=4),1+2*N_CW+2*N_CW_A,0))*ROUNDUP(G996*DIODE_SAFETY/V_STICK,0)*PRICE_STICK</f>
        <v>169.8</v>
      </c>
      <c r="AG996" s="24" t="n">
        <f aca="false">SUM(X996:AF996)</f>
        <v>2050.4139795</v>
      </c>
      <c r="AH996" s="20" t="n">
        <f aca="false">FIXED_BOM</f>
        <v>3666</v>
      </c>
      <c r="AI996" s="24" t="n">
        <f aca="false">(AG996+AH996)*(1+CONT)</f>
        <v>6573.876076425</v>
      </c>
      <c r="AJ996" s="24" t="n">
        <f aca="false">IF(AR996&gt;0,AI996/AR996,1000000000000)</f>
        <v>2317.07767658534</v>
      </c>
      <c r="AK996" s="8" t="n">
        <f aca="false">IF(AND(AP996&gt;=V_NEED,AR996&gt;=P_MIN,AQ996&gt;=Z_MIN,F996&lt;=N_CAP,D996&lt;=R_MAX,OR(CORONA_REQ=0,O996&gt;=G996),OR(CORE_MODE&lt;&gt;3,E_CORE&lt;=E_NULL_MAX)),1,0)</f>
        <v>0</v>
      </c>
      <c r="AL996" s="31" t="n">
        <f aca="false">IF(AK996=1,IF(OBJECTIVE=1,AI996,AJ996),1000000000000)+ROW()*0.000000001</f>
        <v>1000000000000</v>
      </c>
      <c r="AM996" s="31" t="n">
        <v>9.01863</v>
      </c>
      <c r="AN996" s="41" t="n">
        <v>1.127179</v>
      </c>
      <c r="AO996" s="31" t="n">
        <v>1.202457</v>
      </c>
      <c r="AP996" s="31" t="n">
        <f aca="false">IF(CORE_MODE=1,G996,IF(OR(CORE_MODE=3,CORE_MODE=4),G996+(CHOOSE(N_CW+1,0,1,CW_N2,CW_N3,CW_N4,CW_N5,CW_N6)+CHOOSE(N_CW_A+1,0,CW_A1,CW_A2))*CW_PER_SWING*AM996,AM996))</f>
        <v>39.75990475969</v>
      </c>
      <c r="AQ996" s="41" t="n">
        <f aca="false">IF(CORE_MODE=2,AN996,K996)</f>
        <v>1.209094</v>
      </c>
      <c r="AR996" s="31" t="n">
        <f aca="false">IF(CORE_MODE=2,AO996,L996)</f>
        <v>2.837141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31" t="n">
        <v>20.62</v>
      </c>
      <c r="H997" s="8" t="n">
        <v>73.334924</v>
      </c>
      <c r="I997" s="8" t="n">
        <v>402.980097</v>
      </c>
      <c r="J997" s="31" t="n">
        <v>5.495064</v>
      </c>
      <c r="K997" s="41" t="n">
        <v>1.239312</v>
      </c>
      <c r="L997" s="31" t="n">
        <v>4.296682</v>
      </c>
      <c r="M997" s="8" t="n">
        <v>254.5</v>
      </c>
      <c r="N997" s="8" t="n">
        <v>1129</v>
      </c>
      <c r="O997" s="31" t="n">
        <v>14.585527</v>
      </c>
      <c r="P997" s="31" t="n">
        <v>4.743048</v>
      </c>
      <c r="Q997" s="31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31" t="n">
        <v>5.351687</v>
      </c>
      <c r="W997" s="41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2*ROUNDUP(G997*1000/V_ZENER,0)*PRICE_Z+(4+IF(CORE_MODE=1,1,0)+IF(OR(CORE_MODE=3,CORE_MODE=4),1+2*N_CW+2*N_CW_A,0))*ROUNDUP(G997*DIODE_SAFETY/V_STICK,0)*PRICE_STICK</f>
        <v>169.8</v>
      </c>
      <c r="AG997" s="24" t="n">
        <f aca="false">SUM(X997:AF997)</f>
        <v>2525.65379579</v>
      </c>
      <c r="AH997" s="20" t="n">
        <f aca="false">FIXED_BOM</f>
        <v>3666</v>
      </c>
      <c r="AI997" s="24" t="n">
        <f aca="false">(AG997+AH997)*(1+CONT)</f>
        <v>7120.4018651585</v>
      </c>
      <c r="AJ997" s="24" t="n">
        <f aca="false">IF(AR997&gt;0,AI997/AR997,1000000000000)</f>
        <v>1657.18614157587</v>
      </c>
      <c r="AK997" s="8" t="n">
        <f aca="false">IF(AND(AP997&gt;=V_NEED,AR997&gt;=P_MIN,AQ997&gt;=Z_MIN,F997&lt;=N_CAP,D997&lt;=R_MAX,OR(CORONA_REQ=0,O997&gt;=G997),OR(CORE_MODE&lt;&gt;3,E_CORE&lt;=E_NULL_MAX)),1,0)</f>
        <v>0</v>
      </c>
      <c r="AL997" s="31" t="n">
        <f aca="false">IF(AK997=1,IF(OBJECTIVE=1,AI997,AJ997),1000000000000)+ROW()*0.000000001</f>
        <v>1000000000000</v>
      </c>
      <c r="AM997" s="31" t="n">
        <v>10.423912</v>
      </c>
      <c r="AN997" s="41" t="n">
        <v>1.172107</v>
      </c>
      <c r="AO997" s="31" t="n">
        <v>3.078113</v>
      </c>
      <c r="AP997" s="31" t="n">
        <f aca="false">IF(CORE_MODE=1,G997,IF(OR(CORE_MODE=3,CORE_MODE=4),G997+(CHOOSE(N_CW+1,0,1,CW_N2,CW_N3,CW_N4,CW_N5,CW_N6)+CHOOSE(N_CW_A+1,0,CW_A1,CW_A2))*CW_PER_SWING*AM997,AM997))</f>
        <v>42.742282752856</v>
      </c>
      <c r="AQ997" s="41" t="n">
        <f aca="false">IF(CORE_MODE=2,AN997,K997)</f>
        <v>1.239312</v>
      </c>
      <c r="AR997" s="31" t="n">
        <f aca="false">IF(CORE_MODE=2,AO997,L997)</f>
        <v>4.296682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31" t="n">
        <v>20.62</v>
      </c>
      <c r="H998" s="8" t="n">
        <v>92.357571</v>
      </c>
      <c r="I998" s="8" t="n">
        <v>510.441456</v>
      </c>
      <c r="J998" s="31" t="n">
        <v>5.526796</v>
      </c>
      <c r="K998" s="41" t="n">
        <v>1.258028</v>
      </c>
      <c r="L998" s="31" t="n">
        <v>5.765022</v>
      </c>
      <c r="M998" s="8" t="n">
        <v>323.5</v>
      </c>
      <c r="N998" s="8" t="n">
        <v>1267</v>
      </c>
      <c r="O998" s="31" t="n">
        <v>14.585527</v>
      </c>
      <c r="P998" s="31" t="n">
        <v>5.92881</v>
      </c>
      <c r="Q998" s="31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31" t="n">
        <v>6.564384</v>
      </c>
      <c r="W998" s="41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2*ROUNDUP(G998*1000/V_ZENER,0)*PRICE_Z+(4+IF(CORE_MODE=1,1,0)+IF(OR(CORE_MODE=3,CORE_MODE=4),1+2*N_CW+2*N_CW_A,0))*ROUNDUP(G998*DIODE_SAFETY/V_STICK,0)*PRICE_STICK</f>
        <v>169.8</v>
      </c>
      <c r="AG998" s="24" t="n">
        <f aca="false">SUM(X998:AF998)</f>
        <v>3085.34319179</v>
      </c>
      <c r="AH998" s="20" t="n">
        <f aca="false">FIXED_BOM</f>
        <v>3666</v>
      </c>
      <c r="AI998" s="24" t="n">
        <f aca="false">(AG998+AH998)*(1+CONT)</f>
        <v>7764.0446705585</v>
      </c>
      <c r="AJ998" s="24" t="n">
        <f aca="false">IF(AR998&gt;0,AI998/AR998,1000000000000)</f>
        <v>1346.75022412031</v>
      </c>
      <c r="AK998" s="8" t="n">
        <f aca="false">IF(AND(AP998&gt;=V_NEED,AR998&gt;=P_MIN,AQ998&gt;=Z_MIN,F998&lt;=N_CAP,D998&lt;=R_MAX,OR(CORONA_REQ=0,O998&gt;=G998),OR(CORE_MODE&lt;&gt;3,E_CORE&lt;=E_NULL_MAX)),1,0)</f>
        <v>0</v>
      </c>
      <c r="AL998" s="31" t="n">
        <f aca="false">IF(AK998=1,IF(OBJECTIVE=1,AI998,AJ998),1000000000000)+ROW()*0.000000001</f>
        <v>1000000000000</v>
      </c>
      <c r="AM998" s="31" t="n">
        <v>10.931402</v>
      </c>
      <c r="AN998" s="41" t="n">
        <v>1.201019</v>
      </c>
      <c r="AO998" s="31" t="n">
        <v>4.827114</v>
      </c>
      <c r="AP998" s="31" t="n">
        <f aca="false">IF(CORE_MODE=1,G998,IF(OR(CORE_MODE=3,CORE_MODE=4),G998+(CHOOSE(N_CW+1,0,1,CW_N2,CW_N3,CW_N4,CW_N5,CW_N6)+CHOOSE(N_CW_A+1,0,CW_A1,CW_A2))*CW_PER_SWING*AM998,AM998))</f>
        <v>43.819310002726</v>
      </c>
      <c r="AQ998" s="41" t="n">
        <f aca="false">IF(CORE_MODE=2,AN998,K998)</f>
        <v>1.258028</v>
      </c>
      <c r="AR998" s="31" t="n">
        <f aca="false">IF(CORE_MODE=2,AO998,L998)</f>
        <v>5.765022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31" t="n">
        <v>20.62</v>
      </c>
      <c r="H999" s="8" t="n">
        <v>111.380217</v>
      </c>
      <c r="I999" s="8" t="n">
        <v>617.902815</v>
      </c>
      <c r="J999" s="31" t="n">
        <v>5.547689</v>
      </c>
      <c r="K999" s="41" t="n">
        <v>1.270116</v>
      </c>
      <c r="L999" s="31" t="n">
        <v>7.230813</v>
      </c>
      <c r="M999" s="8" t="n">
        <v>381</v>
      </c>
      <c r="N999" s="8" t="n">
        <v>1382</v>
      </c>
      <c r="O999" s="31" t="n">
        <v>14.585527</v>
      </c>
      <c r="P999" s="31" t="n">
        <v>7.114572</v>
      </c>
      <c r="Q999" s="31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31" t="n">
        <v>7.574965</v>
      </c>
      <c r="W999" s="41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2*ROUNDUP(G999*1000/V_ZENER,0)*PRICE_Z+(4+IF(CORE_MODE=1,1,0)+IF(OR(CORE_MODE=3,CORE_MODE=4),1+2*N_CW+2*N_CW_A,0))*ROUNDUP(G999*DIODE_SAFETY/V_STICK,0)*PRICE_STICK</f>
        <v>169.8</v>
      </c>
      <c r="AG999" s="24" t="n">
        <f aca="false">SUM(X999:AF999)</f>
        <v>3560.58306111</v>
      </c>
      <c r="AH999" s="20" t="n">
        <f aca="false">FIXED_BOM</f>
        <v>3666</v>
      </c>
      <c r="AI999" s="24" t="n">
        <f aca="false">(AG999+AH999)*(1+CONT)</f>
        <v>8310.5705202765</v>
      </c>
      <c r="AJ999" s="24" t="n">
        <f aca="false">IF(AR999&gt;0,AI999/AR999,1000000000000)</f>
        <v>1149.32726379129</v>
      </c>
      <c r="AK999" s="8" t="n">
        <f aca="false">IF(AND(AP999&gt;=V_NEED,AR999&gt;=P_MIN,AQ999&gt;=Z_MIN,F999&lt;=N_CAP,D999&lt;=R_MAX,OR(CORONA_REQ=0,O999&gt;=G999),OR(CORE_MODE&lt;&gt;3,E_CORE&lt;=E_NULL_MAX)),1,0)</f>
        <v>0</v>
      </c>
      <c r="AL999" s="31" t="n">
        <f aca="false">IF(AK999=1,IF(OBJECTIVE=1,AI999,AJ999),1000000000000)+ROW()*0.000000001</f>
        <v>1000000000000</v>
      </c>
      <c r="AM999" s="31" t="n">
        <v>10.967433</v>
      </c>
      <c r="AN999" s="41" t="n">
        <v>1.220422</v>
      </c>
      <c r="AO999" s="31" t="n">
        <v>6.266495</v>
      </c>
      <c r="AP999" s="31" t="n">
        <f aca="false">IF(CORE_MODE=1,G999,IF(OR(CORE_MODE=3,CORE_MODE=4),G999+(CHOOSE(N_CW+1,0,1,CW_N2,CW_N3,CW_N4,CW_N5,CW_N6)+CHOOSE(N_CW_A+1,0,CW_A1,CW_A2))*CW_PER_SWING*AM999,AM999))</f>
        <v>43.895777260879</v>
      </c>
      <c r="AQ999" s="41" t="n">
        <f aca="false">IF(CORE_MODE=2,AN999,K999)</f>
        <v>1.270116</v>
      </c>
      <c r="AR999" s="31" t="n">
        <f aca="false">IF(CORE_MODE=2,AO999,L999)</f>
        <v>7.230813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31" t="n">
        <v>20.62</v>
      </c>
      <c r="H1000" s="8" t="n">
        <v>149.42551</v>
      </c>
      <c r="I1000" s="8" t="n">
        <v>832.825534</v>
      </c>
      <c r="J1000" s="31" t="n">
        <v>5.573516</v>
      </c>
      <c r="K1000" s="41" t="n">
        <v>1.286592</v>
      </c>
      <c r="L1000" s="31" t="n">
        <v>10.181653</v>
      </c>
      <c r="M1000" s="8" t="n">
        <v>507.5</v>
      </c>
      <c r="N1000" s="8" t="n">
        <v>1635</v>
      </c>
      <c r="O1000" s="31" t="n">
        <v>14.585527</v>
      </c>
      <c r="P1000" s="31" t="n">
        <v>9.486096</v>
      </c>
      <c r="Q1000" s="31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31" t="n">
        <v>9.798244</v>
      </c>
      <c r="W1000" s="41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2*ROUNDUP(G1000*1000/V_ZENER,0)*PRICE_Z+(4+IF(CORE_MODE=1,1,0)+IF(OR(CORE_MODE=3,CORE_MODE=4),1+2*N_CW+2*N_CW_A,0))*ROUNDUP(G1000*DIODE_SAFETY/V_STICK,0)*PRICE_STICK</f>
        <v>169.8</v>
      </c>
      <c r="AG1000" s="24" t="n">
        <f aca="false">SUM(X1000:AF1000)</f>
        <v>4595.51238293</v>
      </c>
      <c r="AH1000" s="20" t="n">
        <f aca="false">FIXED_BOM</f>
        <v>3666</v>
      </c>
      <c r="AI1000" s="24" t="n">
        <f aca="false">(AG1000+AH1000)*(1+CONT)</f>
        <v>9500.7392403695</v>
      </c>
      <c r="AJ1000" s="24" t="n">
        <f aca="false">IF(AR1000&gt;0,AI1000/AR1000,1000000000000)</f>
        <v>933.123456512366</v>
      </c>
      <c r="AK1000" s="8" t="n">
        <f aca="false">IF(AND(AP1000&gt;=V_NEED,AR1000&gt;=P_MIN,AQ1000&gt;=Z_MIN,F1000&lt;=N_CAP,D1000&lt;=R_MAX,OR(CORONA_REQ=0,O1000&gt;=G1000),OR(CORE_MODE&lt;&gt;3,E_CORE&lt;=E_NULL_MAX)),1,0)</f>
        <v>0</v>
      </c>
      <c r="AL1000" s="31" t="n">
        <f aca="false">IF(AK1000=1,IF(OBJECTIVE=1,AI1000,AJ1000),1000000000000)+ROW()*0.000000001</f>
        <v>1000000000000</v>
      </c>
      <c r="AM1000" s="31" t="n">
        <v>11.023918</v>
      </c>
      <c r="AN1000" s="41" t="n">
        <v>1.24816</v>
      </c>
      <c r="AO1000" s="31" t="n">
        <v>9.255655</v>
      </c>
      <c r="AP1000" s="31" t="n">
        <f aca="false">IF(CORE_MODE=1,G1000,IF(OR(CORE_MODE=3,CORE_MODE=4),G1000+(CHOOSE(N_CW+1,0,1,CW_N2,CW_N3,CW_N4,CW_N5,CW_N6)+CHOOSE(N_CW_A+1,0,CW_A1,CW_A2))*CW_PER_SWING*AM1000,AM1000))</f>
        <v>44.015653286434</v>
      </c>
      <c r="AQ1000" s="41" t="n">
        <f aca="false">IF(CORE_MODE=2,AN1000,K1000)</f>
        <v>1.286592</v>
      </c>
      <c r="AR1000" s="31" t="n">
        <f aca="false">IF(CORE_MODE=2,AO1000,L1000)</f>
        <v>10.181653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31" t="n">
        <v>20.62</v>
      </c>
      <c r="H1001" s="8" t="n">
        <v>45.25805</v>
      </c>
      <c r="I1001" s="8" t="n">
        <v>224.705483</v>
      </c>
      <c r="J1001" s="31" t="n">
        <v>4.964984</v>
      </c>
      <c r="K1001" s="41" t="n">
        <v>1.159176</v>
      </c>
      <c r="L1001" s="31" t="n">
        <v>1.736851</v>
      </c>
      <c r="M1001" s="8" t="n">
        <v>139.5</v>
      </c>
      <c r="N1001" s="8" t="n">
        <v>899</v>
      </c>
      <c r="O1001" s="31" t="n">
        <v>14.585527</v>
      </c>
      <c r="P1001" s="31" t="n">
        <v>2.753227</v>
      </c>
      <c r="Q1001" s="31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31" t="n">
        <v>3.330524</v>
      </c>
      <c r="W1001" s="41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2*ROUNDUP(G1001*1000/V_ZENER,0)*PRICE_Z+(4+IF(CORE_MODE=1,1,0)+IF(OR(CORE_MODE=3,CORE_MODE=4),1+2*N_CW+2*N_CW_A,0))*ROUNDUP(G1001*DIODE_SAFETY/V_STICK,0)*PRICE_STICK</f>
        <v>169.8</v>
      </c>
      <c r="AG1001" s="24" t="n">
        <f aca="false">SUM(X1001:AF1001)</f>
        <v>1579.74303509</v>
      </c>
      <c r="AH1001" s="20" t="n">
        <f aca="false">FIXED_BOM</f>
        <v>3666</v>
      </c>
      <c r="AI1001" s="24" t="n">
        <f aca="false">(AG1001+AH1001)*(1+CONT)</f>
        <v>6032.6044903535</v>
      </c>
      <c r="AJ1001" s="24" t="n">
        <f aca="false">IF(AR1001&gt;0,AI1001/AR1001,1000000000000)</f>
        <v>3473.2999493644</v>
      </c>
      <c r="AK1001" s="8" t="n">
        <f aca="false">IF(AND(AP1001&gt;=V_NEED,AR1001&gt;=P_MIN,AQ1001&gt;=Z_MIN,F1001&lt;=N_CAP,D1001&lt;=R_MAX,OR(CORONA_REQ=0,O1001&gt;=G1001),OR(CORE_MODE&lt;&gt;3,E_CORE&lt;=E_NULL_MAX)),1,0)</f>
        <v>0</v>
      </c>
      <c r="AL1001" s="31" t="n">
        <f aca="false">IF(AK1001=1,IF(OBJECTIVE=1,AI1001,AJ1001),1000000000000)+ROW()*0.000000001</f>
        <v>1000000000000</v>
      </c>
      <c r="AM1001" s="31" t="n">
        <v>6.506663</v>
      </c>
      <c r="AN1001" s="41" t="n">
        <v>1.074231</v>
      </c>
      <c r="AO1001" s="31" t="n">
        <v>0.24905</v>
      </c>
      <c r="AP1001" s="31" t="n">
        <f aca="false">IF(CORE_MODE=1,G1001,IF(OR(CORE_MODE=3,CORE_MODE=4),G1001+(CHOOSE(N_CW+1,0,1,CW_N2,CW_N3,CW_N4,CW_N5,CW_N6)+CHOOSE(N_CW_A+1,0,CW_A1,CW_A2))*CW_PER_SWING*AM1001,AM1001))</f>
        <v>34.428850138369</v>
      </c>
      <c r="AQ1001" s="41" t="n">
        <f aca="false">IF(CORE_MODE=2,AN1001,K1001)</f>
        <v>1.159176</v>
      </c>
      <c r="AR1001" s="31" t="n">
        <f aca="false">IF(CORE_MODE=2,AO1001,L1001)</f>
        <v>1.736851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31" t="n">
        <v>20.62</v>
      </c>
      <c r="H1002" s="8" t="n">
        <v>69.976936</v>
      </c>
      <c r="I1002" s="8" t="n">
        <v>353.108617</v>
      </c>
      <c r="J1002" s="31" t="n">
        <v>5.046071</v>
      </c>
      <c r="K1002" s="41" t="n">
        <v>1.207759</v>
      </c>
      <c r="L1002" s="31" t="n">
        <v>3.37981</v>
      </c>
      <c r="M1002" s="8" t="n">
        <v>197</v>
      </c>
      <c r="N1002" s="8" t="n">
        <v>1014</v>
      </c>
      <c r="O1002" s="31" t="n">
        <v>14.585527</v>
      </c>
      <c r="P1002" s="31" t="n">
        <v>4.129841</v>
      </c>
      <c r="Q1002" s="31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31" t="n">
        <v>4.341106</v>
      </c>
      <c r="W1002" s="41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2*ROUNDUP(G1002*1000/V_ZENER,0)*PRICE_Z+(4+IF(CORE_MODE=1,1,0)+IF(OR(CORE_MODE=3,CORE_MODE=4),1+2*N_CW+2*N_CW_A,0))*ROUNDUP(G1002*DIODE_SAFETY/V_STICK,0)*PRICE_STICK</f>
        <v>169.8</v>
      </c>
      <c r="AG1002" s="24" t="n">
        <f aca="false">SUM(X1002:AF1002)</f>
        <v>2057.26746285</v>
      </c>
      <c r="AH1002" s="20" t="n">
        <f aca="false">FIXED_BOM</f>
        <v>3666</v>
      </c>
      <c r="AI1002" s="24" t="n">
        <f aca="false">(AG1002+AH1002)*(1+CONT)</f>
        <v>6581.7575822775</v>
      </c>
      <c r="AJ1002" s="24" t="n">
        <f aca="false">IF(AR1002&gt;0,AI1002/AR1002,1000000000000)</f>
        <v>1947.37502471367</v>
      </c>
      <c r="AK1002" s="8" t="n">
        <f aca="false">IF(AND(AP1002&gt;=V_NEED,AR1002&gt;=P_MIN,AQ1002&gt;=Z_MIN,F1002&lt;=N_CAP,D1002&lt;=R_MAX,OR(CORONA_REQ=0,O1002&gt;=G1002),OR(CORE_MODE&lt;&gt;3,E_CORE&lt;=E_NULL_MAX)),1,0)</f>
        <v>0</v>
      </c>
      <c r="AL1002" s="31" t="n">
        <f aca="false">IF(AK1002=1,IF(OBJECTIVE=1,AI1002,AJ1002),1000000000000)+ROW()*0.000000001</f>
        <v>1000000000000</v>
      </c>
      <c r="AM1002" s="31" t="n">
        <v>9.574123</v>
      </c>
      <c r="AN1002" s="41" t="n">
        <v>1.13762</v>
      </c>
      <c r="AO1002" s="31" t="n">
        <v>1.865163</v>
      </c>
      <c r="AP1002" s="31" t="n">
        <f aca="false">IF(CORE_MODE=1,G1002,IF(OR(CORE_MODE=3,CORE_MODE=4),G1002+(CHOOSE(N_CW+1,0,1,CW_N2,CW_N3,CW_N4,CW_N5,CW_N6)+CHOOSE(N_CW_A+1,0,CW_A1,CW_A2))*CW_PER_SWING*AM1002,AM1002))</f>
        <v>40.938807000349</v>
      </c>
      <c r="AQ1002" s="41" t="n">
        <f aca="false">IF(CORE_MODE=2,AN1002,K1002)</f>
        <v>1.207759</v>
      </c>
      <c r="AR1002" s="31" t="n">
        <f aca="false">IF(CORE_MODE=2,AO1002,L1002)</f>
        <v>3.37981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31" t="n">
        <v>20.62</v>
      </c>
      <c r="H1003" s="8" t="n">
        <v>94.695822</v>
      </c>
      <c r="I1003" s="8" t="n">
        <v>481.51175</v>
      </c>
      <c r="J1003" s="31" t="n">
        <v>5.084826</v>
      </c>
      <c r="K1003" s="41" t="n">
        <v>1.232789</v>
      </c>
      <c r="L1003" s="31" t="n">
        <v>5.035951</v>
      </c>
      <c r="M1003" s="8" t="n">
        <v>266</v>
      </c>
      <c r="N1003" s="8" t="n">
        <v>1152</v>
      </c>
      <c r="O1003" s="31" t="n">
        <v>14.585527</v>
      </c>
      <c r="P1003" s="31" t="n">
        <v>5.506455</v>
      </c>
      <c r="Q1003" s="31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31" t="n">
        <v>5.553803</v>
      </c>
      <c r="W1003" s="41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2*ROUNDUP(G1003*1000/V_ZENER,0)*PRICE_Z+(4+IF(CORE_MODE=1,1,0)+IF(OR(CORE_MODE=3,CORE_MODE=4),1+2*N_CW+2*N_CW_A,0))*ROUNDUP(G1003*DIODE_SAFETY/V_STICK,0)*PRICE_STICK</f>
        <v>169.8</v>
      </c>
      <c r="AG1003" s="24" t="n">
        <f aca="false">SUM(X1003:AF1003)</f>
        <v>2619.24136926</v>
      </c>
      <c r="AH1003" s="20" t="n">
        <f aca="false">FIXED_BOM</f>
        <v>3666</v>
      </c>
      <c r="AI1003" s="24" t="n">
        <f aca="false">(AG1003+AH1003)*(1+CONT)</f>
        <v>7228.027574649</v>
      </c>
      <c r="AJ1003" s="24" t="n">
        <f aca="false">IF(AR1003&gt;0,AI1003/AR1003,1000000000000)</f>
        <v>1435.28552494832</v>
      </c>
      <c r="AK1003" s="8" t="n">
        <f aca="false">IF(AND(AP1003&gt;=V_NEED,AR1003&gt;=P_MIN,AQ1003&gt;=Z_MIN,F1003&lt;=N_CAP,D1003&lt;=R_MAX,OR(CORONA_REQ=0,O1003&gt;=G1003),OR(CORE_MODE&lt;&gt;3,E_CORE&lt;=E_NULL_MAX)),1,0)</f>
        <v>0</v>
      </c>
      <c r="AL1003" s="31" t="n">
        <f aca="false">IF(AK1003=1,IF(OBJECTIVE=1,AI1003,AJ1003),1000000000000)+ROW()*0.000000001</f>
        <v>1000000000000</v>
      </c>
      <c r="AM1003" s="31" t="n">
        <v>10.874888</v>
      </c>
      <c r="AN1003" s="41" t="n">
        <v>1.176545</v>
      </c>
      <c r="AO1003" s="31" t="n">
        <v>4.13782</v>
      </c>
      <c r="AP1003" s="31" t="n">
        <f aca="false">IF(CORE_MODE=1,G1003,IF(OR(CORE_MODE=3,CORE_MODE=4),G1003+(CHOOSE(N_CW+1,0,1,CW_N2,CW_N3,CW_N4,CW_N5,CW_N6)+CHOOSE(N_CW_A+1,0,CW_A1,CW_A2))*CW_PER_SWING*AM1003,AM1003))</f>
        <v>43.699372431544</v>
      </c>
      <c r="AQ1003" s="41" t="n">
        <f aca="false">IF(CORE_MODE=2,AN1003,K1003)</f>
        <v>1.232789</v>
      </c>
      <c r="AR1003" s="31" t="n">
        <f aca="false">IF(CORE_MODE=2,AO1003,L1003)</f>
        <v>5.035951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31" t="n">
        <v>20.62</v>
      </c>
      <c r="H1004" s="8" t="n">
        <v>119.414708</v>
      </c>
      <c r="I1004" s="8" t="n">
        <v>609.914884</v>
      </c>
      <c r="J1004" s="31" t="n">
        <v>5.107536</v>
      </c>
      <c r="K1004" s="41" t="n">
        <v>1.248393</v>
      </c>
      <c r="L1004" s="31" t="n">
        <v>6.703387</v>
      </c>
      <c r="M1004" s="8" t="n">
        <v>335</v>
      </c>
      <c r="N1004" s="8" t="n">
        <v>1290</v>
      </c>
      <c r="O1004" s="31" t="n">
        <v>14.585527</v>
      </c>
      <c r="P1004" s="31" t="n">
        <v>6.883068</v>
      </c>
      <c r="Q1004" s="31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31" t="n">
        <v>6.7665</v>
      </c>
      <c r="W1004" s="41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2*ROUNDUP(G1004*1000/V_ZENER,0)*PRICE_Z+(4+IF(CORE_MODE=1,1,0)+IF(OR(CORE_MODE=3,CORE_MODE=4),1+2*N_CW+2*N_CW_A,0))*ROUNDUP(G1004*DIODE_SAFETY/V_STICK,0)*PRICE_STICK</f>
        <v>169.8</v>
      </c>
      <c r="AG1004" s="24" t="n">
        <f aca="false">SUM(X1004:AF1004)</f>
        <v>3181.21519823</v>
      </c>
      <c r="AH1004" s="20" t="n">
        <f aca="false">FIXED_BOM</f>
        <v>3666</v>
      </c>
      <c r="AI1004" s="24" t="n">
        <f aca="false">(AG1004+AH1004)*(1+CONT)</f>
        <v>7874.2974779645</v>
      </c>
      <c r="AJ1004" s="24" t="n">
        <f aca="false">IF(AR1004&gt;0,AI1004/AR1004,1000000000000)</f>
        <v>1174.67445605699</v>
      </c>
      <c r="AK1004" s="8" t="n">
        <f aca="false">IF(AND(AP1004&gt;=V_NEED,AR1004&gt;=P_MIN,AQ1004&gt;=Z_MIN,F1004&lt;=N_CAP,D1004&lt;=R_MAX,OR(CORONA_REQ=0,O1004&gt;=G1004),OR(CORE_MODE&lt;&gt;3,E_CORE&lt;=E_NULL_MAX)),1,0)</f>
        <v>0</v>
      </c>
      <c r="AL1004" s="31" t="n">
        <f aca="false">IF(AK1004=1,IF(OBJECTIVE=1,AI1004,AJ1004),1000000000000)+ROW()*0.000000001</f>
        <v>1000000000000</v>
      </c>
      <c r="AM1004" s="31" t="n">
        <v>10.91841</v>
      </c>
      <c r="AN1004" s="41" t="n">
        <v>1.200698</v>
      </c>
      <c r="AO1004" s="31" t="n">
        <v>5.761416</v>
      </c>
      <c r="AP1004" s="31" t="n">
        <f aca="false">IF(CORE_MODE=1,G1004,IF(OR(CORE_MODE=3,CORE_MODE=4),G1004+(CHOOSE(N_CW+1,0,1,CW_N2,CW_N3,CW_N4,CW_N5,CW_N6)+CHOOSE(N_CW_A+1,0,CW_A1,CW_A2))*CW_PER_SWING*AM1004,AM1004))</f>
        <v>43.79173756183</v>
      </c>
      <c r="AQ1004" s="41" t="n">
        <f aca="false">IF(CORE_MODE=2,AN1004,K1004)</f>
        <v>1.248393</v>
      </c>
      <c r="AR1004" s="31" t="n">
        <f aca="false">IF(CORE_MODE=2,AO1004,L1004)</f>
        <v>6.703387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31" t="n">
        <v>20.62</v>
      </c>
      <c r="H1005" s="8" t="n">
        <v>144.133594</v>
      </c>
      <c r="I1005" s="8" t="n">
        <v>738.318017</v>
      </c>
      <c r="J1005" s="31" t="n">
        <v>5.122456</v>
      </c>
      <c r="K1005" s="41" t="n">
        <v>1.258727</v>
      </c>
      <c r="L1005" s="31" t="n">
        <v>8.372737</v>
      </c>
      <c r="M1005" s="8" t="n">
        <v>404</v>
      </c>
      <c r="N1005" s="8" t="n">
        <v>1428</v>
      </c>
      <c r="O1005" s="31" t="n">
        <v>14.585527</v>
      </c>
      <c r="P1005" s="31" t="n">
        <v>8.259682</v>
      </c>
      <c r="Q1005" s="31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31" t="n">
        <v>7.979198</v>
      </c>
      <c r="W1005" s="41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2*ROUNDUP(G1005*1000/V_ZENER,0)*PRICE_Z+(4+IF(CORE_MODE=1,1,0)+IF(OR(CORE_MODE=3,CORE_MODE=4),1+2*N_CW+2*N_CW_A,0))*ROUNDUP(G1005*DIODE_SAFETY/V_STICK,0)*PRICE_STICK</f>
        <v>169.8</v>
      </c>
      <c r="AG1005" s="24" t="n">
        <f aca="false">SUM(X1005:AF1005)</f>
        <v>3743.18915267</v>
      </c>
      <c r="AH1005" s="20" t="n">
        <f aca="false">FIXED_BOM</f>
        <v>3666</v>
      </c>
      <c r="AI1005" s="24" t="n">
        <f aca="false">(AG1005+AH1005)*(1+CONT)</f>
        <v>8520.5675255705</v>
      </c>
      <c r="AJ1005" s="24" t="n">
        <f aca="false">IF(AR1005&gt;0,AI1005/AR1005,1000000000000)</f>
        <v>1017.65617689538</v>
      </c>
      <c r="AK1005" s="8" t="n">
        <f aca="false">IF(AND(AP1005&gt;=V_NEED,AR1005&gt;=P_MIN,AQ1005&gt;=Z_MIN,F1005&lt;=N_CAP,D1005&lt;=R_MAX,OR(CORONA_REQ=0,O1005&gt;=G1005),OR(CORE_MODE&lt;&gt;3,E_CORE&lt;=E_NULL_MAX)),1,0)</f>
        <v>0</v>
      </c>
      <c r="AL1005" s="31" t="n">
        <f aca="false">IF(AK1005=1,IF(OBJECTIVE=1,AI1005,AJ1005),1000000000000)+ROW()*0.000000001</f>
        <v>1000000000000</v>
      </c>
      <c r="AM1005" s="31" t="n">
        <v>10.953266</v>
      </c>
      <c r="AN1005" s="41" t="n">
        <v>1.218219</v>
      </c>
      <c r="AO1005" s="31" t="n">
        <v>7.450847</v>
      </c>
      <c r="AP1005" s="31" t="n">
        <f aca="false">IF(CORE_MODE=1,G1005,IF(OR(CORE_MODE=3,CORE_MODE=4),G1005+(CHOOSE(N_CW+1,0,1,CW_N2,CW_N3,CW_N4,CW_N5,CW_N6)+CHOOSE(N_CW_A+1,0,CW_A1,CW_A2))*CW_PER_SWING*AM1005,AM1005))</f>
        <v>43.865711160958</v>
      </c>
      <c r="AQ1005" s="41" t="n">
        <f aca="false">IF(CORE_MODE=2,AN1005,K1005)</f>
        <v>1.258727</v>
      </c>
      <c r="AR1005" s="31" t="n">
        <f aca="false">IF(CORE_MODE=2,AO1005,L1005)</f>
        <v>8.372737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31" t="n">
        <v>20.62</v>
      </c>
      <c r="H1006" s="8" t="n">
        <v>193.571366</v>
      </c>
      <c r="I1006" s="8" t="n">
        <v>995.124284</v>
      </c>
      <c r="J1006" s="31" t="n">
        <v>5.140865</v>
      </c>
      <c r="K1006" s="41" t="n">
        <v>1.271391</v>
      </c>
      <c r="L1006" s="31" t="n">
        <v>11.710477</v>
      </c>
      <c r="M1006" s="8" t="n">
        <v>530.5</v>
      </c>
      <c r="N1006" s="8" t="n">
        <v>1681</v>
      </c>
      <c r="O1006" s="31" t="n">
        <v>14.585527</v>
      </c>
      <c r="P1006" s="31" t="n">
        <v>11.01291</v>
      </c>
      <c r="Q1006" s="31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31" t="n">
        <v>10.202477</v>
      </c>
      <c r="W1006" s="41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2*ROUNDUP(G1006*1000/V_ZENER,0)*PRICE_Z+(4+IF(CORE_MODE=1,1,0)+IF(OR(CORE_MODE=3,CORE_MODE=4),1+2*N_CW+2*N_CW_A,0))*ROUNDUP(G1006*DIODE_SAFETY/V_STICK,0)*PRICE_STICK</f>
        <v>169.8</v>
      </c>
      <c r="AG1006" s="24" t="n">
        <f aca="false">SUM(X1006:AF1006)</f>
        <v>4782.68747487</v>
      </c>
      <c r="AH1006" s="20" t="n">
        <f aca="false">FIXED_BOM</f>
        <v>3666</v>
      </c>
      <c r="AI1006" s="24" t="n">
        <f aca="false">(AG1006+AH1006)*(1+CONT)</f>
        <v>9715.9905961005</v>
      </c>
      <c r="AJ1006" s="24" t="n">
        <f aca="false">IF(AR1006&gt;0,AI1006/AR1006,1000000000000)</f>
        <v>829.683589840149</v>
      </c>
      <c r="AK1006" s="8" t="n">
        <f aca="false">IF(AND(AP1006&gt;=V_NEED,AR1006&gt;=P_MIN,AQ1006&gt;=Z_MIN,F1006&lt;=N_CAP,D1006&lt;=R_MAX,OR(CORONA_REQ=0,O1006&gt;=G1006),OR(CORE_MODE&lt;&gt;3,E_CORE&lt;=E_NULL_MAX)),1,0)</f>
        <v>0</v>
      </c>
      <c r="AL1006" s="31" t="n">
        <f aca="false">IF(AK1006=1,IF(OBJECTIVE=1,AI1006,AJ1006),1000000000000)+ROW()*0.000000001</f>
        <v>1000000000000</v>
      </c>
      <c r="AM1006" s="31" t="n">
        <v>11.012021</v>
      </c>
      <c r="AN1006" s="41" t="n">
        <v>1.239343</v>
      </c>
      <c r="AO1006" s="31" t="n">
        <v>10.767164</v>
      </c>
      <c r="AP1006" s="31" t="n">
        <f aca="false">IF(CORE_MODE=1,G1006,IF(OR(CORE_MODE=3,CORE_MODE=4),G1006+(CHOOSE(N_CW+1,0,1,CW_N2,CW_N3,CW_N4,CW_N5,CW_N6)+CHOOSE(N_CW_A+1,0,CW_A1,CW_A2))*CW_PER_SWING*AM1006,AM1006))</f>
        <v>43.990404723523</v>
      </c>
      <c r="AQ1006" s="41" t="n">
        <f aca="false">IF(CORE_MODE=2,AN1006,K1006)</f>
        <v>1.271391</v>
      </c>
      <c r="AR1006" s="31" t="n">
        <f aca="false">IF(CORE_MODE=2,AO1006,L1006)</f>
        <v>11.710477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31" t="n">
        <v>20.62</v>
      </c>
      <c r="H1007" s="8" t="n">
        <v>63.583727</v>
      </c>
      <c r="I1007" s="8" t="n">
        <v>261.18849</v>
      </c>
      <c r="J1007" s="31" t="n">
        <v>4.107788</v>
      </c>
      <c r="K1007" s="41" t="n">
        <v>1.131398</v>
      </c>
      <c r="L1007" s="31" t="n">
        <v>1.731286</v>
      </c>
      <c r="M1007" s="8" t="n">
        <v>139.5</v>
      </c>
      <c r="N1007" s="8" t="n">
        <v>899</v>
      </c>
      <c r="O1007" s="31" t="n">
        <v>14.585527</v>
      </c>
      <c r="P1007" s="31" t="n">
        <v>3.134931</v>
      </c>
      <c r="Q1007" s="31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31" t="n">
        <v>3.330524</v>
      </c>
      <c r="W1007" s="41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2*ROUNDUP(G1007*1000/V_ZENER,0)*PRICE_Z+(4+IF(CORE_MODE=1,1,0)+IF(OR(CORE_MODE=3,CORE_MODE=4),1+2*N_CW+2*N_CW_A,0))*ROUNDUP(G1007*DIODE_SAFETY/V_STICK,0)*PRICE_STICK</f>
        <v>169.8</v>
      </c>
      <c r="AG1007" s="24" t="n">
        <f aca="false">SUM(X1007:AF1007)</f>
        <v>1584.31203197</v>
      </c>
      <c r="AH1007" s="20" t="n">
        <f aca="false">FIXED_BOM</f>
        <v>3666</v>
      </c>
      <c r="AI1007" s="24" t="n">
        <f aca="false">(AG1007+AH1007)*(1+CONT)</f>
        <v>6037.8588367655</v>
      </c>
      <c r="AJ1007" s="24" t="n">
        <f aca="false">IF(AR1007&gt;0,AI1007/AR1007,1000000000000)</f>
        <v>3487.49937142997</v>
      </c>
      <c r="AK1007" s="8" t="n">
        <f aca="false">IF(AND(AP1007&gt;=V_NEED,AR1007&gt;=P_MIN,AQ1007&gt;=Z_MIN,F1007&lt;=N_CAP,D1007&lt;=R_MAX,OR(CORONA_REQ=0,O1007&gt;=G1007),OR(CORE_MODE&lt;&gt;3,E_CORE&lt;=E_NULL_MAX)),1,0)</f>
        <v>0</v>
      </c>
      <c r="AL1007" s="31" t="n">
        <f aca="false">IF(AK1007=1,IF(OBJECTIVE=1,AI1007,AJ1007),1000000000000)+ROW()*0.000000001</f>
        <v>1000000000000</v>
      </c>
      <c r="AM1007" s="31" t="n">
        <v>5.274934</v>
      </c>
      <c r="AN1007" s="41" t="n">
        <v>1.062165</v>
      </c>
      <c r="AO1007" s="31" t="n">
        <v>0.243169</v>
      </c>
      <c r="AP1007" s="31" t="n">
        <f aca="false">IF(CORE_MODE=1,G1007,IF(OR(CORE_MODE=3,CORE_MODE=4),G1007+(CHOOSE(N_CW+1,0,1,CW_N2,CW_N3,CW_N4,CW_N5,CW_N6)+CHOOSE(N_CW_A+1,0,CW_A1,CW_A2))*CW_PER_SWING*AM1007,AM1007))</f>
        <v>31.814797255642</v>
      </c>
      <c r="AQ1007" s="41" t="n">
        <f aca="false">IF(CORE_MODE=2,AN1007,K1007)</f>
        <v>1.131398</v>
      </c>
      <c r="AR1007" s="31" t="n">
        <f aca="false">IF(CORE_MODE=2,AO1007,L1007)</f>
        <v>1.731286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31" t="n">
        <v>20.62</v>
      </c>
      <c r="H1008" s="8" t="n">
        <v>98.774428</v>
      </c>
      <c r="I1008" s="8" t="n">
        <v>410.439056</v>
      </c>
      <c r="J1008" s="31" t="n">
        <v>4.155317</v>
      </c>
      <c r="K1008" s="41" t="n">
        <v>1.169711</v>
      </c>
      <c r="L1008" s="31" t="n">
        <v>3.361098</v>
      </c>
      <c r="M1008" s="8" t="n">
        <v>208.5</v>
      </c>
      <c r="N1008" s="8" t="n">
        <v>1037</v>
      </c>
      <c r="O1008" s="31" t="n">
        <v>14.585527</v>
      </c>
      <c r="P1008" s="31" t="n">
        <v>4.702396</v>
      </c>
      <c r="Q1008" s="31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31" t="n">
        <v>4.543222</v>
      </c>
      <c r="W1008" s="41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2*ROUNDUP(G1008*1000/V_ZENER,0)*PRICE_Z+(4+IF(CORE_MODE=1,1,0)+IF(OR(CORE_MODE=3,CORE_MODE=4),1+2*N_CW+2*N_CW_A,0))*ROUNDUP(G1008*DIODE_SAFETY/V_STICK,0)*PRICE_STICK</f>
        <v>169.8</v>
      </c>
      <c r="AG1008" s="24" t="n">
        <f aca="false">SUM(X1008:AF1008)</f>
        <v>2148.57048985</v>
      </c>
      <c r="AH1008" s="20" t="n">
        <f aca="false">FIXED_BOM</f>
        <v>3666</v>
      </c>
      <c r="AI1008" s="24" t="n">
        <f aca="false">(AG1008+AH1008)*(1+CONT)</f>
        <v>6686.7560633275</v>
      </c>
      <c r="AJ1008" s="24" t="n">
        <f aca="false">IF(AR1008&gt;0,AI1008/AR1008,1000000000000)</f>
        <v>1989.45584547892</v>
      </c>
      <c r="AK1008" s="8" t="n">
        <f aca="false">IF(AND(AP1008&gt;=V_NEED,AR1008&gt;=P_MIN,AQ1008&gt;=Z_MIN,F1008&lt;=N_CAP,D1008&lt;=R_MAX,OR(CORONA_REQ=0,O1008&gt;=G1008),OR(CORE_MODE&lt;&gt;3,E_CORE&lt;=E_NULL_MAX)),1,0)</f>
        <v>0</v>
      </c>
      <c r="AL1008" s="31" t="n">
        <f aca="false">IF(AK1008=1,IF(OBJECTIVE=1,AI1008,AJ1008),1000000000000)+ROW()*0.000000001</f>
        <v>1000000000000</v>
      </c>
      <c r="AM1008" s="31" t="n">
        <v>7.499974</v>
      </c>
      <c r="AN1008" s="41" t="n">
        <v>1.115977</v>
      </c>
      <c r="AO1008" s="31" t="n">
        <v>1.670657</v>
      </c>
      <c r="AP1008" s="31" t="n">
        <f aca="false">IF(CORE_MODE=1,G1008,IF(OR(CORE_MODE=3,CORE_MODE=4),G1008+(CHOOSE(N_CW+1,0,1,CW_N2,CW_N3,CW_N4,CW_N5,CW_N6)+CHOOSE(N_CW_A+1,0,CW_A1,CW_A2))*CW_PER_SWING*AM1008,AM1008))</f>
        <v>36.536917321162</v>
      </c>
      <c r="AQ1008" s="41" t="n">
        <f aca="false">IF(CORE_MODE=2,AN1008,K1008)</f>
        <v>1.169711</v>
      </c>
      <c r="AR1008" s="31" t="n">
        <f aca="false">IF(CORE_MODE=2,AO1008,L1008)</f>
        <v>3.361098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31" t="n">
        <v>20.62</v>
      </c>
      <c r="H1009" s="8" t="n">
        <v>133.965128</v>
      </c>
      <c r="I1009" s="8" t="n">
        <v>559.689622</v>
      </c>
      <c r="J1009" s="31" t="n">
        <v>4.177875</v>
      </c>
      <c r="K1009" s="41" t="n">
        <v>1.189082</v>
      </c>
      <c r="L1009" s="31" t="n">
        <v>4.999513</v>
      </c>
      <c r="M1009" s="8" t="n">
        <v>277.5</v>
      </c>
      <c r="N1009" s="8" t="n">
        <v>1175</v>
      </c>
      <c r="O1009" s="31" t="n">
        <v>14.585527</v>
      </c>
      <c r="P1009" s="31" t="n">
        <v>6.269862</v>
      </c>
      <c r="Q1009" s="31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31" t="n">
        <v>5.755919</v>
      </c>
      <c r="W1009" s="41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2*ROUNDUP(G1009*1000/V_ZENER,0)*PRICE_Z+(4+IF(CORE_MODE=1,1,0)+IF(OR(CORE_MODE=3,CORE_MODE=4),1+2*N_CW+2*N_CW_A,0))*ROUNDUP(G1009*DIODE_SAFETY/V_STICK,0)*PRICE_STICK</f>
        <v>169.8</v>
      </c>
      <c r="AG1009" s="24" t="n">
        <f aca="false">SUM(X1009:AF1009)</f>
        <v>2712.82888923</v>
      </c>
      <c r="AH1009" s="20" t="n">
        <f aca="false">FIXED_BOM</f>
        <v>3666</v>
      </c>
      <c r="AI1009" s="24" t="n">
        <f aca="false">(AG1009+AH1009)*(1+CONT)</f>
        <v>7335.6532226145</v>
      </c>
      <c r="AJ1009" s="24" t="n">
        <f aca="false">IF(AR1009&gt;0,AI1009/AR1009,1000000000000)</f>
        <v>1467.27355696735</v>
      </c>
      <c r="AK1009" s="8" t="n">
        <f aca="false">IF(AND(AP1009&gt;=V_NEED,AR1009&gt;=P_MIN,AQ1009&gt;=Z_MIN,F1009&lt;=N_CAP,D1009&lt;=R_MAX,OR(CORONA_REQ=0,O1009&gt;=G1009),OR(CORE_MODE&lt;&gt;3,E_CORE&lt;=E_NULL_MAX)),1,0)</f>
        <v>0</v>
      </c>
      <c r="AL1009" s="31" t="n">
        <f aca="false">IF(AK1009=1,IF(OBJECTIVE=1,AI1009,AJ1009),1000000000000)+ROW()*0.000000001</f>
        <v>1000000000000</v>
      </c>
      <c r="AM1009" s="31" t="n">
        <v>8.473172</v>
      </c>
      <c r="AN1009" s="41" t="n">
        <v>1.145524</v>
      </c>
      <c r="AO1009" s="31" t="n">
        <v>3.11931</v>
      </c>
      <c r="AP1009" s="31" t="n">
        <f aca="false">IF(CORE_MODE=1,G1009,IF(OR(CORE_MODE=3,CORE_MODE=4),G1009+(CHOOSE(N_CW+1,0,1,CW_N2,CW_N3,CW_N4,CW_N5,CW_N6)+CHOOSE(N_CW_A+1,0,CW_A1,CW_A2))*CW_PER_SWING*AM1009,AM1009))</f>
        <v>38.602299428236</v>
      </c>
      <c r="AQ1009" s="41" t="n">
        <f aca="false">IF(CORE_MODE=2,AN1009,K1009)</f>
        <v>1.189082</v>
      </c>
      <c r="AR1009" s="31" t="n">
        <f aca="false">IF(CORE_MODE=2,AO1009,L1009)</f>
        <v>4.999513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31" t="n">
        <v>20.62</v>
      </c>
      <c r="H1010" s="8" t="n">
        <v>169.155829</v>
      </c>
      <c r="I1010" s="8" t="n">
        <v>708.940188</v>
      </c>
      <c r="J1010" s="31" t="n">
        <v>4.191048</v>
      </c>
      <c r="K1010" s="41" t="n">
        <v>1.200995</v>
      </c>
      <c r="L1010" s="31" t="n">
        <v>6.647354</v>
      </c>
      <c r="M1010" s="8" t="n">
        <v>346.5</v>
      </c>
      <c r="N1010" s="8" t="n">
        <v>1313</v>
      </c>
      <c r="O1010" s="31" t="n">
        <v>14.585527</v>
      </c>
      <c r="P1010" s="31" t="n">
        <v>7.837327</v>
      </c>
      <c r="Q1010" s="31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31" t="n">
        <v>6.968617</v>
      </c>
      <c r="W1010" s="41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2*ROUNDUP(G1010*1000/V_ZENER,0)*PRICE_Z+(4+IF(CORE_MODE=1,1,0)+IF(OR(CORE_MODE=3,CORE_MODE=4),1+2*N_CW+2*N_CW_A,0))*ROUNDUP(G1010*DIODE_SAFETY/V_STICK,0)*PRICE_STICK</f>
        <v>169.8</v>
      </c>
      <c r="AG1010" s="24" t="n">
        <f aca="false">SUM(X1010:AF1010)</f>
        <v>3277.08733014</v>
      </c>
      <c r="AH1010" s="20" t="n">
        <f aca="false">FIXED_BOM</f>
        <v>3666</v>
      </c>
      <c r="AI1010" s="24" t="n">
        <f aca="false">(AG1010+AH1010)*(1+CONT)</f>
        <v>7984.550429661</v>
      </c>
      <c r="AJ1010" s="24" t="n">
        <f aca="false">IF(AR1010&gt;0,AI1010/AR1010,1000000000000)</f>
        <v>1201.16221125895</v>
      </c>
      <c r="AK1010" s="8" t="n">
        <f aca="false">IF(AND(AP1010&gt;=V_NEED,AR1010&gt;=P_MIN,AQ1010&gt;=Z_MIN,F1010&lt;=N_CAP,D1010&lt;=R_MAX,OR(CORONA_REQ=0,O1010&gt;=G1010),OR(CORE_MODE&lt;&gt;3,E_CORE&lt;=E_NULL_MAX)),1,0)</f>
        <v>0</v>
      </c>
      <c r="AL1010" s="31" t="n">
        <f aca="false">IF(AK1010=1,IF(OBJECTIVE=1,AI1010,AJ1010),1000000000000)+ROW()*0.000000001</f>
        <v>1000000000000</v>
      </c>
      <c r="AM1010" s="31" t="n">
        <v>9.012289</v>
      </c>
      <c r="AN1010" s="41" t="n">
        <v>1.165034</v>
      </c>
      <c r="AO1010" s="31" t="n">
        <v>4.518525</v>
      </c>
      <c r="AP1010" s="31" t="n">
        <f aca="false">IF(CORE_MODE=1,G1010,IF(OR(CORE_MODE=3,CORE_MODE=4),G1010+(CHOOSE(N_CW+1,0,1,CW_N2,CW_N3,CW_N4,CW_N5,CW_N6)+CHOOSE(N_CW_A+1,0,CW_A1,CW_A2))*CW_PER_SWING*AM1010,AM1010))</f>
        <v>39.746447490007</v>
      </c>
      <c r="AQ1010" s="41" t="n">
        <f aca="false">IF(CORE_MODE=2,AN1010,K1010)</f>
        <v>1.200995</v>
      </c>
      <c r="AR1010" s="31" t="n">
        <f aca="false">IF(CORE_MODE=2,AO1010,L1010)</f>
        <v>6.647354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31" t="n">
        <v>20.62</v>
      </c>
      <c r="H1011" s="8" t="n">
        <v>204.34653</v>
      </c>
      <c r="I1011" s="8" t="n">
        <v>858.190754</v>
      </c>
      <c r="J1011" s="31" t="n">
        <v>4.199684</v>
      </c>
      <c r="K1011" s="41" t="n">
        <v>1.208918</v>
      </c>
      <c r="L1011" s="31" t="n">
        <v>8.295543</v>
      </c>
      <c r="M1011" s="8" t="n">
        <v>427</v>
      </c>
      <c r="N1011" s="8" t="n">
        <v>1474</v>
      </c>
      <c r="O1011" s="31" t="n">
        <v>14.585527</v>
      </c>
      <c r="P1011" s="31" t="n">
        <v>9.404793</v>
      </c>
      <c r="Q1011" s="31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31" t="n">
        <v>8.38343</v>
      </c>
      <c r="W1011" s="41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2*ROUNDUP(G1011*1000/V_ZENER,0)*PRICE_Z+(4+IF(CORE_MODE=1,1,0)+IF(OR(CORE_MODE=3,CORE_MODE=4),1+2*N_CW+2*N_CW_A,0))*ROUNDUP(G1011*DIODE_SAFETY/V_STICK,0)*PRICE_STICK</f>
        <v>169.8</v>
      </c>
      <c r="AG1011" s="24" t="n">
        <f aca="false">SUM(X1011:AF1011)</f>
        <v>3925.7952612</v>
      </c>
      <c r="AH1011" s="20" t="n">
        <f aca="false">FIXED_BOM</f>
        <v>3666</v>
      </c>
      <c r="AI1011" s="24" t="n">
        <f aca="false">(AG1011+AH1011)*(1+CONT)</f>
        <v>8730.56455038</v>
      </c>
      <c r="AJ1011" s="24" t="n">
        <f aca="false">IF(AR1011&gt;0,AI1011/AR1011,1000000000000)</f>
        <v>1052.44039484576</v>
      </c>
      <c r="AK1011" s="8" t="n">
        <f aca="false">IF(AND(AP1011&gt;=V_NEED,AR1011&gt;=P_MIN,AQ1011&gt;=Z_MIN,F1011&lt;=N_CAP,D1011&lt;=R_MAX,OR(CORONA_REQ=0,O1011&gt;=G1011),OR(CORE_MODE&lt;&gt;3,E_CORE&lt;=E_NULL_MAX)),1,0)</f>
        <v>0</v>
      </c>
      <c r="AL1011" s="31" t="n">
        <f aca="false">IF(AK1011=1,IF(OBJECTIVE=1,AI1011,AJ1011),1000000000000)+ROW()*0.000000001</f>
        <v>1000000000000</v>
      </c>
      <c r="AM1011" s="31" t="n">
        <v>9.450447</v>
      </c>
      <c r="AN1011" s="41" t="n">
        <v>1.178413</v>
      </c>
      <c r="AO1011" s="31" t="n">
        <v>5.997184</v>
      </c>
      <c r="AP1011" s="31" t="n">
        <f aca="false">IF(CORE_MODE=1,G1011,IF(OR(CORE_MODE=3,CORE_MODE=4),G1011+(CHOOSE(N_CW+1,0,1,CW_N2,CW_N3,CW_N4,CW_N5,CW_N6)+CHOOSE(N_CW_A+1,0,CW_A1,CW_A2))*CW_PER_SWING*AM1011,AM1011))</f>
        <v>40.676334001561</v>
      </c>
      <c r="AQ1011" s="41" t="n">
        <f aca="false">IF(CORE_MODE=2,AN1011,K1011)</f>
        <v>1.208918</v>
      </c>
      <c r="AR1011" s="31" t="n">
        <f aca="false">IF(CORE_MODE=2,AO1011,L1011)</f>
        <v>8.295543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31" t="n">
        <v>20.62</v>
      </c>
      <c r="H1012" s="8" t="n">
        <v>274.727932</v>
      </c>
      <c r="I1012" s="8" t="n">
        <v>1156.691886</v>
      </c>
      <c r="J1012" s="31" t="n">
        <v>4.210318</v>
      </c>
      <c r="K1012" s="41" t="n">
        <v>1.218797</v>
      </c>
      <c r="L1012" s="31" t="n">
        <v>11.592538</v>
      </c>
      <c r="M1012" s="8" t="n">
        <v>565</v>
      </c>
      <c r="N1012" s="8" t="n">
        <v>1750</v>
      </c>
      <c r="O1012" s="31" t="n">
        <v>14.585527</v>
      </c>
      <c r="P1012" s="31" t="n">
        <v>12.539724</v>
      </c>
      <c r="Q1012" s="31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31" t="n">
        <v>10.808825</v>
      </c>
      <c r="W1012" s="41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2*ROUNDUP(G1012*1000/V_ZENER,0)*PRICE_Z+(4+IF(CORE_MODE=1,1,0)+IF(OR(CORE_MODE=3,CORE_MODE=4),1+2*N_CW+2*N_CW_A,0))*ROUNDUP(G1012*DIODE_SAFETY/V_STICK,0)*PRICE_STICK</f>
        <v>169.8</v>
      </c>
      <c r="AG1012" s="24" t="n">
        <f aca="false">SUM(X1012:AF1012)</f>
        <v>5054.31204149</v>
      </c>
      <c r="AH1012" s="20" t="n">
        <f aca="false">FIXED_BOM</f>
        <v>3666</v>
      </c>
      <c r="AI1012" s="24" t="n">
        <f aca="false">(AG1012+AH1012)*(1+CONT)</f>
        <v>10028.3588477135</v>
      </c>
      <c r="AJ1012" s="24" t="n">
        <f aca="false">IF(AR1012&gt;0,AI1012/AR1012,1000000000000)</f>
        <v>865.070172529389</v>
      </c>
      <c r="AK1012" s="8" t="n">
        <f aca="false">IF(AND(AP1012&gt;=V_NEED,AR1012&gt;=P_MIN,AQ1012&gt;=Z_MIN,F1012&lt;=N_CAP,D1012&lt;=R_MAX,OR(CORONA_REQ=0,O1012&gt;=G1012),OR(CORE_MODE&lt;&gt;3,E_CORE&lt;=E_NULL_MAX)),1,0)</f>
        <v>0</v>
      </c>
      <c r="AL1012" s="31" t="n">
        <f aca="false">IF(AK1012=1,IF(OBJECTIVE=1,AI1012,AJ1012),1000000000000)+ROW()*0.000000001</f>
        <v>1000000000000</v>
      </c>
      <c r="AM1012" s="31" t="n">
        <v>10.162674</v>
      </c>
      <c r="AN1012" s="41" t="n">
        <v>1.194681</v>
      </c>
      <c r="AO1012" s="31" t="n">
        <v>9.112611</v>
      </c>
      <c r="AP1012" s="31" t="n">
        <f aca="false">IF(CORE_MODE=1,G1012,IF(OR(CORE_MODE=3,CORE_MODE=4),G1012+(CHOOSE(N_CW+1,0,1,CW_N2,CW_N3,CW_N4,CW_N5,CW_N6)+CHOOSE(N_CW_A+1,0,CW_A1,CW_A2))*CW_PER_SWING*AM1012,AM1012))</f>
        <v>42.187867011262</v>
      </c>
      <c r="AQ1012" s="41" t="n">
        <f aca="false">IF(CORE_MODE=2,AN1012,K1012)</f>
        <v>1.218797</v>
      </c>
      <c r="AR1012" s="31" t="n">
        <f aca="false">IF(CORE_MODE=2,AO1012,L1012)</f>
        <v>11.592538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31" t="n">
        <v>20.62</v>
      </c>
      <c r="H1013" s="8" t="n">
        <v>36.743157</v>
      </c>
      <c r="I1013" s="8" t="n">
        <v>189.445438</v>
      </c>
      <c r="J1013" s="31" t="n">
        <v>5.155938</v>
      </c>
      <c r="K1013" s="41" t="n">
        <v>1.145952</v>
      </c>
      <c r="L1013" s="31" t="n">
        <v>1.361671</v>
      </c>
      <c r="M1013" s="8" t="n">
        <v>134</v>
      </c>
      <c r="N1013" s="8" t="n">
        <v>888</v>
      </c>
      <c r="O1013" s="31" t="n">
        <v>15.86467</v>
      </c>
      <c r="P1013" s="31" t="n">
        <v>3.162032</v>
      </c>
      <c r="Q1013" s="31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31" t="n">
        <v>3.23386</v>
      </c>
      <c r="W1013" s="41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2*ROUNDUP(G1013*1000/V_ZENER,0)*PRICE_Z+(4+IF(CORE_MODE=1,1,0)+IF(OR(CORE_MODE=3,CORE_MODE=4),1+2*N_CW+2*N_CW_A,0))*ROUNDUP(G1013*DIODE_SAFETY/V_STICK,0)*PRICE_STICK</f>
        <v>169.8</v>
      </c>
      <c r="AG1013" s="24" t="n">
        <f aca="false">SUM(X1013:AF1013)</f>
        <v>1520.48121949</v>
      </c>
      <c r="AH1013" s="20" t="n">
        <f aca="false">FIXED_BOM</f>
        <v>3666</v>
      </c>
      <c r="AI1013" s="24" t="n">
        <f aca="false">(AG1013+AH1013)*(1+CONT)</f>
        <v>5964.4534024135</v>
      </c>
      <c r="AJ1013" s="24" t="n">
        <f aca="false">IF(AR1013&gt;0,AI1013/AR1013,1000000000000)</f>
        <v>4380.24559707411</v>
      </c>
      <c r="AK1013" s="8" t="n">
        <f aca="false">IF(AND(AP1013&gt;=V_NEED,AR1013&gt;=P_MIN,AQ1013&gt;=Z_MIN,F1013&lt;=N_CAP,D1013&lt;=R_MAX,OR(CORONA_REQ=0,O1013&gt;=G1013),OR(CORE_MODE&lt;&gt;3,E_CORE&lt;=E_NULL_MAX)),1,0)</f>
        <v>0</v>
      </c>
      <c r="AL1013" s="31" t="n">
        <f aca="false">IF(AK1013=1,IF(OBJECTIVE=1,AI1013,AJ1013),1000000000000)+ROW()*0.000000001</f>
        <v>1000000000000</v>
      </c>
      <c r="AM1013" s="31" t="n">
        <v>4.97581</v>
      </c>
      <c r="AN1013" s="41" t="n">
        <v>1.057546</v>
      </c>
      <c r="AO1013" s="31" t="n">
        <v>0.163137</v>
      </c>
      <c r="AP1013" s="31" t="n">
        <f aca="false">IF(CORE_MODE=1,G1013,IF(OR(CORE_MODE=3,CORE_MODE=4),G1013+(CHOOSE(N_CW+1,0,1,CW_N2,CW_N3,CW_N4,CW_N5,CW_N6)+CHOOSE(N_CW_A+1,0,CW_A1,CW_A2))*CW_PER_SWING*AM1013,AM1013))</f>
        <v>31.17997745803</v>
      </c>
      <c r="AQ1013" s="41" t="n">
        <f aca="false">IF(CORE_MODE=2,AN1013,K1013)</f>
        <v>1.145952</v>
      </c>
      <c r="AR1013" s="31" t="n">
        <f aca="false">IF(CORE_MODE=2,AO1013,L1013)</f>
        <v>1.361671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31" t="n">
        <v>20.62</v>
      </c>
      <c r="H1014" s="8" t="n">
        <v>56.596389</v>
      </c>
      <c r="I1014" s="8" t="n">
        <v>297.699974</v>
      </c>
      <c r="J1014" s="31" t="n">
        <v>5.260052</v>
      </c>
      <c r="K1014" s="41" t="n">
        <v>1.201866</v>
      </c>
      <c r="L1014" s="31" t="n">
        <v>2.782271</v>
      </c>
      <c r="M1014" s="8" t="n">
        <v>206</v>
      </c>
      <c r="N1014" s="8" t="n">
        <v>1032</v>
      </c>
      <c r="O1014" s="31" t="n">
        <v>15.86467</v>
      </c>
      <c r="P1014" s="31" t="n">
        <v>4.743048</v>
      </c>
      <c r="Q1014" s="31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31" t="n">
        <v>4.499283</v>
      </c>
      <c r="W1014" s="41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2*ROUNDUP(G1014*1000/V_ZENER,0)*PRICE_Z+(4+IF(CORE_MODE=1,1,0)+IF(OR(CORE_MODE=3,CORE_MODE=4),1+2*N_CW+2*N_CW_A,0))*ROUNDUP(G1014*DIODE_SAFETY/V_STICK,0)*PRICE_STICK</f>
        <v>169.8</v>
      </c>
      <c r="AG1014" s="24" t="n">
        <f aca="false">SUM(X1014:AF1014)</f>
        <v>2095.04897697</v>
      </c>
      <c r="AH1014" s="20" t="n">
        <f aca="false">FIXED_BOM</f>
        <v>3666</v>
      </c>
      <c r="AI1014" s="24" t="n">
        <f aca="false">(AG1014+AH1014)*(1+CONT)</f>
        <v>6625.2063235155</v>
      </c>
      <c r="AJ1014" s="24" t="n">
        <f aca="false">IF(AR1014&gt;0,AI1014/AR1014,1000000000000)</f>
        <v>2381.22250618847</v>
      </c>
      <c r="AK1014" s="8" t="n">
        <f aca="false">IF(AND(AP1014&gt;=V_NEED,AR1014&gt;=P_MIN,AQ1014&gt;=Z_MIN,F1014&lt;=N_CAP,D1014&lt;=R_MAX,OR(CORONA_REQ=0,O1014&gt;=G1014),OR(CORE_MODE&lt;&gt;3,E_CORE&lt;=E_NULL_MAX)),1,0)</f>
        <v>0</v>
      </c>
      <c r="AL1014" s="31" t="n">
        <f aca="false">IF(AK1014=1,IF(OBJECTIVE=1,AI1014,AJ1014),1000000000000)+ROW()*0.000000001</f>
        <v>1000000000000</v>
      </c>
      <c r="AM1014" s="31" t="n">
        <v>8.880086</v>
      </c>
      <c r="AN1014" s="41" t="n">
        <v>1.121904</v>
      </c>
      <c r="AO1014" s="31" t="n">
        <v>1.122444</v>
      </c>
      <c r="AP1014" s="31" t="n">
        <f aca="false">IF(CORE_MODE=1,G1014,IF(OR(CORE_MODE=3,CORE_MODE=4),G1014+(CHOOSE(N_CW+1,0,1,CW_N2,CW_N3,CW_N4,CW_N5,CW_N6)+CHOOSE(N_CW_A+1,0,CW_A1,CW_A2))*CW_PER_SWING*AM1014,AM1014))</f>
        <v>39.465877954618</v>
      </c>
      <c r="AQ1014" s="41" t="n">
        <f aca="false">IF(CORE_MODE=2,AN1014,K1014)</f>
        <v>1.201866</v>
      </c>
      <c r="AR1014" s="31" t="n">
        <f aca="false">IF(CORE_MODE=2,AO1014,L1014)</f>
        <v>2.782271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31" t="n">
        <v>20.62</v>
      </c>
      <c r="H1015" s="8" t="n">
        <v>76.449621</v>
      </c>
      <c r="I1015" s="8" t="n">
        <v>405.954511</v>
      </c>
      <c r="J1015" s="31" t="n">
        <v>5.310092</v>
      </c>
      <c r="K1015" s="41" t="n">
        <v>1.231289</v>
      </c>
      <c r="L1015" s="31" t="n">
        <v>4.219559</v>
      </c>
      <c r="M1015" s="8" t="n">
        <v>266</v>
      </c>
      <c r="N1015" s="8" t="n">
        <v>1152</v>
      </c>
      <c r="O1015" s="31" t="n">
        <v>15.86467</v>
      </c>
      <c r="P1015" s="31" t="n">
        <v>6.324064</v>
      </c>
      <c r="Q1015" s="31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31" t="n">
        <v>5.553803</v>
      </c>
      <c r="W1015" s="41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2*ROUNDUP(G1015*1000/V_ZENER,0)*PRICE_Z+(4+IF(CORE_MODE=1,1,0)+IF(OR(CORE_MODE=3,CORE_MODE=4),1+2*N_CW+2*N_CW_A,0))*ROUNDUP(G1015*DIODE_SAFETY/V_STICK,0)*PRICE_STICK</f>
        <v>169.8</v>
      </c>
      <c r="AG1015" s="24" t="n">
        <f aca="false">SUM(X1015:AF1015)</f>
        <v>2581.57230275</v>
      </c>
      <c r="AH1015" s="20" t="n">
        <f aca="false">FIXED_BOM</f>
        <v>3666</v>
      </c>
      <c r="AI1015" s="24" t="n">
        <f aca="false">(AG1015+AH1015)*(1+CONT)</f>
        <v>7184.7081481625</v>
      </c>
      <c r="AJ1015" s="24" t="n">
        <f aca="false">IF(AR1015&gt;0,AI1015/AR1015,1000000000000)</f>
        <v>1702.71541366349</v>
      </c>
      <c r="AK1015" s="8" t="n">
        <f aca="false">IF(AND(AP1015&gt;=V_NEED,AR1015&gt;=P_MIN,AQ1015&gt;=Z_MIN,F1015&lt;=N_CAP,D1015&lt;=R_MAX,OR(CORONA_REQ=0,O1015&gt;=G1015),OR(CORE_MODE&lt;&gt;3,E_CORE&lt;=E_NULL_MAX)),1,0)</f>
        <v>0</v>
      </c>
      <c r="AL1015" s="31" t="n">
        <f aca="false">IF(AK1015=1,IF(OBJECTIVE=1,AI1015,AJ1015),1000000000000)+ROW()*0.000000001</f>
        <v>1000000000000</v>
      </c>
      <c r="AM1015" s="31" t="n">
        <v>10.398623</v>
      </c>
      <c r="AN1015" s="41" t="n">
        <v>1.165833</v>
      </c>
      <c r="AO1015" s="31" t="n">
        <v>3.012912</v>
      </c>
      <c r="AP1015" s="31" t="n">
        <f aca="false">IF(CORE_MODE=1,G1015,IF(OR(CORE_MODE=3,CORE_MODE=4),G1015+(CHOOSE(N_CW+1,0,1,CW_N2,CW_N3,CW_N4,CW_N5,CW_N6)+CHOOSE(N_CW_A+1,0,CW_A1,CW_A2))*CW_PER_SWING*AM1015,AM1015))</f>
        <v>42.688612843849</v>
      </c>
      <c r="AQ1015" s="41" t="n">
        <f aca="false">IF(CORE_MODE=2,AN1015,K1015)</f>
        <v>1.231289</v>
      </c>
      <c r="AR1015" s="31" t="n">
        <f aca="false">IF(CORE_MODE=2,AO1015,L1015)</f>
        <v>4.219559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31" t="n">
        <v>20.62</v>
      </c>
      <c r="H1016" s="8" t="n">
        <v>96.302854</v>
      </c>
      <c r="I1016" s="8" t="n">
        <v>514.209047</v>
      </c>
      <c r="J1016" s="31" t="n">
        <v>5.3395</v>
      </c>
      <c r="K1016" s="41" t="n">
        <v>1.249486</v>
      </c>
      <c r="L1016" s="31" t="n">
        <v>5.665134</v>
      </c>
      <c r="M1016" s="8" t="n">
        <v>338</v>
      </c>
      <c r="N1016" s="8" t="n">
        <v>1296</v>
      </c>
      <c r="O1016" s="31" t="n">
        <v>15.86467</v>
      </c>
      <c r="P1016" s="31" t="n">
        <v>7.90508</v>
      </c>
      <c r="Q1016" s="31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31" t="n">
        <v>6.819226</v>
      </c>
      <c r="W1016" s="41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2*ROUNDUP(G1016*1000/V_ZENER,0)*PRICE_Z+(4+IF(CORE_MODE=1,1,0)+IF(OR(CORE_MODE=3,CORE_MODE=4),1+2*N_CW+2*N_CW_A,0))*ROUNDUP(G1016*DIODE_SAFETY/V_STICK,0)*PRICE_STICK</f>
        <v>169.8</v>
      </c>
      <c r="AG1016" s="24" t="n">
        <f aca="false">SUM(X1016:AF1016)</f>
        <v>3156.14005523</v>
      </c>
      <c r="AH1016" s="20" t="n">
        <f aca="false">FIXED_BOM</f>
        <v>3666</v>
      </c>
      <c r="AI1016" s="24" t="n">
        <f aca="false">(AG1016+AH1016)*(1+CONT)</f>
        <v>7845.4610635145</v>
      </c>
      <c r="AJ1016" s="24" t="n">
        <f aca="false">IF(AR1016&gt;0,AI1016/AR1016,1000000000000)</f>
        <v>1384.86769483555</v>
      </c>
      <c r="AK1016" s="8" t="n">
        <f aca="false">IF(AND(AP1016&gt;=V_NEED,AR1016&gt;=P_MIN,AQ1016&gt;=Z_MIN,F1016&lt;=N_CAP,D1016&lt;=R_MAX,OR(CORONA_REQ=0,O1016&gt;=G1016),OR(CORE_MODE&lt;&gt;3,E_CORE&lt;=E_NULL_MAX)),1,0)</f>
        <v>0</v>
      </c>
      <c r="AL1016" s="31" t="n">
        <f aca="false">IF(AK1016=1,IF(OBJECTIVE=1,AI1016,AJ1016),1000000000000)+ROW()*0.000000001</f>
        <v>1000000000000</v>
      </c>
      <c r="AM1016" s="31" t="n">
        <v>10.913504</v>
      </c>
      <c r="AN1016" s="41" t="n">
        <v>1.193958</v>
      </c>
      <c r="AO1016" s="31" t="n">
        <v>4.734964</v>
      </c>
      <c r="AP1016" s="31" t="n">
        <f aca="false">IF(CORE_MODE=1,G1016,IF(OR(CORE_MODE=3,CORE_MODE=4),G1016+(CHOOSE(N_CW+1,0,1,CW_N2,CW_N3,CW_N4,CW_N5,CW_N6)+CHOOSE(N_CW_A+1,0,CW_A1,CW_A2))*CW_PER_SWING*AM1016,AM1016))</f>
        <v>43.781325739552</v>
      </c>
      <c r="AQ1016" s="41" t="n">
        <f aca="false">IF(CORE_MODE=2,AN1016,K1016)</f>
        <v>1.249486</v>
      </c>
      <c r="AR1016" s="31" t="n">
        <f aca="false">IF(CORE_MODE=2,AO1016,L1016)</f>
        <v>5.665134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31" t="n">
        <v>20.62</v>
      </c>
      <c r="H1017" s="8" t="n">
        <v>116.156086</v>
      </c>
      <c r="I1017" s="8" t="n">
        <v>622.463583</v>
      </c>
      <c r="J1017" s="31" t="n">
        <v>5.358855</v>
      </c>
      <c r="K1017" s="41" t="n">
        <v>1.262004</v>
      </c>
      <c r="L1017" s="31" t="n">
        <v>7.118275</v>
      </c>
      <c r="M1017" s="8" t="n">
        <v>398</v>
      </c>
      <c r="N1017" s="8" t="n">
        <v>1416</v>
      </c>
      <c r="O1017" s="31" t="n">
        <v>15.86467</v>
      </c>
      <c r="P1017" s="31" t="n">
        <v>9.486096</v>
      </c>
      <c r="Q1017" s="31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31" t="n">
        <v>7.873746</v>
      </c>
      <c r="W1017" s="41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2*ROUNDUP(G1017*1000/V_ZENER,0)*PRICE_Z+(4+IF(CORE_MODE=1,1,0)+IF(OR(CORE_MODE=3,CORE_MODE=4),1+2*N_CW+2*N_CW_A,0))*ROUNDUP(G1017*DIODE_SAFETY/V_STICK,0)*PRICE_STICK</f>
        <v>169.8</v>
      </c>
      <c r="AG1017" s="24" t="n">
        <f aca="false">SUM(X1017:AF1017)</f>
        <v>3642.66333798</v>
      </c>
      <c r="AH1017" s="20" t="n">
        <f aca="false">FIXED_BOM</f>
        <v>3666</v>
      </c>
      <c r="AI1017" s="24" t="n">
        <f aca="false">(AG1017+AH1017)*(1+CONT)</f>
        <v>8404.962838677</v>
      </c>
      <c r="AJ1017" s="24" t="n">
        <f aca="false">IF(AR1017&gt;0,AI1017/AR1017,1000000000000)</f>
        <v>1180.7583773705</v>
      </c>
      <c r="AK1017" s="8" t="n">
        <f aca="false">IF(AND(AP1017&gt;=V_NEED,AR1017&gt;=P_MIN,AQ1017&gt;=Z_MIN,F1017&lt;=N_CAP,D1017&lt;=R_MAX,OR(CORONA_REQ=0,O1017&gt;=G1017),OR(CORE_MODE&lt;&gt;3,E_CORE&lt;=E_NULL_MAX)),1,0)</f>
        <v>0</v>
      </c>
      <c r="AL1017" s="31" t="n">
        <f aca="false">IF(AK1017=1,IF(OBJECTIVE=1,AI1017,AJ1017),1000000000000)+ROW()*0.000000001</f>
        <v>1000000000000</v>
      </c>
      <c r="AM1017" s="31" t="n">
        <v>10.949136</v>
      </c>
      <c r="AN1017" s="41" t="n">
        <v>1.213632</v>
      </c>
      <c r="AO1017" s="31" t="n">
        <v>6.161863</v>
      </c>
      <c r="AP1017" s="31" t="n">
        <f aca="false">IF(CORE_MODE=1,G1017,IF(OR(CORE_MODE=3,CORE_MODE=4),G1017+(CHOOSE(N_CW+1,0,1,CW_N2,CW_N3,CW_N4,CW_N5,CW_N6)+CHOOSE(N_CW_A+1,0,CW_A1,CW_A2))*CW_PER_SWING*AM1017,AM1017))</f>
        <v>43.856946214768</v>
      </c>
      <c r="AQ1017" s="41" t="n">
        <f aca="false">IF(CORE_MODE=2,AN1017,K1017)</f>
        <v>1.262004</v>
      </c>
      <c r="AR1017" s="31" t="n">
        <f aca="false">IF(CORE_MODE=2,AO1017,L1017)</f>
        <v>7.118275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31" t="n">
        <v>20.62</v>
      </c>
      <c r="H1018" s="8" t="n">
        <v>155.862551</v>
      </c>
      <c r="I1018" s="8" t="n">
        <v>838.972655</v>
      </c>
      <c r="J1018" s="31" t="n">
        <v>5.382773</v>
      </c>
      <c r="K1018" s="41" t="n">
        <v>1.277626</v>
      </c>
      <c r="L1018" s="31" t="n">
        <v>10.017536</v>
      </c>
      <c r="M1018" s="8" t="n">
        <v>530</v>
      </c>
      <c r="N1018" s="8" t="n">
        <v>1680</v>
      </c>
      <c r="O1018" s="31" t="n">
        <v>15.86467</v>
      </c>
      <c r="P1018" s="31" t="n">
        <v>12.648127</v>
      </c>
      <c r="Q1018" s="31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31" t="n">
        <v>10.193689</v>
      </c>
      <c r="W1018" s="41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2*ROUNDUP(G1018*1000/V_ZENER,0)*PRICE_Z+(4+IF(CORE_MODE=1,1,0)+IF(OR(CORE_MODE=3,CORE_MODE=4),1+2*N_CW+2*N_CW_A,0))*ROUNDUP(G1018*DIODE_SAFETY/V_STICK,0)*PRICE_STICK</f>
        <v>169.8</v>
      </c>
      <c r="AG1018" s="24" t="n">
        <f aca="false">SUM(X1018:AF1018)</f>
        <v>4703.75434577</v>
      </c>
      <c r="AH1018" s="20" t="n">
        <f aca="false">FIXED_BOM</f>
        <v>3666</v>
      </c>
      <c r="AI1018" s="24" t="n">
        <f aca="false">(AG1018+AH1018)*(1+CONT)</f>
        <v>9625.2174976355</v>
      </c>
      <c r="AJ1018" s="24" t="n">
        <f aca="false">IF(AR1018&gt;0,AI1018/AR1018,1000000000000)</f>
        <v>960.836826304942</v>
      </c>
      <c r="AK1018" s="8" t="n">
        <f aca="false">IF(AND(AP1018&gt;=V_NEED,AR1018&gt;=P_MIN,AQ1018&gt;=Z_MIN,F1018&lt;=N_CAP,D1018&lt;=R_MAX,OR(CORONA_REQ=0,O1018&gt;=G1018),OR(CORE_MODE&lt;&gt;3,E_CORE&lt;=E_NULL_MAX)),1,0)</f>
        <v>0</v>
      </c>
      <c r="AL1018" s="31" t="n">
        <f aca="false">IF(AK1018=1,IF(OBJECTIVE=1,AI1018,AJ1018),1000000000000)+ROW()*0.000000001</f>
        <v>1000000000000</v>
      </c>
      <c r="AM1018" s="31" t="n">
        <v>11.005214</v>
      </c>
      <c r="AN1018" s="41" t="n">
        <v>1.240217</v>
      </c>
      <c r="AO1018" s="31" t="n">
        <v>9.098022</v>
      </c>
      <c r="AP1018" s="31" t="n">
        <f aca="false">IF(CORE_MODE=1,G1018,IF(OR(CORE_MODE=3,CORE_MODE=4),G1018+(CHOOSE(N_CW+1,0,1,CW_N2,CW_N3,CW_N4,CW_N5,CW_N6)+CHOOSE(N_CW_A+1,0,CW_A1,CW_A2))*CW_PER_SWING*AM1018,AM1018))</f>
        <v>43.975958479282</v>
      </c>
      <c r="AQ1018" s="41" t="n">
        <f aca="false">IF(CORE_MODE=2,AN1018,K1018)</f>
        <v>1.277626</v>
      </c>
      <c r="AR1018" s="31" t="n">
        <f aca="false">IF(CORE_MODE=2,AO1018,L1018)</f>
        <v>10.017536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31" t="n">
        <v>20.62</v>
      </c>
      <c r="H1019" s="8" t="n">
        <v>47.265404</v>
      </c>
      <c r="I1019" s="8" t="n">
        <v>226.153228</v>
      </c>
      <c r="J1019" s="31" t="n">
        <v>4.784752</v>
      </c>
      <c r="K1019" s="41" t="n">
        <v>1.151931</v>
      </c>
      <c r="L1019" s="31" t="n">
        <v>1.684885</v>
      </c>
      <c r="M1019" s="8" t="n">
        <v>146</v>
      </c>
      <c r="N1019" s="8" t="n">
        <v>912</v>
      </c>
      <c r="O1019" s="31" t="n">
        <v>15.86467</v>
      </c>
      <c r="P1019" s="31" t="n">
        <v>3.67097</v>
      </c>
      <c r="Q1019" s="31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31" t="n">
        <v>3.444764</v>
      </c>
      <c r="W1019" s="41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2*ROUNDUP(G1019*1000/V_ZENER,0)*PRICE_Z+(4+IF(CORE_MODE=1,1,0)+IF(OR(CORE_MODE=3,CORE_MODE=4),1+2*N_CW+2*N_CW_A,0))*ROUNDUP(G1019*DIODE_SAFETY/V_STICK,0)*PRICE_STICK</f>
        <v>169.8</v>
      </c>
      <c r="AG1019" s="24" t="n">
        <f aca="false">SUM(X1019:AF1019)</f>
        <v>1614.61774208</v>
      </c>
      <c r="AH1019" s="20" t="n">
        <f aca="false">FIXED_BOM</f>
        <v>3666</v>
      </c>
      <c r="AI1019" s="24" t="n">
        <f aca="false">(AG1019+AH1019)*(1+CONT)</f>
        <v>6072.710403392</v>
      </c>
      <c r="AJ1019" s="24" t="n">
        <f aca="false">IF(AR1019&gt;0,AI1019/AR1019,1000000000000)</f>
        <v>3604.22842116346</v>
      </c>
      <c r="AK1019" s="8" t="n">
        <f aca="false">IF(AND(AP1019&gt;=V_NEED,AR1019&gt;=P_MIN,AQ1019&gt;=Z_MIN,F1019&lt;=N_CAP,D1019&lt;=R_MAX,OR(CORONA_REQ=0,O1019&gt;=G1019),OR(CORE_MODE&lt;&gt;3,E_CORE&lt;=E_NULL_MAX)),1,0)</f>
        <v>0</v>
      </c>
      <c r="AL1019" s="31" t="n">
        <f aca="false">IF(AK1019=1,IF(OBJECTIVE=1,AI1019,AJ1019),1000000000000)+ROW()*0.000000001</f>
        <v>1000000000000</v>
      </c>
      <c r="AM1019" s="31" t="n">
        <v>6.153884</v>
      </c>
      <c r="AN1019" s="41" t="n">
        <v>1.070451</v>
      </c>
      <c r="AO1019" s="31" t="n">
        <v>0.226582</v>
      </c>
      <c r="AP1019" s="31" t="n">
        <f aca="false">IF(CORE_MODE=1,G1019,IF(OR(CORE_MODE=3,CORE_MODE=4),G1019+(CHOOSE(N_CW+1,0,1,CW_N2,CW_N3,CW_N4,CW_N5,CW_N6)+CHOOSE(N_CW_A+1,0,CW_A1,CW_A2))*CW_PER_SWING*AM1019,AM1019))</f>
        <v>33.680160319492</v>
      </c>
      <c r="AQ1019" s="41" t="n">
        <f aca="false">IF(CORE_MODE=2,AN1019,K1019)</f>
        <v>1.151931</v>
      </c>
      <c r="AR1019" s="31" t="n">
        <f aca="false">IF(CORE_MODE=2,AO1019,L1019)</f>
        <v>1.684885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31" t="n">
        <v>20.62</v>
      </c>
      <c r="H1020" s="8" t="n">
        <v>73.131348</v>
      </c>
      <c r="I1020" s="8" t="n">
        <v>355.383644</v>
      </c>
      <c r="J1020" s="31" t="n">
        <v>4.859525</v>
      </c>
      <c r="K1020" s="41" t="n">
        <v>1.199319</v>
      </c>
      <c r="L1020" s="31" t="n">
        <v>3.294421</v>
      </c>
      <c r="M1020" s="8" t="n">
        <v>206</v>
      </c>
      <c r="N1020" s="8" t="n">
        <v>1032</v>
      </c>
      <c r="O1020" s="31" t="n">
        <v>15.86467</v>
      </c>
      <c r="P1020" s="31" t="n">
        <v>5.506455</v>
      </c>
      <c r="Q1020" s="31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31" t="n">
        <v>4.499283</v>
      </c>
      <c r="W1020" s="41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2*ROUNDUP(G1020*1000/V_ZENER,0)*PRICE_Z+(4+IF(CORE_MODE=1,1,0)+IF(OR(CORE_MODE=3,CORE_MODE=4),1+2*N_CW+2*N_CW_A,0))*ROUNDUP(G1020*DIODE_SAFETY/V_STICK,0)*PRICE_STICK</f>
        <v>169.8</v>
      </c>
      <c r="AG1020" s="24" t="n">
        <f aca="false">SUM(X1020:AF1020)</f>
        <v>2104.18695876</v>
      </c>
      <c r="AH1020" s="20" t="n">
        <f aca="false">FIXED_BOM</f>
        <v>3666</v>
      </c>
      <c r="AI1020" s="24" t="n">
        <f aca="false">(AG1020+AH1020)*(1+CONT)</f>
        <v>6635.715002574</v>
      </c>
      <c r="AJ1020" s="24" t="n">
        <f aca="false">IF(AR1020&gt;0,AI1020/AR1020,1000000000000)</f>
        <v>2014.22799410701</v>
      </c>
      <c r="AK1020" s="8" t="n">
        <f aca="false">IF(AND(AP1020&gt;=V_NEED,AR1020&gt;=P_MIN,AQ1020&gt;=Z_MIN,F1020&lt;=N_CAP,D1020&lt;=R_MAX,OR(CORONA_REQ=0,O1020&gt;=G1020),OR(CORE_MODE&lt;&gt;3,E_CORE&lt;=E_NULL_MAX)),1,0)</f>
        <v>0</v>
      </c>
      <c r="AL1020" s="31" t="n">
        <f aca="false">IF(AK1020=1,IF(OBJECTIVE=1,AI1020,AJ1020),1000000000000)+ROW()*0.000000001</f>
        <v>1000000000000</v>
      </c>
      <c r="AM1020" s="31" t="n">
        <v>9.157605</v>
      </c>
      <c r="AN1020" s="41" t="n">
        <v>1.131482</v>
      </c>
      <c r="AO1020" s="31" t="n">
        <v>1.739708</v>
      </c>
      <c r="AP1020" s="31" t="n">
        <f aca="false">IF(CORE_MODE=1,G1020,IF(OR(CORE_MODE=3,CORE_MODE=4),G1020+(CHOOSE(N_CW+1,0,1,CW_N2,CW_N3,CW_N4,CW_N5,CW_N6)+CHOOSE(N_CW_A+1,0,CW_A1,CW_A2))*CW_PER_SWING*AM1020,AM1020))</f>
        <v>40.054846260115</v>
      </c>
      <c r="AQ1020" s="41" t="n">
        <f aca="false">IF(CORE_MODE=2,AN1020,K1020)</f>
        <v>1.199319</v>
      </c>
      <c r="AR1020" s="31" t="n">
        <f aca="false">IF(CORE_MODE=2,AO1020,L1020)</f>
        <v>3.294421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31" t="n">
        <v>20.62</v>
      </c>
      <c r="H1021" s="8" t="n">
        <v>98.997293</v>
      </c>
      <c r="I1021" s="8" t="n">
        <v>484.61406</v>
      </c>
      <c r="J1021" s="31" t="n">
        <v>4.895225</v>
      </c>
      <c r="K1021" s="41" t="n">
        <v>1.223336</v>
      </c>
      <c r="L1021" s="31" t="n">
        <v>4.917111</v>
      </c>
      <c r="M1021" s="8" t="n">
        <v>278</v>
      </c>
      <c r="N1021" s="8" t="n">
        <v>1176</v>
      </c>
      <c r="O1021" s="31" t="n">
        <v>15.86467</v>
      </c>
      <c r="P1021" s="31" t="n">
        <v>7.34194</v>
      </c>
      <c r="Q1021" s="31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31" t="n">
        <v>5.764707</v>
      </c>
      <c r="W1021" s="41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2*ROUNDUP(G1021*1000/V_ZENER,0)*PRICE_Z+(4+IF(CORE_MODE=1,1,0)+IF(OR(CORE_MODE=3,CORE_MODE=4),1+2*N_CW+2*N_CW_A,0))*ROUNDUP(G1021*DIODE_SAFETY/V_STICK,0)*PRICE_STICK</f>
        <v>169.8</v>
      </c>
      <c r="AG1021" s="24" t="n">
        <f aca="false">SUM(X1021:AF1021)</f>
        <v>2681.8007532</v>
      </c>
      <c r="AH1021" s="20" t="n">
        <f aca="false">FIXED_BOM</f>
        <v>3666</v>
      </c>
      <c r="AI1021" s="24" t="n">
        <f aca="false">(AG1021+AH1021)*(1+CONT)</f>
        <v>7299.97086618</v>
      </c>
      <c r="AJ1021" s="24" t="n">
        <f aca="false">IF(AR1021&gt;0,AI1021/AR1021,1000000000000)</f>
        <v>1484.60566909716</v>
      </c>
      <c r="AK1021" s="8" t="n">
        <f aca="false">IF(AND(AP1021&gt;=V_NEED,AR1021&gt;=P_MIN,AQ1021&gt;=Z_MIN,F1021&lt;=N_CAP,D1021&lt;=R_MAX,OR(CORONA_REQ=0,O1021&gt;=G1021),OR(CORE_MODE&lt;&gt;3,E_CORE&lt;=E_NULL_MAX)),1,0)</f>
        <v>0</v>
      </c>
      <c r="AL1021" s="31" t="n">
        <f aca="false">IF(AK1021=1,IF(OBJECTIVE=1,AI1021,AJ1021),1000000000000)+ROW()*0.000000001</f>
        <v>1000000000000</v>
      </c>
      <c r="AM1021" s="31" t="n">
        <v>10.548238</v>
      </c>
      <c r="AN1021" s="41" t="n">
        <v>1.168794</v>
      </c>
      <c r="AO1021" s="31" t="n">
        <v>3.905643</v>
      </c>
      <c r="AP1021" s="31" t="n">
        <f aca="false">IF(CORE_MODE=1,G1021,IF(OR(CORE_MODE=3,CORE_MODE=4),G1021+(CHOOSE(N_CW+1,0,1,CW_N2,CW_N3,CW_N4,CW_N5,CW_N6)+CHOOSE(N_CW_A+1,0,CW_A1,CW_A2))*CW_PER_SWING*AM1021,AM1021))</f>
        <v>43.006135222594</v>
      </c>
      <c r="AQ1021" s="41" t="n">
        <f aca="false">IF(CORE_MODE=2,AN1021,K1021)</f>
        <v>1.223336</v>
      </c>
      <c r="AR1021" s="31" t="n">
        <f aca="false">IF(CORE_MODE=2,AO1021,L1021)</f>
        <v>4.917111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31" t="n">
        <v>20.62</v>
      </c>
      <c r="H1022" s="8" t="n">
        <v>124.863238</v>
      </c>
      <c r="I1022" s="8" t="n">
        <v>613.844476</v>
      </c>
      <c r="J1022" s="31" t="n">
        <v>4.916135</v>
      </c>
      <c r="K1022" s="41" t="n">
        <v>1.238482</v>
      </c>
      <c r="L1022" s="31" t="n">
        <v>6.543463</v>
      </c>
      <c r="M1022" s="8" t="n">
        <v>350</v>
      </c>
      <c r="N1022" s="8" t="n">
        <v>1320</v>
      </c>
      <c r="O1022" s="31" t="n">
        <v>15.86467</v>
      </c>
      <c r="P1022" s="31" t="n">
        <v>9.177425</v>
      </c>
      <c r="Q1022" s="31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31" t="n">
        <v>7.03013</v>
      </c>
      <c r="W1022" s="41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2*ROUNDUP(G1022*1000/V_ZENER,0)*PRICE_Z+(4+IF(CORE_MODE=1,1,0)+IF(OR(CORE_MODE=3,CORE_MODE=4),1+2*N_CW+2*N_CW_A,0))*ROUNDUP(G1022*DIODE_SAFETY/V_STICK,0)*PRICE_STICK</f>
        <v>169.8</v>
      </c>
      <c r="AG1022" s="24" t="n">
        <f aca="false">SUM(X1022:AF1022)</f>
        <v>3259.41450611</v>
      </c>
      <c r="AH1022" s="20" t="n">
        <f aca="false">FIXED_BOM</f>
        <v>3666</v>
      </c>
      <c r="AI1022" s="24" t="n">
        <f aca="false">(AG1022+AH1022)*(1+CONT)</f>
        <v>7964.2266820265</v>
      </c>
      <c r="AJ1022" s="24" t="n">
        <f aca="false">IF(AR1022&gt;0,AI1022/AR1022,1000000000000)</f>
        <v>1217.12718204818</v>
      </c>
      <c r="AK1022" s="8" t="n">
        <f aca="false">IF(AND(AP1022&gt;=V_NEED,AR1022&gt;=P_MIN,AQ1022&gt;=Z_MIN,F1022&lt;=N_CAP,D1022&lt;=R_MAX,OR(CORONA_REQ=0,O1022&gt;=G1022),OR(CORE_MODE&lt;&gt;3,E_CORE&lt;=E_NULL_MAX)),1,0)</f>
        <v>0</v>
      </c>
      <c r="AL1022" s="31" t="n">
        <f aca="false">IF(AK1022=1,IF(OBJECTIVE=1,AI1022,AJ1022),1000000000000)+ROW()*0.000000001</f>
        <v>1000000000000</v>
      </c>
      <c r="AM1022" s="31" t="n">
        <v>10.696841</v>
      </c>
      <c r="AN1022" s="41" t="n">
        <v>1.192272</v>
      </c>
      <c r="AO1022" s="31" t="n">
        <v>5.489583</v>
      </c>
      <c r="AP1022" s="31" t="n">
        <f aca="false">IF(CORE_MODE=1,G1022,IF(OR(CORE_MODE=3,CORE_MODE=4),G1022+(CHOOSE(N_CW+1,0,1,CW_N2,CW_N3,CW_N4,CW_N5,CW_N6)+CHOOSE(N_CW_A+1,0,CW_A1,CW_A2))*CW_PER_SWING*AM1022,AM1022))</f>
        <v>43.321509871183</v>
      </c>
      <c r="AQ1022" s="41" t="n">
        <f aca="false">IF(CORE_MODE=2,AN1022,K1022)</f>
        <v>1.238482</v>
      </c>
      <c r="AR1022" s="31" t="n">
        <f aca="false">IF(CORE_MODE=2,AO1022,L1022)</f>
        <v>6.543463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31" t="n">
        <v>20.62</v>
      </c>
      <c r="H1023" s="8" t="n">
        <v>150.729183</v>
      </c>
      <c r="I1023" s="8" t="n">
        <v>743.074892</v>
      </c>
      <c r="J1023" s="31" t="n">
        <v>4.929867</v>
      </c>
      <c r="K1023" s="41" t="n">
        <v>1.248503</v>
      </c>
      <c r="L1023" s="31" t="n">
        <v>8.179661</v>
      </c>
      <c r="M1023" s="8" t="n">
        <v>422</v>
      </c>
      <c r="N1023" s="8" t="n">
        <v>1464</v>
      </c>
      <c r="O1023" s="31" t="n">
        <v>15.86467</v>
      </c>
      <c r="P1023" s="31" t="n">
        <v>11.01291</v>
      </c>
      <c r="Q1023" s="31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31" t="n">
        <v>8.295554</v>
      </c>
      <c r="W1023" s="41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2*ROUNDUP(G1023*1000/V_ZENER,0)*PRICE_Z+(4+IF(CORE_MODE=1,1,0)+IF(OR(CORE_MODE=3,CORE_MODE=4),1+2*N_CW+2*N_CW_A,0))*ROUNDUP(G1023*DIODE_SAFETY/V_STICK,0)*PRICE_STICK</f>
        <v>169.8</v>
      </c>
      <c r="AG1023" s="24" t="n">
        <f aca="false">SUM(X1023:AF1023)</f>
        <v>3837.02830055</v>
      </c>
      <c r="AH1023" s="20" t="n">
        <f aca="false">FIXED_BOM</f>
        <v>3666</v>
      </c>
      <c r="AI1023" s="24" t="n">
        <f aca="false">(AG1023+AH1023)*(1+CONT)</f>
        <v>8628.4825456325</v>
      </c>
      <c r="AJ1023" s="24" t="n">
        <f aca="false">IF(AR1023&gt;0,AI1023/AR1023,1000000000000)</f>
        <v>1054.87043358307</v>
      </c>
      <c r="AK1023" s="8" t="n">
        <f aca="false">IF(AND(AP1023&gt;=V_NEED,AR1023&gt;=P_MIN,AQ1023&gt;=Z_MIN,F1023&lt;=N_CAP,D1023&lt;=R_MAX,OR(CORONA_REQ=0,O1023&gt;=G1023),OR(CORE_MODE&lt;&gt;3,E_CORE&lt;=E_NULL_MAX)),1,0)</f>
        <v>0</v>
      </c>
      <c r="AL1023" s="31" t="n">
        <f aca="false">IF(AK1023=1,IF(OBJECTIVE=1,AI1023,AJ1023),1000000000000)+ROW()*0.000000001</f>
        <v>1000000000000</v>
      </c>
      <c r="AM1023" s="31" t="n">
        <v>10.794062</v>
      </c>
      <c r="AN1023" s="41" t="n">
        <v>1.209302</v>
      </c>
      <c r="AO1023" s="31" t="n">
        <v>7.14727</v>
      </c>
      <c r="AP1023" s="31" t="n">
        <f aca="false">IF(CORE_MODE=1,G1023,IF(OR(CORE_MODE=3,CORE_MODE=4),G1023+(CHOOSE(N_CW+1,0,1,CW_N2,CW_N3,CW_N4,CW_N5,CW_N6)+CHOOSE(N_CW_A+1,0,CW_A1,CW_A2))*CW_PER_SWING*AM1023,AM1023))</f>
        <v>43.527838402306</v>
      </c>
      <c r="AQ1023" s="41" t="n">
        <f aca="false">IF(CORE_MODE=2,AN1023,K1023)</f>
        <v>1.248503</v>
      </c>
      <c r="AR1023" s="31" t="n">
        <f aca="false">IF(CORE_MODE=2,AO1023,L1023)</f>
        <v>8.179661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31" t="n">
        <v>20.62</v>
      </c>
      <c r="H1024" s="8" t="n">
        <v>202.461073</v>
      </c>
      <c r="I1024" s="8" t="n">
        <v>1001.535724</v>
      </c>
      <c r="J1024" s="31" t="n">
        <v>4.946806</v>
      </c>
      <c r="K1024" s="41" t="n">
        <v>1.261168</v>
      </c>
      <c r="L1024" s="31" t="n">
        <v>11.443663</v>
      </c>
      <c r="M1024" s="8" t="n">
        <v>566</v>
      </c>
      <c r="N1024" s="8" t="n">
        <v>1752</v>
      </c>
      <c r="O1024" s="31" t="n">
        <v>15.86467</v>
      </c>
      <c r="P1024" s="31" t="n">
        <v>14.683879</v>
      </c>
      <c r="Q1024" s="31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31" t="n">
        <v>10.826401</v>
      </c>
      <c r="W1024" s="41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2*ROUNDUP(G1024*1000/V_ZENER,0)*PRICE_Z+(4+IF(CORE_MODE=1,1,0)+IF(OR(CORE_MODE=3,CORE_MODE=4),1+2*N_CW+2*N_CW_A,0))*ROUNDUP(G1024*DIODE_SAFETY/V_STICK,0)*PRICE_STICK</f>
        <v>169.8</v>
      </c>
      <c r="AG1024" s="24" t="n">
        <f aca="false">SUM(X1024:AF1024)</f>
        <v>4992.25583593</v>
      </c>
      <c r="AH1024" s="20" t="n">
        <f aca="false">FIXED_BOM</f>
        <v>3666</v>
      </c>
      <c r="AI1024" s="24" t="n">
        <f aca="false">(AG1024+AH1024)*(1+CONT)</f>
        <v>9956.9942113195</v>
      </c>
      <c r="AJ1024" s="24" t="n">
        <f aca="false">IF(AR1024&gt;0,AI1024/AR1024,1000000000000)</f>
        <v>870.088031368933</v>
      </c>
      <c r="AK1024" s="8" t="n">
        <f aca="false">IF(AND(AP1024&gt;=V_NEED,AR1024&gt;=P_MIN,AQ1024&gt;=Z_MIN,F1024&lt;=N_CAP,D1024&lt;=R_MAX,OR(CORONA_REQ=0,O1024&gt;=G1024),OR(CORE_MODE&lt;&gt;3,E_CORE&lt;=E_NULL_MAX)),1,0)</f>
        <v>0</v>
      </c>
      <c r="AL1024" s="31" t="n">
        <f aca="false">IF(AK1024=1,IF(OBJECTIVE=1,AI1024,AJ1024),1000000000000)+ROW()*0.000000001</f>
        <v>1000000000000</v>
      </c>
      <c r="AM1024" s="31" t="n">
        <v>10.924468</v>
      </c>
      <c r="AN1024" s="41" t="n">
        <v>1.230112</v>
      </c>
      <c r="AO1024" s="31" t="n">
        <v>10.40133</v>
      </c>
      <c r="AP1024" s="31" t="n">
        <f aca="false">IF(CORE_MODE=1,G1024,IF(OR(CORE_MODE=3,CORE_MODE=4),G1024+(CHOOSE(N_CW+1,0,1,CW_N2,CW_N3,CW_N4,CW_N5,CW_N6)+CHOOSE(N_CW_A+1,0,CW_A1,CW_A2))*CW_PER_SWING*AM1024,AM1024))</f>
        <v>43.804594231084</v>
      </c>
      <c r="AQ1024" s="41" t="n">
        <f aca="false">IF(CORE_MODE=2,AN1024,K1024)</f>
        <v>1.261168</v>
      </c>
      <c r="AR1024" s="31" t="n">
        <f aca="false">IF(CORE_MODE=2,AO1024,L1024)</f>
        <v>11.443663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31" t="n">
        <v>20.62</v>
      </c>
      <c r="H1025" s="8" t="n">
        <v>66.262197</v>
      </c>
      <c r="I1025" s="8" t="n">
        <v>262.782057</v>
      </c>
      <c r="J1025" s="31" t="n">
        <v>3.965792</v>
      </c>
      <c r="K1025" s="41" t="n">
        <v>1.123643</v>
      </c>
      <c r="L1025" s="31" t="n">
        <v>1.654887</v>
      </c>
      <c r="M1025" s="8" t="n">
        <v>146</v>
      </c>
      <c r="N1025" s="8" t="n">
        <v>912</v>
      </c>
      <c r="O1025" s="31" t="n">
        <v>15.86467</v>
      </c>
      <c r="P1025" s="31" t="n">
        <v>4.179908</v>
      </c>
      <c r="Q1025" s="31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31" t="n">
        <v>3.444764</v>
      </c>
      <c r="W1025" s="41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2*ROUNDUP(G1025*1000/V_ZENER,0)*PRICE_Z+(4+IF(CORE_MODE=1,1,0)+IF(OR(CORE_MODE=3,CORE_MODE=4),1+2*N_CW+2*N_CW_A,0))*ROUNDUP(G1025*DIODE_SAFETY/V_STICK,0)*PRICE_STICK</f>
        <v>169.8</v>
      </c>
      <c r="AG1025" s="24" t="n">
        <f aca="false">SUM(X1025:AF1025)</f>
        <v>1620.70972994</v>
      </c>
      <c r="AH1025" s="20" t="n">
        <f aca="false">FIXED_BOM</f>
        <v>3666</v>
      </c>
      <c r="AI1025" s="24" t="n">
        <f aca="false">(AG1025+AH1025)*(1+CONT)</f>
        <v>6079.716189431</v>
      </c>
      <c r="AJ1025" s="24" t="n">
        <f aca="false">IF(AR1025&gt;0,AI1025/AR1025,1000000000000)</f>
        <v>3673.79536453607</v>
      </c>
      <c r="AK1025" s="8" t="n">
        <f aca="false">IF(AND(AP1025&gt;=V_NEED,AR1025&gt;=P_MIN,AQ1025&gt;=Z_MIN,F1025&lt;=N_CAP,D1025&lt;=R_MAX,OR(CORONA_REQ=0,O1025&gt;=G1025),OR(CORE_MODE&lt;&gt;3,E_CORE&lt;=E_NULL_MAX)),1,0)</f>
        <v>0</v>
      </c>
      <c r="AL1025" s="31" t="n">
        <f aca="false">IF(AK1025=1,IF(OBJECTIVE=1,AI1025,AJ1025),1000000000000)+ROW()*0.000000001</f>
        <v>1000000000000</v>
      </c>
      <c r="AM1025" s="31" t="n">
        <v>4.828703</v>
      </c>
      <c r="AN1025" s="41" t="n">
        <v>1.057047</v>
      </c>
      <c r="AO1025" s="31" t="n">
        <v>0.215636</v>
      </c>
      <c r="AP1025" s="31" t="n">
        <f aca="false">IF(CORE_MODE=1,G1025,IF(OR(CORE_MODE=3,CORE_MODE=4),G1025+(CHOOSE(N_CW+1,0,1,CW_N2,CW_N3,CW_N4,CW_N5,CW_N6)+CHOOSE(N_CW_A+1,0,CW_A1,CW_A2))*CW_PER_SWING*AM1025,AM1025))</f>
        <v>30.867777714889</v>
      </c>
      <c r="AQ1025" s="41" t="n">
        <f aca="false">IF(CORE_MODE=2,AN1025,K1025)</f>
        <v>1.123643</v>
      </c>
      <c r="AR1025" s="31" t="n">
        <f aca="false">IF(CORE_MODE=2,AO1025,L1025)</f>
        <v>1.654887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31" t="n">
        <v>20.62</v>
      </c>
      <c r="H1026" s="8" t="n">
        <v>102.983452</v>
      </c>
      <c r="I1026" s="8" t="n">
        <v>412.943232</v>
      </c>
      <c r="J1026" s="31" t="n">
        <v>4.009802</v>
      </c>
      <c r="K1026" s="41" t="n">
        <v>1.16051</v>
      </c>
      <c r="L1026" s="31" t="n">
        <v>3.235123</v>
      </c>
      <c r="M1026" s="8" t="n">
        <v>218</v>
      </c>
      <c r="N1026" s="8" t="n">
        <v>1056</v>
      </c>
      <c r="O1026" s="31" t="n">
        <v>15.86467</v>
      </c>
      <c r="P1026" s="31" t="n">
        <v>6.269862</v>
      </c>
      <c r="Q1026" s="31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31" t="n">
        <v>4.710187</v>
      </c>
      <c r="W1026" s="41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2*ROUNDUP(G1026*1000/V_ZENER,0)*PRICE_Z+(4+IF(CORE_MODE=1,1,0)+IF(OR(CORE_MODE=3,CORE_MODE=4),1+2*N_CW+2*N_CW_A,0))*ROUNDUP(G1026*DIODE_SAFETY/V_STICK,0)*PRICE_STICK</f>
        <v>169.8</v>
      </c>
      <c r="AG1026" s="24" t="n">
        <f aca="false">SUM(X1026:AF1026)</f>
        <v>2201.36946331</v>
      </c>
      <c r="AH1026" s="20" t="n">
        <f aca="false">FIXED_BOM</f>
        <v>3666</v>
      </c>
      <c r="AI1026" s="24" t="n">
        <f aca="false">(AG1026+AH1026)*(1+CONT)</f>
        <v>6747.4748828065</v>
      </c>
      <c r="AJ1026" s="24" t="n">
        <f aca="false">IF(AR1026&gt;0,AI1026/AR1026,1000000000000)</f>
        <v>2085.69345981791</v>
      </c>
      <c r="AK1026" s="8" t="n">
        <f aca="false">IF(AND(AP1026&gt;=V_NEED,AR1026&gt;=P_MIN,AQ1026&gt;=Z_MIN,F1026&lt;=N_CAP,D1026&lt;=R_MAX,OR(CORONA_REQ=0,O1026&gt;=G1026),OR(CORE_MODE&lt;&gt;3,E_CORE&lt;=E_NULL_MAX)),1,0)</f>
        <v>0</v>
      </c>
      <c r="AL1026" s="31" t="n">
        <f aca="false">IF(AK1026=1,IF(OBJECTIVE=1,AI1026,AJ1026),1000000000000)+ROW()*0.000000001</f>
        <v>1000000000000</v>
      </c>
      <c r="AM1026" s="31" t="n">
        <v>6.976504</v>
      </c>
      <c r="AN1026" s="41" t="n">
        <v>1.108653</v>
      </c>
      <c r="AO1026" s="31" t="n">
        <v>1.489556</v>
      </c>
      <c r="AP1026" s="31" t="n">
        <f aca="false">IF(CORE_MODE=1,G1026,IF(OR(CORE_MODE=3,CORE_MODE=4),G1026+(CHOOSE(N_CW+1,0,1,CW_N2,CW_N3,CW_N4,CW_N5,CW_N6)+CHOOSE(N_CW_A+1,0,CW_A1,CW_A2))*CW_PER_SWING*AM1026,AM1026))</f>
        <v>35.425976308552</v>
      </c>
      <c r="AQ1026" s="41" t="n">
        <f aca="false">IF(CORE_MODE=2,AN1026,K1026)</f>
        <v>1.16051</v>
      </c>
      <c r="AR1026" s="31" t="n">
        <f aca="false">IF(CORE_MODE=2,AO1026,L1026)</f>
        <v>3.235123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31" t="n">
        <v>20.62</v>
      </c>
      <c r="H1027" s="8" t="n">
        <v>139.704707</v>
      </c>
      <c r="I1027" s="8" t="n">
        <v>563.104407</v>
      </c>
      <c r="J1027" s="31" t="n">
        <v>4.030676</v>
      </c>
      <c r="K1027" s="41" t="n">
        <v>1.179335</v>
      </c>
      <c r="L1027" s="31" t="n">
        <v>4.826565</v>
      </c>
      <c r="M1027" s="8" t="n">
        <v>290</v>
      </c>
      <c r="N1027" s="8" t="n">
        <v>1200</v>
      </c>
      <c r="O1027" s="31" t="n">
        <v>15.86467</v>
      </c>
      <c r="P1027" s="31" t="n">
        <v>8.359816</v>
      </c>
      <c r="Q1027" s="31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31" t="n">
        <v>5.975611</v>
      </c>
      <c r="W1027" s="41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2*ROUNDUP(G1027*1000/V_ZENER,0)*PRICE_Z+(4+IF(CORE_MODE=1,1,0)+IF(OR(CORE_MODE=3,CORE_MODE=4),1+2*N_CW+2*N_CW_A,0))*ROUNDUP(G1027*DIODE_SAFETY/V_STICK,0)*PRICE_STICK</f>
        <v>169.8</v>
      </c>
      <c r="AG1027" s="24" t="n">
        <f aca="false">SUM(X1027:AF1027)</f>
        <v>2782.02927015</v>
      </c>
      <c r="AH1027" s="20" t="n">
        <f aca="false">FIXED_BOM</f>
        <v>3666</v>
      </c>
      <c r="AI1027" s="24" t="n">
        <f aca="false">(AG1027+AH1027)*(1+CONT)</f>
        <v>7415.2336606725</v>
      </c>
      <c r="AJ1027" s="24" t="n">
        <f aca="false">IF(AR1027&gt;0,AI1027/AR1027,1000000000000)</f>
        <v>1536.33767714151</v>
      </c>
      <c r="AK1027" s="8" t="n">
        <f aca="false">IF(AND(AP1027&gt;=V_NEED,AR1027&gt;=P_MIN,AQ1027&gt;=Z_MIN,F1027&lt;=N_CAP,D1027&lt;=R_MAX,OR(CORONA_REQ=0,O1027&gt;=G1027),OR(CORE_MODE&lt;&gt;3,E_CORE&lt;=E_NULL_MAX)),1,0)</f>
        <v>0</v>
      </c>
      <c r="AL1027" s="31" t="n">
        <f aca="false">IF(AK1027=1,IF(OBJECTIVE=1,AI1027,AJ1027),1000000000000)+ROW()*0.000000001</f>
        <v>1000000000000</v>
      </c>
      <c r="AM1027" s="31" t="n">
        <v>8.005656</v>
      </c>
      <c r="AN1027" s="41" t="n">
        <v>1.13726</v>
      </c>
      <c r="AO1027" s="31" t="n">
        <v>2.805777</v>
      </c>
      <c r="AP1027" s="31" t="n">
        <f aca="false">IF(CORE_MODE=1,G1027,IF(OR(CORE_MODE=3,CORE_MODE=4),G1027+(CHOOSE(N_CW+1,0,1,CW_N2,CW_N3,CW_N4,CW_N5,CW_N6)+CHOOSE(N_CW_A+1,0,CW_A1,CW_A2))*CW_PER_SWING*AM1027,AM1027))</f>
        <v>37.610107519528</v>
      </c>
      <c r="AQ1027" s="41" t="n">
        <f aca="false">IF(CORE_MODE=2,AN1027,K1027)</f>
        <v>1.179335</v>
      </c>
      <c r="AR1027" s="31" t="n">
        <f aca="false">IF(CORE_MODE=2,AO1027,L1027)</f>
        <v>4.826565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31" t="n">
        <v>20.62</v>
      </c>
      <c r="H1028" s="8" t="n">
        <v>176.425962</v>
      </c>
      <c r="I1028" s="8" t="n">
        <v>713.265582</v>
      </c>
      <c r="J1028" s="31" t="n">
        <v>4.042861</v>
      </c>
      <c r="K1028" s="41" t="n">
        <v>1.190897</v>
      </c>
      <c r="L1028" s="31" t="n">
        <v>6.426979</v>
      </c>
      <c r="M1028" s="8" t="n">
        <v>374</v>
      </c>
      <c r="N1028" s="8" t="n">
        <v>1368</v>
      </c>
      <c r="O1028" s="31" t="n">
        <v>15.86467</v>
      </c>
      <c r="P1028" s="31" t="n">
        <v>10.44977</v>
      </c>
      <c r="Q1028" s="31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31" t="n">
        <v>7.451938</v>
      </c>
      <c r="W1028" s="41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2*ROUNDUP(G1028*1000/V_ZENER,0)*PRICE_Z+(4+IF(CORE_MODE=1,1,0)+IF(OR(CORE_MODE=3,CORE_MODE=4),1+2*N_CW+2*N_CW_A,0))*ROUNDUP(G1028*DIODE_SAFETY/V_STICK,0)*PRICE_STICK</f>
        <v>169.8</v>
      </c>
      <c r="AG1028" s="24" t="n">
        <f aca="false">SUM(X1028:AF1028)</f>
        <v>3450.73347975</v>
      </c>
      <c r="AH1028" s="20" t="n">
        <f aca="false">FIXED_BOM</f>
        <v>3666</v>
      </c>
      <c r="AI1028" s="24" t="n">
        <f aca="false">(AG1028+AH1028)*(1+CONT)</f>
        <v>8184.2435017125</v>
      </c>
      <c r="AJ1028" s="24" t="n">
        <f aca="false">IF(AR1028&gt;0,AI1028/AR1028,1000000000000)</f>
        <v>1273.41998499023</v>
      </c>
      <c r="AK1028" s="8" t="n">
        <f aca="false">IF(AND(AP1028&gt;=V_NEED,AR1028&gt;=P_MIN,AQ1028&gt;=Z_MIN,F1028&lt;=N_CAP,D1028&lt;=R_MAX,OR(CORONA_REQ=0,O1028&gt;=G1028),OR(CORE_MODE&lt;&gt;3,E_CORE&lt;=E_NULL_MAX)),1,0)</f>
        <v>0</v>
      </c>
      <c r="AL1028" s="31" t="n">
        <f aca="false">IF(AK1028=1,IF(OBJECTIVE=1,AI1028,AJ1028),1000000000000)+ROW()*0.000000001</f>
        <v>1000000000000</v>
      </c>
      <c r="AM1028" s="31" t="n">
        <v>8.635824</v>
      </c>
      <c r="AN1028" s="41" t="n">
        <v>1.156213</v>
      </c>
      <c r="AO1028" s="31" t="n">
        <v>4.112347</v>
      </c>
      <c r="AP1028" s="31" t="n">
        <f aca="false">IF(CORE_MODE=1,G1028,IF(OR(CORE_MODE=3,CORE_MODE=4),G1028+(CHOOSE(N_CW+1,0,1,CW_N2,CW_N3,CW_N4,CW_N5,CW_N6)+CHOOSE(N_CW_A+1,0,CW_A1,CW_A2))*CW_PER_SWING*AM1028,AM1028))</f>
        <v>38.947489749712</v>
      </c>
      <c r="AQ1028" s="41" t="n">
        <f aca="false">IF(CORE_MODE=2,AN1028,K1028)</f>
        <v>1.190897</v>
      </c>
      <c r="AR1028" s="31" t="n">
        <f aca="false">IF(CORE_MODE=2,AO1028,L1028)</f>
        <v>6.426979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31" t="n">
        <v>20.62</v>
      </c>
      <c r="H1029" s="8" t="n">
        <v>213.147218</v>
      </c>
      <c r="I1029" s="8" t="n">
        <v>863.426757</v>
      </c>
      <c r="J1029" s="31" t="n">
        <v>4.050847</v>
      </c>
      <c r="K1029" s="41" t="n">
        <v>1.198582</v>
      </c>
      <c r="L1029" s="31" t="n">
        <v>8.027566</v>
      </c>
      <c r="M1029" s="8" t="n">
        <v>446</v>
      </c>
      <c r="N1029" s="8" t="n">
        <v>1512</v>
      </c>
      <c r="O1029" s="31" t="n">
        <v>15.86467</v>
      </c>
      <c r="P1029" s="31" t="n">
        <v>12.539724</v>
      </c>
      <c r="Q1029" s="31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31" t="n">
        <v>8.717362</v>
      </c>
      <c r="W1029" s="41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2*ROUNDUP(G1029*1000/V_ZENER,0)*PRICE_Z+(4+IF(CORE_MODE=1,1,0)+IF(OR(CORE_MODE=3,CORE_MODE=4),1+2*N_CW+2*N_CW_A,0))*ROUNDUP(G1029*DIODE_SAFETY/V_STICK,0)*PRICE_STICK</f>
        <v>169.8</v>
      </c>
      <c r="AG1029" s="24" t="n">
        <f aca="false">SUM(X1029:AF1029)</f>
        <v>4031.39328009</v>
      </c>
      <c r="AH1029" s="20" t="n">
        <f aca="false">FIXED_BOM</f>
        <v>3666</v>
      </c>
      <c r="AI1029" s="24" t="n">
        <f aca="false">(AG1029+AH1029)*(1+CONT)</f>
        <v>8852.0022721035</v>
      </c>
      <c r="AJ1029" s="24" t="n">
        <f aca="false">IF(AR1029&gt;0,AI1029/AR1029,1000000000000)</f>
        <v>1102.70065323705</v>
      </c>
      <c r="AK1029" s="8" t="n">
        <f aca="false">IF(AND(AP1029&gt;=V_NEED,AR1029&gt;=P_MIN,AQ1029&gt;=Z_MIN,F1029&lt;=N_CAP,D1029&lt;=R_MAX,OR(CORONA_REQ=0,O1029&gt;=G1029),OR(CORE_MODE&lt;&gt;3,E_CORE&lt;=E_NULL_MAX)),1,0)</f>
        <v>0</v>
      </c>
      <c r="AL1029" s="31" t="n">
        <f aca="false">IF(AK1029=1,IF(OBJECTIVE=1,AI1029,AJ1029),1000000000000)+ROW()*0.000000001</f>
        <v>1000000000000</v>
      </c>
      <c r="AM1029" s="31" t="n">
        <v>9.153696</v>
      </c>
      <c r="AN1029" s="41" t="n">
        <v>1.169128</v>
      </c>
      <c r="AO1029" s="31" t="n">
        <v>5.509013</v>
      </c>
      <c r="AP1029" s="31" t="n">
        <f aca="false">IF(CORE_MODE=1,G1029,IF(OR(CORE_MODE=3,CORE_MODE=4),G1029+(CHOOSE(N_CW+1,0,1,CW_N2,CW_N3,CW_N4,CW_N5,CW_N6)+CHOOSE(N_CW_A+1,0,CW_A1,CW_A2))*CW_PER_SWING*AM1029,AM1029))</f>
        <v>40.046550334048</v>
      </c>
      <c r="AQ1029" s="41" t="n">
        <f aca="false">IF(CORE_MODE=2,AN1029,K1029)</f>
        <v>1.198582</v>
      </c>
      <c r="AR1029" s="31" t="n">
        <f aca="false">IF(CORE_MODE=2,AO1029,L1029)</f>
        <v>8.027566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31" t="n">
        <v>20.62</v>
      </c>
      <c r="H1030" s="8" t="n">
        <v>286.589728</v>
      </c>
      <c r="I1030" s="8" t="n">
        <v>1163.749107</v>
      </c>
      <c r="J1030" s="31" t="n">
        <v>4.06068</v>
      </c>
      <c r="K1030" s="41" t="n">
        <v>1.208158</v>
      </c>
      <c r="L1030" s="31" t="n">
        <v>11.229086</v>
      </c>
      <c r="M1030" s="8" t="n">
        <v>590</v>
      </c>
      <c r="N1030" s="8" t="n">
        <v>1800</v>
      </c>
      <c r="O1030" s="31" t="n">
        <v>15.86467</v>
      </c>
      <c r="P1030" s="31" t="n">
        <v>16.719632</v>
      </c>
      <c r="Q1030" s="31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31" t="n">
        <v>11.248209</v>
      </c>
      <c r="W1030" s="41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2*ROUNDUP(G1030*1000/V_ZENER,0)*PRICE_Z+(4+IF(CORE_MODE=1,1,0)+IF(OR(CORE_MODE=3,CORE_MODE=4),1+2*N_CW+2*N_CW_A,0))*ROUNDUP(G1030*DIODE_SAFETY/V_STICK,0)*PRICE_STICK</f>
        <v>169.8</v>
      </c>
      <c r="AG1030" s="24" t="n">
        <f aca="false">SUM(X1030:AF1030)</f>
        <v>5192.7128153</v>
      </c>
      <c r="AH1030" s="20" t="n">
        <f aca="false">FIXED_BOM</f>
        <v>3666</v>
      </c>
      <c r="AI1030" s="24" t="n">
        <f aca="false">(AG1030+AH1030)*(1+CONT)</f>
        <v>10187.519737595</v>
      </c>
      <c r="AJ1030" s="24" t="n">
        <f aca="false">IF(AR1030&gt;0,AI1030/AR1030,1000000000000)</f>
        <v>907.243896573149</v>
      </c>
      <c r="AK1030" s="8" t="n">
        <f aca="false">IF(AND(AP1030&gt;=V_NEED,AR1030&gt;=P_MIN,AQ1030&gt;=Z_MIN,F1030&lt;=N_CAP,D1030&lt;=R_MAX,OR(CORONA_REQ=0,O1030&gt;=G1030),OR(CORE_MODE&lt;&gt;3,E_CORE&lt;=E_NULL_MAX)),1,0)</f>
        <v>0</v>
      </c>
      <c r="AL1030" s="31" t="n">
        <f aca="false">IF(AK1030=1,IF(OBJECTIVE=1,AI1030,AJ1030),1000000000000)+ROW()*0.000000001</f>
        <v>1000000000000</v>
      </c>
      <c r="AM1030" s="31" t="n">
        <v>9.997866</v>
      </c>
      <c r="AN1030" s="41" t="n">
        <v>1.18491</v>
      </c>
      <c r="AO1030" s="31" t="n">
        <v>8.50193</v>
      </c>
      <c r="AP1030" s="31" t="n">
        <f aca="false">IF(CORE_MODE=1,G1030,IF(OR(CORE_MODE=3,CORE_MODE=4),G1030+(CHOOSE(N_CW+1,0,1,CW_N2,CW_N3,CW_N4,CW_N5,CW_N6)+CHOOSE(N_CW_A+1,0,CW_A1,CW_A2))*CW_PER_SWING*AM1030,AM1030))</f>
        <v>41.838101090758</v>
      </c>
      <c r="AQ1030" s="41" t="n">
        <f aca="false">IF(CORE_MODE=2,AN1030,K1030)</f>
        <v>1.208158</v>
      </c>
      <c r="AR1030" s="31" t="n">
        <f aca="false">IF(CORE_MODE=2,AO1030,L1030)</f>
        <v>11.229086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31" t="n">
        <v>20.62</v>
      </c>
      <c r="H1031" s="8" t="n">
        <v>38.169616</v>
      </c>
      <c r="I1031" s="8" t="n">
        <v>190.685546</v>
      </c>
      <c r="J1031" s="31" t="n">
        <v>4.995742</v>
      </c>
      <c r="K1031" s="41" t="n">
        <v>1.140585</v>
      </c>
      <c r="L1031" s="31" t="n">
        <v>1.329659</v>
      </c>
      <c r="M1031" s="8" t="n">
        <v>140</v>
      </c>
      <c r="N1031" s="8" t="n">
        <v>900</v>
      </c>
      <c r="O1031" s="31" t="n">
        <v>16.903932</v>
      </c>
      <c r="P1031" s="31" t="n">
        <v>3.95254</v>
      </c>
      <c r="Q1031" s="31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31" t="n">
        <v>3.339312</v>
      </c>
      <c r="W1031" s="41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2*ROUNDUP(G1031*1000/V_ZENER,0)*PRICE_Z+(4+IF(CORE_MODE=1,1,0)+IF(OR(CORE_MODE=3,CORE_MODE=4),1+2*N_CW+2*N_CW_A,0))*ROUNDUP(G1031*DIODE_SAFETY/V_STICK,0)*PRICE_STICK</f>
        <v>169.8</v>
      </c>
      <c r="AG1031" s="24" t="n">
        <f aca="false">SUM(X1031:AF1031)</f>
        <v>1550.23792048</v>
      </c>
      <c r="AH1031" s="20" t="n">
        <f aca="false">FIXED_BOM</f>
        <v>3666</v>
      </c>
      <c r="AI1031" s="24" t="n">
        <f aca="false">(AG1031+AH1031)*(1+CONT)</f>
        <v>5998.673608552</v>
      </c>
      <c r="AJ1031" s="24" t="n">
        <f aca="false">IF(AR1031&gt;0,AI1031/AR1031,1000000000000)</f>
        <v>4511.4376005818</v>
      </c>
      <c r="AK1031" s="8" t="n">
        <f aca="false">IF(AND(AP1031&gt;=V_NEED,AR1031&gt;=P_MIN,AQ1031&gt;=Z_MIN,F1031&lt;=N_CAP,D1031&lt;=R_MAX,OR(CORONA_REQ=0,O1031&gt;=G1031),OR(CORE_MODE&lt;&gt;3,E_CORE&lt;=E_NULL_MAX)),1,0)</f>
        <v>0</v>
      </c>
      <c r="AL1031" s="31" t="n">
        <f aca="false">IF(AK1031=1,IF(OBJECTIVE=1,AI1031,AJ1031),1000000000000)+ROW()*0.000000001</f>
        <v>1000000000000</v>
      </c>
      <c r="AM1031" s="31" t="n">
        <v>4.892913</v>
      </c>
      <c r="AN1031" s="41" t="n">
        <v>1.054688</v>
      </c>
      <c r="AO1031" s="31" t="n">
        <v>0.135157</v>
      </c>
      <c r="AP1031" s="31" t="n">
        <f aca="false">IF(CORE_MODE=1,G1031,IF(OR(CORE_MODE=3,CORE_MODE=4),G1031+(CHOOSE(N_CW+1,0,1,CW_N2,CW_N3,CW_N4,CW_N5,CW_N6)+CHOOSE(N_CW_A+1,0,CW_A1,CW_A2))*CW_PER_SWING*AM1031,AM1031))</f>
        <v>31.004048222119</v>
      </c>
      <c r="AQ1031" s="41" t="n">
        <f aca="false">IF(CORE_MODE=2,AN1031,K1031)</f>
        <v>1.140585</v>
      </c>
      <c r="AR1031" s="31" t="n">
        <f aca="false">IF(CORE_MODE=2,AO1031,L1031)</f>
        <v>1.329659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31" t="n">
        <v>20.62</v>
      </c>
      <c r="H1032" s="8" t="n">
        <v>58.837968</v>
      </c>
      <c r="I1032" s="8" t="n">
        <v>299.648715</v>
      </c>
      <c r="J1032" s="31" t="n">
        <v>5.092778</v>
      </c>
      <c r="K1032" s="41" t="n">
        <v>1.195364</v>
      </c>
      <c r="L1032" s="31" t="n">
        <v>2.731102</v>
      </c>
      <c r="M1032" s="8" t="n">
        <v>215</v>
      </c>
      <c r="N1032" s="8" t="n">
        <v>1050</v>
      </c>
      <c r="O1032" s="31" t="n">
        <v>16.903932</v>
      </c>
      <c r="P1032" s="31" t="n">
        <v>5.92881</v>
      </c>
      <c r="Q1032" s="31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31" t="n">
        <v>4.657461</v>
      </c>
      <c r="W1032" s="41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2*ROUNDUP(G1032*1000/V_ZENER,0)*PRICE_Z+(4+IF(CORE_MODE=1,1,0)+IF(OR(CORE_MODE=3,CORE_MODE=4),1+2*N_CW+2*N_CW_A,0))*ROUNDUP(G1032*DIODE_SAFETY/V_STICK,0)*PRICE_STICK</f>
        <v>169.8</v>
      </c>
      <c r="AG1032" s="24" t="n">
        <f aca="false">SUM(X1032:AF1032)</f>
        <v>2139.68408247</v>
      </c>
      <c r="AH1032" s="20" t="n">
        <f aca="false">FIXED_BOM</f>
        <v>3666</v>
      </c>
      <c r="AI1032" s="24" t="n">
        <f aca="false">(AG1032+AH1032)*(1+CONT)</f>
        <v>6676.5366948405</v>
      </c>
      <c r="AJ1032" s="24" t="n">
        <f aca="false">IF(AR1032&gt;0,AI1032/AR1032,1000000000000)</f>
        <v>2444.63102983356</v>
      </c>
      <c r="AK1032" s="8" t="n">
        <f aca="false">IF(AND(AP1032&gt;=V_NEED,AR1032&gt;=P_MIN,AQ1032&gt;=Z_MIN,F1032&lt;=N_CAP,D1032&lt;=R_MAX,OR(CORONA_REQ=0,O1032&gt;=G1032),OR(CORE_MODE&lt;&gt;3,E_CORE&lt;=E_NULL_MAX)),1,0)</f>
        <v>0</v>
      </c>
      <c r="AL1032" s="31" t="n">
        <f aca="false">IF(AK1032=1,IF(OBJECTIVE=1,AI1032,AJ1032),1000000000000)+ROW()*0.000000001</f>
        <v>1000000000000</v>
      </c>
      <c r="AM1032" s="31" t="n">
        <v>8.750267</v>
      </c>
      <c r="AN1032" s="41" t="n">
        <v>1.117191</v>
      </c>
      <c r="AO1032" s="31" t="n">
        <v>1.049377</v>
      </c>
      <c r="AP1032" s="31" t="n">
        <f aca="false">IF(CORE_MODE=1,G1032,IF(OR(CORE_MODE=3,CORE_MODE=4),G1032+(CHOOSE(N_CW+1,0,1,CW_N2,CW_N3,CW_N4,CW_N5,CW_N6)+CHOOSE(N_CW_A+1,0,CW_A1,CW_A2))*CW_PER_SWING*AM1032,AM1032))</f>
        <v>39.190367894221</v>
      </c>
      <c r="AQ1032" s="41" t="n">
        <f aca="false">IF(CORE_MODE=2,AN1032,K1032)</f>
        <v>1.195364</v>
      </c>
      <c r="AR1032" s="31" t="n">
        <f aca="false">IF(CORE_MODE=2,AO1032,L1032)</f>
        <v>2.731102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31" t="n">
        <v>20.62</v>
      </c>
      <c r="H1033" s="8" t="n">
        <v>79.50632</v>
      </c>
      <c r="I1033" s="8" t="n">
        <v>408.611884</v>
      </c>
      <c r="J1033" s="31" t="n">
        <v>5.139364</v>
      </c>
      <c r="K1033" s="41" t="n">
        <v>1.224124</v>
      </c>
      <c r="L1033" s="31" t="n">
        <v>4.148272</v>
      </c>
      <c r="M1033" s="8" t="n">
        <v>277.5</v>
      </c>
      <c r="N1033" s="8" t="n">
        <v>1175</v>
      </c>
      <c r="O1033" s="31" t="n">
        <v>16.903932</v>
      </c>
      <c r="P1033" s="31" t="n">
        <v>7.90508</v>
      </c>
      <c r="Q1033" s="31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31" t="n">
        <v>5.755919</v>
      </c>
      <c r="W1033" s="41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2*ROUNDUP(G1033*1000/V_ZENER,0)*PRICE_Z+(4+IF(CORE_MODE=1,1,0)+IF(OR(CORE_MODE=3,CORE_MODE=4),1+2*N_CW+2*N_CW_A,0))*ROUNDUP(G1033*DIODE_SAFETY/V_STICK,0)*PRICE_STICK</f>
        <v>169.8</v>
      </c>
      <c r="AG1033" s="24" t="n">
        <f aca="false">SUM(X1033:AF1033)</f>
        <v>2637.49076168</v>
      </c>
      <c r="AH1033" s="20" t="n">
        <f aca="false">FIXED_BOM</f>
        <v>3666</v>
      </c>
      <c r="AI1033" s="24" t="n">
        <f aca="false">(AG1033+AH1033)*(1+CONT)</f>
        <v>7249.014375932</v>
      </c>
      <c r="AJ1033" s="24" t="n">
        <f aca="false">IF(AR1033&gt;0,AI1033/AR1033,1000000000000)</f>
        <v>1747.47807663818</v>
      </c>
      <c r="AK1033" s="8" t="n">
        <f aca="false">IF(AND(AP1033&gt;=V_NEED,AR1033&gt;=P_MIN,AQ1033&gt;=Z_MIN,F1033&lt;=N_CAP,D1033&lt;=R_MAX,OR(CORONA_REQ=0,O1033&gt;=G1033),OR(CORE_MODE&lt;&gt;3,E_CORE&lt;=E_NULL_MAX)),1,0)</f>
        <v>0</v>
      </c>
      <c r="AL1033" s="31" t="n">
        <f aca="false">IF(AK1033=1,IF(OBJECTIVE=1,AI1033,AJ1033),1000000000000)+ROW()*0.000000001</f>
        <v>1000000000000</v>
      </c>
      <c r="AM1033" s="31" t="n">
        <v>10.377102</v>
      </c>
      <c r="AN1033" s="41" t="n">
        <v>1.16026</v>
      </c>
      <c r="AO1033" s="31" t="n">
        <v>2.953948</v>
      </c>
      <c r="AP1033" s="31" t="n">
        <f aca="false">IF(CORE_MODE=1,G1033,IF(OR(CORE_MODE=3,CORE_MODE=4),G1033+(CHOOSE(N_CW+1,0,1,CW_N2,CW_N3,CW_N4,CW_N5,CW_N6)+CHOOSE(N_CW_A+1,0,CW_A1,CW_A2))*CW_PER_SWING*AM1033,AM1033))</f>
        <v>42.642939621826</v>
      </c>
      <c r="AQ1033" s="41" t="n">
        <f aca="false">IF(CORE_MODE=2,AN1033,K1033)</f>
        <v>1.224124</v>
      </c>
      <c r="AR1033" s="31" t="n">
        <f aca="false">IF(CORE_MODE=2,AO1033,L1033)</f>
        <v>4.148272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31" t="n">
        <v>20.62</v>
      </c>
      <c r="H1034" s="8" t="n">
        <v>100.174673</v>
      </c>
      <c r="I1034" s="8" t="n">
        <v>517.575054</v>
      </c>
      <c r="J1034" s="31" t="n">
        <v>5.166726</v>
      </c>
      <c r="K1034" s="41" t="n">
        <v>1.241887</v>
      </c>
      <c r="L1034" s="31" t="n">
        <v>5.573275</v>
      </c>
      <c r="M1034" s="8" t="n">
        <v>352.5</v>
      </c>
      <c r="N1034" s="8" t="n">
        <v>1325</v>
      </c>
      <c r="O1034" s="31" t="n">
        <v>16.903932</v>
      </c>
      <c r="P1034" s="31" t="n">
        <v>9.88135</v>
      </c>
      <c r="Q1034" s="31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31" t="n">
        <v>7.074069</v>
      </c>
      <c r="W1034" s="41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2*ROUNDUP(G1034*1000/V_ZENER,0)*PRICE_Z+(4+IF(CORE_MODE=1,1,0)+IF(OR(CORE_MODE=3,CORE_MODE=4),1+2*N_CW+2*N_CW_A,0))*ROUNDUP(G1034*DIODE_SAFETY/V_STICK,0)*PRICE_STICK</f>
        <v>169.8</v>
      </c>
      <c r="AG1034" s="24" t="n">
        <f aca="false">SUM(X1034:AF1034)</f>
        <v>3226.93691867</v>
      </c>
      <c r="AH1034" s="20" t="n">
        <f aca="false">FIXED_BOM</f>
        <v>3666</v>
      </c>
      <c r="AI1034" s="24" t="n">
        <f aca="false">(AG1034+AH1034)*(1+CONT)</f>
        <v>7926.8774564705</v>
      </c>
      <c r="AJ1034" s="24" t="n">
        <f aca="false">IF(AR1034&gt;0,AI1034/AR1034,1000000000000)</f>
        <v>1422.30151149378</v>
      </c>
      <c r="AK1034" s="8" t="n">
        <f aca="false">IF(AND(AP1034&gt;=V_NEED,AR1034&gt;=P_MIN,AQ1034&gt;=Z_MIN,F1034&lt;=N_CAP,D1034&lt;=R_MAX,OR(CORONA_REQ=0,O1034&gt;=G1034),OR(CORE_MODE&lt;&gt;3,E_CORE&lt;=E_NULL_MAX)),1,0)</f>
        <v>0</v>
      </c>
      <c r="AL1034" s="31" t="n">
        <f aca="false">IF(AK1034=1,IF(OBJECTIVE=1,AI1034,AJ1034),1000000000000)+ROW()*0.000000001</f>
        <v>1000000000000</v>
      </c>
      <c r="AM1034" s="31" t="n">
        <v>10.896321</v>
      </c>
      <c r="AN1034" s="41" t="n">
        <v>1.187706</v>
      </c>
      <c r="AO1034" s="31" t="n">
        <v>4.649972</v>
      </c>
      <c r="AP1034" s="31" t="n">
        <f aca="false">IF(CORE_MODE=1,G1034,IF(OR(CORE_MODE=3,CORE_MODE=4),G1034+(CHOOSE(N_CW+1,0,1,CW_N2,CW_N3,CW_N4,CW_N5,CW_N6)+CHOOSE(N_CW_A+1,0,CW_A1,CW_A2))*CW_PER_SWING*AM1034,AM1034))</f>
        <v>43.744858894423</v>
      </c>
      <c r="AQ1034" s="41" t="n">
        <f aca="false">IF(CORE_MODE=2,AN1034,K1034)</f>
        <v>1.241887</v>
      </c>
      <c r="AR1034" s="31" t="n">
        <f aca="false">IF(CORE_MODE=2,AO1034,L1034)</f>
        <v>5.573275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31" t="n">
        <v>20.62</v>
      </c>
      <c r="H1035" s="8" t="n">
        <v>120.843025</v>
      </c>
      <c r="I1035" s="8" t="n">
        <v>626.538223</v>
      </c>
      <c r="J1035" s="31" t="n">
        <v>5.184728</v>
      </c>
      <c r="K1035" s="41" t="n">
        <v>1.253716</v>
      </c>
      <c r="L1035" s="31" t="n">
        <v>6.995849</v>
      </c>
      <c r="M1035" s="8" t="n">
        <v>415</v>
      </c>
      <c r="N1035" s="8" t="n">
        <v>1450</v>
      </c>
      <c r="O1035" s="31" t="n">
        <v>16.903932</v>
      </c>
      <c r="P1035" s="31" t="n">
        <v>11.857619</v>
      </c>
      <c r="Q1035" s="31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31" t="n">
        <v>8.172527</v>
      </c>
      <c r="W1035" s="41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2*ROUNDUP(G1035*1000/V_ZENER,0)*PRICE_Z+(4+IF(CORE_MODE=1,1,0)+IF(OR(CORE_MODE=3,CORE_MODE=4),1+2*N_CW+2*N_CW_A,0))*ROUNDUP(G1035*DIODE_SAFETY/V_STICK,0)*PRICE_STICK</f>
        <v>169.8</v>
      </c>
      <c r="AG1035" s="24" t="n">
        <f aca="false">SUM(X1035:AF1035)</f>
        <v>3724.74360288</v>
      </c>
      <c r="AH1035" s="20" t="n">
        <f aca="false">FIXED_BOM</f>
        <v>3666</v>
      </c>
      <c r="AI1035" s="24" t="n">
        <f aca="false">(AG1035+AH1035)*(1+CONT)</f>
        <v>8499.355143312</v>
      </c>
      <c r="AJ1035" s="24" t="n">
        <f aca="false">IF(AR1035&gt;0,AI1035/AR1035,1000000000000)</f>
        <v>1214.91403592502</v>
      </c>
      <c r="AK1035" s="8" t="n">
        <f aca="false">IF(AND(AP1035&gt;=V_NEED,AR1035&gt;=P_MIN,AQ1035&gt;=Z_MIN,F1035&lt;=N_CAP,D1035&lt;=R_MAX,OR(CORONA_REQ=0,O1035&gt;=G1035),OR(CORE_MODE&lt;&gt;3,E_CORE&lt;=E_NULL_MAX)),1,0)</f>
        <v>0</v>
      </c>
      <c r="AL1035" s="31" t="n">
        <f aca="false">IF(AK1035=1,IF(OBJECTIVE=1,AI1035,AJ1035),1000000000000)+ROW()*0.000000001</f>
        <v>1000000000000</v>
      </c>
      <c r="AM1035" s="31" t="n">
        <v>10.931576</v>
      </c>
      <c r="AN1035" s="41" t="n">
        <v>1.206588</v>
      </c>
      <c r="AO1035" s="31" t="n">
        <v>6.048949</v>
      </c>
      <c r="AP1035" s="31" t="n">
        <f aca="false">IF(CORE_MODE=1,G1035,IF(OR(CORE_MODE=3,CORE_MODE=4),G1035+(CHOOSE(N_CW+1,0,1,CW_N2,CW_N3,CW_N4,CW_N5,CW_N6)+CHOOSE(N_CW_A+1,0,CW_A1,CW_A2))*CW_PER_SWING*AM1035,AM1035))</f>
        <v>43.819679276488</v>
      </c>
      <c r="AQ1035" s="41" t="n">
        <f aca="false">IF(CORE_MODE=2,AN1035,K1035)</f>
        <v>1.253716</v>
      </c>
      <c r="AR1035" s="31" t="n">
        <f aca="false">IF(CORE_MODE=2,AO1035,L1035)</f>
        <v>6.995849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31" t="n">
        <v>20.62</v>
      </c>
      <c r="H1036" s="8" t="n">
        <v>162.179729</v>
      </c>
      <c r="I1036" s="8" t="n">
        <v>844.464561</v>
      </c>
      <c r="J1036" s="31" t="n">
        <v>5.206967</v>
      </c>
      <c r="K1036" s="41" t="n">
        <v>1.268921</v>
      </c>
      <c r="L1036" s="31" t="n">
        <v>9.857536</v>
      </c>
      <c r="M1036" s="8" t="n">
        <v>552.5</v>
      </c>
      <c r="N1036" s="8" t="n">
        <v>1725</v>
      </c>
      <c r="O1036" s="31" t="n">
        <v>16.903932</v>
      </c>
      <c r="P1036" s="31" t="n">
        <v>15.810159</v>
      </c>
      <c r="Q1036" s="31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31" t="n">
        <v>10.589134</v>
      </c>
      <c r="W1036" s="41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2*ROUNDUP(G1036*1000/V_ZENER,0)*PRICE_Z+(4+IF(CORE_MODE=1,1,0)+IF(OR(CORE_MODE=3,CORE_MODE=4),1+2*N_CW+2*N_CW_A,0))*ROUNDUP(G1036*DIODE_SAFETY/V_STICK,0)*PRICE_STICK</f>
        <v>169.8</v>
      </c>
      <c r="AG1036" s="24" t="n">
        <f aca="false">SUM(X1036:AF1036)</f>
        <v>4811.99638058</v>
      </c>
      <c r="AH1036" s="20" t="n">
        <f aca="false">FIXED_BOM</f>
        <v>3666</v>
      </c>
      <c r="AI1036" s="24" t="n">
        <f aca="false">(AG1036+AH1036)*(1+CONT)</f>
        <v>9749.695837667</v>
      </c>
      <c r="AJ1036" s="24" t="n">
        <f aca="false">IF(AR1036&gt;0,AI1036/AR1036,1000000000000)</f>
        <v>989.060130002771</v>
      </c>
      <c r="AK1036" s="8" t="n">
        <f aca="false">IF(AND(AP1036&gt;=V_NEED,AR1036&gt;=P_MIN,AQ1036&gt;=Z_MIN,F1036&lt;=N_CAP,D1036&lt;=R_MAX,OR(CORONA_REQ=0,O1036&gt;=G1036),OR(CORE_MODE&lt;&gt;3,E_CORE&lt;=E_NULL_MAX)),1,0)</f>
        <v>0</v>
      </c>
      <c r="AL1036" s="31" t="n">
        <f aca="false">IF(AK1036=1,IF(OBJECTIVE=1,AI1036,AJ1036),1000000000000)+ROW()*0.000000001</f>
        <v>1000000000000</v>
      </c>
      <c r="AM1036" s="31" t="n">
        <v>10.987273</v>
      </c>
      <c r="AN1036" s="41" t="n">
        <v>1.232466</v>
      </c>
      <c r="AO1036" s="31" t="n">
        <v>8.944583</v>
      </c>
      <c r="AP1036" s="31" t="n">
        <f aca="false">IF(CORE_MODE=1,G1036,IF(OR(CORE_MODE=3,CORE_MODE=4),G1036+(CHOOSE(N_CW+1,0,1,CW_N2,CW_N3,CW_N4,CW_N5,CW_N6)+CHOOSE(N_CW_A+1,0,CW_A1,CW_A2))*CW_PER_SWING*AM1036,AM1036))</f>
        <v>43.937882958799</v>
      </c>
      <c r="AQ1036" s="41" t="n">
        <f aca="false">IF(CORE_MODE=2,AN1036,K1036)</f>
        <v>1.268921</v>
      </c>
      <c r="AR1036" s="31" t="n">
        <f aca="false">IF(CORE_MODE=2,AO1036,L1036)</f>
        <v>9.857536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31" t="n">
        <v>20.62</v>
      </c>
      <c r="H1037" s="8" t="n">
        <v>48.987948</v>
      </c>
      <c r="I1037" s="8" t="n">
        <v>227.166406</v>
      </c>
      <c r="J1037" s="31" t="n">
        <v>4.63719</v>
      </c>
      <c r="K1037" s="41" t="n">
        <v>1.145459</v>
      </c>
      <c r="L1037" s="31" t="n">
        <v>1.63398</v>
      </c>
      <c r="M1037" s="8" t="n">
        <v>152.5</v>
      </c>
      <c r="N1037" s="8" t="n">
        <v>925</v>
      </c>
      <c r="O1037" s="31" t="n">
        <v>16.903932</v>
      </c>
      <c r="P1037" s="31" t="n">
        <v>4.588712</v>
      </c>
      <c r="Q1037" s="31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31" t="n">
        <v>3.559004</v>
      </c>
      <c r="W1037" s="41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2*ROUNDUP(G1037*1000/V_ZENER,0)*PRICE_Z+(4+IF(CORE_MODE=1,1,0)+IF(OR(CORE_MODE=3,CORE_MODE=4),1+2*N_CW+2*N_CW_A,0))*ROUNDUP(G1037*DIODE_SAFETY/V_STICK,0)*PRICE_STICK</f>
        <v>169.8</v>
      </c>
      <c r="AG1037" s="24" t="n">
        <f aca="false">SUM(X1037:AF1037)</f>
        <v>1649.49236513</v>
      </c>
      <c r="AH1037" s="20" t="n">
        <f aca="false">FIXED_BOM</f>
        <v>3666</v>
      </c>
      <c r="AI1037" s="24" t="n">
        <f aca="false">(AG1037+AH1037)*(1+CONT)</f>
        <v>6112.8162198995</v>
      </c>
      <c r="AJ1037" s="24" t="n">
        <f aca="false">IF(AR1037&gt;0,AI1037/AR1037,1000000000000)</f>
        <v>3741.0593886703</v>
      </c>
      <c r="AK1037" s="8" t="n">
        <f aca="false">IF(AND(AP1037&gt;=V_NEED,AR1037&gt;=P_MIN,AQ1037&gt;=Z_MIN,F1037&lt;=N_CAP,D1037&lt;=R_MAX,OR(CORONA_REQ=0,O1037&gt;=G1037),OR(CORE_MODE&lt;&gt;3,E_CORE&lt;=E_NULL_MAX)),1,0)</f>
        <v>0</v>
      </c>
      <c r="AL1037" s="31" t="n">
        <f aca="false">IF(AK1037=1,IF(OBJECTIVE=1,AI1037,AJ1037),1000000000000)+ROW()*0.000000001</f>
        <v>1000000000000</v>
      </c>
      <c r="AM1037" s="31" t="n">
        <v>5.839249</v>
      </c>
      <c r="AN1037" s="41" t="n">
        <v>1.066841</v>
      </c>
      <c r="AO1037" s="31" t="n">
        <v>0.206727</v>
      </c>
      <c r="AP1037" s="31" t="n">
        <f aca="false">IF(CORE_MODE=1,G1037,IF(OR(CORE_MODE=3,CORE_MODE=4),G1037+(CHOOSE(N_CW+1,0,1,CW_N2,CW_N3,CW_N4,CW_N5,CW_N6)+CHOOSE(N_CW_A+1,0,CW_A1,CW_A2))*CW_PER_SWING*AM1037,AM1037))</f>
        <v>33.012422100487</v>
      </c>
      <c r="AQ1037" s="41" t="n">
        <f aca="false">IF(CORE_MODE=2,AN1037,K1037)</f>
        <v>1.145459</v>
      </c>
      <c r="AR1037" s="31" t="n">
        <f aca="false">IF(CORE_MODE=2,AO1037,L1037)</f>
        <v>1.63398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31" t="n">
        <v>20.62</v>
      </c>
      <c r="H1038" s="8" t="n">
        <v>75.838204</v>
      </c>
      <c r="I1038" s="8" t="n">
        <v>356.975781</v>
      </c>
      <c r="J1038" s="31" t="n">
        <v>4.707071</v>
      </c>
      <c r="K1038" s="41" t="n">
        <v>1.191572</v>
      </c>
      <c r="L1038" s="31" t="n">
        <v>3.210387</v>
      </c>
      <c r="M1038" s="8" t="n">
        <v>227.5</v>
      </c>
      <c r="N1038" s="8" t="n">
        <v>1075</v>
      </c>
      <c r="O1038" s="31" t="n">
        <v>16.903932</v>
      </c>
      <c r="P1038" s="31" t="n">
        <v>6.883068</v>
      </c>
      <c r="Q1038" s="31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31" t="n">
        <v>4.877153</v>
      </c>
      <c r="W1038" s="41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2*ROUNDUP(G1038*1000/V_ZENER,0)*PRICE_Z+(4+IF(CORE_MODE=1,1,0)+IF(OR(CORE_MODE=3,CORE_MODE=4),1+2*N_CW+2*N_CW_A,0))*ROUNDUP(G1038*DIODE_SAFETY/V_STICK,0)*PRICE_STICK</f>
        <v>169.8</v>
      </c>
      <c r="AG1038" s="24" t="n">
        <f aca="false">SUM(X1038:AF1038)</f>
        <v>2242.74595654</v>
      </c>
      <c r="AH1038" s="20" t="n">
        <f aca="false">FIXED_BOM</f>
        <v>3666</v>
      </c>
      <c r="AI1038" s="24" t="n">
        <f aca="false">(AG1038+AH1038)*(1+CONT)</f>
        <v>6795.057850021</v>
      </c>
      <c r="AJ1038" s="24" t="n">
        <f aca="false">IF(AR1038&gt;0,AI1038/AR1038,1000000000000)</f>
        <v>2116.58527461674</v>
      </c>
      <c r="AK1038" s="8" t="n">
        <f aca="false">IF(AND(AP1038&gt;=V_NEED,AR1038&gt;=P_MIN,AQ1038&gt;=Z_MIN,F1038&lt;=N_CAP,D1038&lt;=R_MAX,OR(CORONA_REQ=0,O1038&gt;=G1038),OR(CORE_MODE&lt;&gt;3,E_CORE&lt;=E_NULL_MAX)),1,0)</f>
        <v>0</v>
      </c>
      <c r="AL1038" s="31" t="n">
        <f aca="false">IF(AK1038=1,IF(OBJECTIVE=1,AI1038,AJ1038),1000000000000)+ROW()*0.000000001</f>
        <v>1000000000000</v>
      </c>
      <c r="AM1038" s="31" t="n">
        <v>8.70871</v>
      </c>
      <c r="AN1038" s="41" t="n">
        <v>1.125743</v>
      </c>
      <c r="AO1038" s="31" t="n">
        <v>1.615863</v>
      </c>
      <c r="AP1038" s="31" t="n">
        <f aca="false">IF(CORE_MODE=1,G1038,IF(OR(CORE_MODE=3,CORE_MODE=4),G1038+(CHOOSE(N_CW+1,0,1,CW_N2,CW_N3,CW_N4,CW_N5,CW_N6)+CHOOSE(N_CW_A+1,0,CW_A1,CW_A2))*CW_PER_SWING*AM1038,AM1038))</f>
        <v>39.10217301073</v>
      </c>
      <c r="AQ1038" s="41" t="n">
        <f aca="false">IF(CORE_MODE=2,AN1038,K1038)</f>
        <v>1.191572</v>
      </c>
      <c r="AR1038" s="31" t="n">
        <f aca="false">IF(CORE_MODE=2,AO1038,L1038)</f>
        <v>3.210387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31" t="n">
        <v>20.62</v>
      </c>
      <c r="H1039" s="8" t="n">
        <v>102.688461</v>
      </c>
      <c r="I1039" s="8" t="n">
        <v>486.785156</v>
      </c>
      <c r="J1039" s="31" t="n">
        <v>4.740408</v>
      </c>
      <c r="K1039" s="41" t="n">
        <v>1.215356</v>
      </c>
      <c r="L1039" s="31" t="n">
        <v>4.801166</v>
      </c>
      <c r="M1039" s="8" t="n">
        <v>290</v>
      </c>
      <c r="N1039" s="8" t="n">
        <v>1200</v>
      </c>
      <c r="O1039" s="31" t="n">
        <v>16.903932</v>
      </c>
      <c r="P1039" s="31" t="n">
        <v>9.177425</v>
      </c>
      <c r="Q1039" s="31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31" t="n">
        <v>5.975611</v>
      </c>
      <c r="W1039" s="41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2*ROUNDUP(G1039*1000/V_ZENER,0)*PRICE_Z+(4+IF(CORE_MODE=1,1,0)+IF(OR(CORE_MODE=3,CORE_MODE=4),1+2*N_CW+2*N_CW_A,0))*ROUNDUP(G1039*DIODE_SAFETY/V_STICK,0)*PRICE_STICK</f>
        <v>169.8</v>
      </c>
      <c r="AG1039" s="24" t="n">
        <f aca="false">SUM(X1039:AF1039)</f>
        <v>2744.36020911</v>
      </c>
      <c r="AH1039" s="20" t="n">
        <f aca="false">FIXED_BOM</f>
        <v>3666</v>
      </c>
      <c r="AI1039" s="24" t="n">
        <f aca="false">(AG1039+AH1039)*(1+CONT)</f>
        <v>7371.9142404765</v>
      </c>
      <c r="AJ1039" s="24" t="n">
        <f aca="false">IF(AR1039&gt;0,AI1039/AR1039,1000000000000)</f>
        <v>1535.4424821963</v>
      </c>
      <c r="AK1039" s="8" t="n">
        <f aca="false">IF(AND(AP1039&gt;=V_NEED,AR1039&gt;=P_MIN,AQ1039&gt;=Z_MIN,F1039&lt;=N_CAP,D1039&lt;=R_MAX,OR(CORONA_REQ=0,O1039&gt;=G1039),OR(CORE_MODE&lt;&gt;3,E_CORE&lt;=E_NULL_MAX)),1,0)</f>
        <v>0</v>
      </c>
      <c r="AL1039" s="31" t="n">
        <f aca="false">IF(AK1039=1,IF(OBJECTIVE=1,AI1039,AJ1039),1000000000000)+ROW()*0.000000001</f>
        <v>1000000000000</v>
      </c>
      <c r="AM1039" s="31" t="n">
        <v>10.068377</v>
      </c>
      <c r="AN1039" s="41" t="n">
        <v>1.162284</v>
      </c>
      <c r="AO1039" s="31" t="n">
        <v>3.620495</v>
      </c>
      <c r="AP1039" s="31" t="n">
        <f aca="false">IF(CORE_MODE=1,G1039,IF(OR(CORE_MODE=3,CORE_MODE=4),G1039+(CHOOSE(N_CW+1,0,1,CW_N2,CW_N3,CW_N4,CW_N5,CW_N6)+CHOOSE(N_CW_A+1,0,CW_A1,CW_A2))*CW_PER_SWING*AM1039,AM1039))</f>
        <v>41.987743977151</v>
      </c>
      <c r="AQ1039" s="41" t="n">
        <f aca="false">IF(CORE_MODE=2,AN1039,K1039)</f>
        <v>1.215356</v>
      </c>
      <c r="AR1039" s="31" t="n">
        <f aca="false">IF(CORE_MODE=2,AO1039,L1039)</f>
        <v>4.801166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31" t="n">
        <v>20.62</v>
      </c>
      <c r="H1040" s="8" t="n">
        <v>129.538717</v>
      </c>
      <c r="I1040" s="8" t="n">
        <v>616.594531</v>
      </c>
      <c r="J1040" s="31" t="n">
        <v>4.759925</v>
      </c>
      <c r="K1040" s="41" t="n">
        <v>1.229795</v>
      </c>
      <c r="L1040" s="31" t="n">
        <v>6.39631</v>
      </c>
      <c r="M1040" s="8" t="n">
        <v>365</v>
      </c>
      <c r="N1040" s="8" t="n">
        <v>1350</v>
      </c>
      <c r="O1040" s="31" t="n">
        <v>16.903932</v>
      </c>
      <c r="P1040" s="31" t="n">
        <v>11.471781</v>
      </c>
      <c r="Q1040" s="31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31" t="n">
        <v>7.29376</v>
      </c>
      <c r="W1040" s="41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2*ROUNDUP(G1040*1000/V_ZENER,0)*PRICE_Z+(4+IF(CORE_MODE=1,1,0)+IF(OR(CORE_MODE=3,CORE_MODE=4),1+2*N_CW+2*N_CW_A,0))*ROUNDUP(G1040*DIODE_SAFETY/V_STICK,0)*PRICE_STICK</f>
        <v>169.8</v>
      </c>
      <c r="AG1040" s="24" t="n">
        <f aca="false">SUM(X1040:AF1040)</f>
        <v>3337.61380202</v>
      </c>
      <c r="AH1040" s="20" t="n">
        <f aca="false">FIXED_BOM</f>
        <v>3666</v>
      </c>
      <c r="AI1040" s="24" t="n">
        <f aca="false">(AG1040+AH1040)*(1+CONT)</f>
        <v>8054.155872323</v>
      </c>
      <c r="AJ1040" s="24" t="n">
        <f aca="false">IF(AR1040&gt;0,AI1040/AR1040,1000000000000)</f>
        <v>1259.18785554843</v>
      </c>
      <c r="AK1040" s="8" t="n">
        <f aca="false">IF(AND(AP1040&gt;=V_NEED,AR1040&gt;=P_MIN,AQ1040&gt;=Z_MIN,F1040&lt;=N_CAP,D1040&lt;=R_MAX,OR(CORONA_REQ=0,O1040&gt;=G1040),OR(CORE_MODE&lt;&gt;3,E_CORE&lt;=E_NULL_MAX)),1,0)</f>
        <v>0</v>
      </c>
      <c r="AL1040" s="31" t="n">
        <f aca="false">IF(AK1040=1,IF(OBJECTIVE=1,AI1040,AJ1040),1000000000000)+ROW()*0.000000001</f>
        <v>1000000000000</v>
      </c>
      <c r="AM1040" s="31" t="n">
        <v>10.297888</v>
      </c>
      <c r="AN1040" s="41" t="n">
        <v>1.184887</v>
      </c>
      <c r="AO1040" s="31" t="n">
        <v>5.124154</v>
      </c>
      <c r="AP1040" s="31" t="n">
        <f aca="false">IF(CORE_MODE=1,G1040,IF(OR(CORE_MODE=3,CORE_MODE=4),G1040+(CHOOSE(N_CW+1,0,1,CW_N2,CW_N3,CW_N4,CW_N5,CW_N6)+CHOOSE(N_CW_A+1,0,CW_A1,CW_A2))*CW_PER_SWING*AM1040,AM1040))</f>
        <v>42.474826680544</v>
      </c>
      <c r="AQ1040" s="41" t="n">
        <f aca="false">IF(CORE_MODE=2,AN1040,K1040)</f>
        <v>1.229795</v>
      </c>
      <c r="AR1040" s="31" t="n">
        <f aca="false">IF(CORE_MODE=2,AO1040,L1040)</f>
        <v>6.39631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31" t="n">
        <v>20.62</v>
      </c>
      <c r="H1041" s="8" t="n">
        <v>156.388973</v>
      </c>
      <c r="I1041" s="8" t="n">
        <v>746.403906</v>
      </c>
      <c r="J1041" s="31" t="n">
        <v>4.77274</v>
      </c>
      <c r="K1041" s="41" t="n">
        <v>1.239928</v>
      </c>
      <c r="L1041" s="31" t="n">
        <v>8.004857</v>
      </c>
      <c r="M1041" s="8" t="n">
        <v>440</v>
      </c>
      <c r="N1041" s="8" t="n">
        <v>1500</v>
      </c>
      <c r="O1041" s="31" t="n">
        <v>16.903932</v>
      </c>
      <c r="P1041" s="31" t="n">
        <v>13.766137</v>
      </c>
      <c r="Q1041" s="31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31" t="n">
        <v>8.61191</v>
      </c>
      <c r="W1041" s="41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2*ROUNDUP(G1041*1000/V_ZENER,0)*PRICE_Z+(4+IF(CORE_MODE=1,1,0)+IF(OR(CORE_MODE=3,CORE_MODE=4),1+2*N_CW+2*N_CW_A,0))*ROUNDUP(G1041*DIODE_SAFETY/V_STICK,0)*PRICE_STICK</f>
        <v>169.8</v>
      </c>
      <c r="AG1041" s="24" t="n">
        <f aca="false">SUM(X1041:AF1041)</f>
        <v>3930.86744843</v>
      </c>
      <c r="AH1041" s="20" t="n">
        <f aca="false">FIXED_BOM</f>
        <v>3666</v>
      </c>
      <c r="AI1041" s="24" t="n">
        <f aca="false">(AG1041+AH1041)*(1+CONT)</f>
        <v>8736.3975656945</v>
      </c>
      <c r="AJ1041" s="24" t="n">
        <f aca="false">IF(AR1041&gt;0,AI1041/AR1041,1000000000000)</f>
        <v>1091.38708732642</v>
      </c>
      <c r="AK1041" s="8" t="n">
        <f aca="false">IF(AND(AP1041&gt;=V_NEED,AR1041&gt;=P_MIN,AQ1041&gt;=Z_MIN,F1041&lt;=N_CAP,D1041&lt;=R_MAX,OR(CORONA_REQ=0,O1041&gt;=G1041),OR(CORE_MODE&lt;&gt;3,E_CORE&lt;=E_NULL_MAX)),1,0)</f>
        <v>0</v>
      </c>
      <c r="AL1041" s="31" t="n">
        <f aca="false">IF(AK1041=1,IF(OBJECTIVE=1,AI1041,AJ1041),1000000000000)+ROW()*0.000000001</f>
        <v>1000000000000</v>
      </c>
      <c r="AM1041" s="31" t="n">
        <v>10.461352</v>
      </c>
      <c r="AN1041" s="41" t="n">
        <v>1.201859</v>
      </c>
      <c r="AO1041" s="31" t="n">
        <v>6.707453</v>
      </c>
      <c r="AP1041" s="31" t="n">
        <f aca="false">IF(CORE_MODE=1,G1041,IF(OR(CORE_MODE=3,CORE_MODE=4),G1041+(CHOOSE(N_CW+1,0,1,CW_N2,CW_N3,CW_N4,CW_N5,CW_N6)+CHOOSE(N_CW_A+1,0,CW_A1,CW_A2))*CW_PER_SWING*AM1041,AM1041))</f>
        <v>42.821740279576</v>
      </c>
      <c r="AQ1041" s="41" t="n">
        <f aca="false">IF(CORE_MODE=2,AN1041,K1041)</f>
        <v>1.239928</v>
      </c>
      <c r="AR1041" s="31" t="n">
        <f aca="false">IF(CORE_MODE=2,AO1041,L1041)</f>
        <v>8.004857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31" t="n">
        <v>20.62</v>
      </c>
      <c r="H1042" s="8" t="n">
        <v>210.089485</v>
      </c>
      <c r="I1042" s="8" t="n">
        <v>1006.022656</v>
      </c>
      <c r="J1042" s="31" t="n">
        <v>4.788544</v>
      </c>
      <c r="K1042" s="41" t="n">
        <v>1.2519</v>
      </c>
      <c r="L1042" s="31" t="n">
        <v>11.199282</v>
      </c>
      <c r="M1042" s="8" t="n">
        <v>590</v>
      </c>
      <c r="N1042" s="8" t="n">
        <v>1800</v>
      </c>
      <c r="O1042" s="31" t="n">
        <v>16.903932</v>
      </c>
      <c r="P1042" s="31" t="n">
        <v>18.354849</v>
      </c>
      <c r="Q1042" s="31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31" t="n">
        <v>11.248209</v>
      </c>
      <c r="W1042" s="41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2*ROUNDUP(G1042*1000/V_ZENER,0)*PRICE_Z+(4+IF(CORE_MODE=1,1,0)+IF(OR(CORE_MODE=3,CORE_MODE=4),1+2*N_CW+2*N_CW_A,0))*ROUNDUP(G1042*DIODE_SAFETY/V_STICK,0)*PRICE_STICK</f>
        <v>169.8</v>
      </c>
      <c r="AG1042" s="24" t="n">
        <f aca="false">SUM(X1042:AF1042)</f>
        <v>5117.37467578</v>
      </c>
      <c r="AH1042" s="20" t="n">
        <f aca="false">FIXED_BOM</f>
        <v>3666</v>
      </c>
      <c r="AI1042" s="24" t="n">
        <f aca="false">(AG1042+AH1042)*(1+CONT)</f>
        <v>10100.880877147</v>
      </c>
      <c r="AJ1042" s="24" t="n">
        <f aca="false">IF(AR1042&gt;0,AI1042/AR1042,1000000000000)</f>
        <v>901.922183685258</v>
      </c>
      <c r="AK1042" s="8" t="n">
        <f aca="false">IF(AND(AP1042&gt;=V_NEED,AR1042&gt;=P_MIN,AQ1042&gt;=Z_MIN,F1042&lt;=N_CAP,D1042&lt;=R_MAX,OR(CORONA_REQ=0,O1042&gt;=G1042),OR(CORE_MODE&lt;&gt;3,E_CORE&lt;=E_NULL_MAX)),1,0)</f>
        <v>0</v>
      </c>
      <c r="AL1042" s="31" t="n">
        <f aca="false">IF(AK1042=1,IF(OBJECTIVE=1,AI1042,AJ1042),1000000000000)+ROW()*0.000000001</f>
        <v>1000000000000</v>
      </c>
      <c r="AM1042" s="31" t="n">
        <v>10.706882</v>
      </c>
      <c r="AN1042" s="41" t="n">
        <v>1.221737</v>
      </c>
      <c r="AO1042" s="31" t="n">
        <v>9.841261</v>
      </c>
      <c r="AP1042" s="31" t="n">
        <f aca="false">IF(CORE_MODE=1,G1042,IF(OR(CORE_MODE=3,CORE_MODE=4),G1042+(CHOOSE(N_CW+1,0,1,CW_N2,CW_N3,CW_N4,CW_N5,CW_N6)+CHOOSE(N_CW_A+1,0,CW_A1,CW_A2))*CW_PER_SWING*AM1042,AM1042))</f>
        <v>43.342819513966</v>
      </c>
      <c r="AQ1042" s="41" t="n">
        <f aca="false">IF(CORE_MODE=2,AN1042,K1042)</f>
        <v>1.2519</v>
      </c>
      <c r="AR1042" s="31" t="n">
        <f aca="false">IF(CORE_MODE=2,AO1042,L1042)</f>
        <v>11.199282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31" t="n">
        <v>20.62</v>
      </c>
      <c r="H1043" s="8" t="n">
        <v>68.642336</v>
      </c>
      <c r="I1043" s="8" t="n">
        <v>263.710868</v>
      </c>
      <c r="J1043" s="31" t="n">
        <v>3.841811</v>
      </c>
      <c r="K1043" s="41" t="n">
        <v>1.115958</v>
      </c>
      <c r="L1043" s="31" t="n">
        <v>1.575697</v>
      </c>
      <c r="M1043" s="8" t="n">
        <v>152.5</v>
      </c>
      <c r="N1043" s="8" t="n">
        <v>925</v>
      </c>
      <c r="O1043" s="31" t="n">
        <v>16.903932</v>
      </c>
      <c r="P1043" s="31" t="n">
        <v>5.224885</v>
      </c>
      <c r="Q1043" s="31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31" t="n">
        <v>3.559004</v>
      </c>
      <c r="W1043" s="41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2*ROUNDUP(G1043*1000/V_ZENER,0)*PRICE_Z+(4+IF(CORE_MODE=1,1,0)+IF(OR(CORE_MODE=3,CORE_MODE=4),1+2*N_CW+2*N_CW_A,0))*ROUNDUP(G1043*DIODE_SAFETY/V_STICK,0)*PRICE_STICK</f>
        <v>169.8</v>
      </c>
      <c r="AG1043" s="24" t="n">
        <f aca="false">SUM(X1043:AF1043)</f>
        <v>1657.10735594</v>
      </c>
      <c r="AH1043" s="20" t="n">
        <f aca="false">FIXED_BOM</f>
        <v>3666</v>
      </c>
      <c r="AI1043" s="24" t="n">
        <f aca="false">(AG1043+AH1043)*(1+CONT)</f>
        <v>6121.573459331</v>
      </c>
      <c r="AJ1043" s="24" t="n">
        <f aca="false">IF(AR1043&gt;0,AI1043/AR1043,1000000000000)</f>
        <v>3884.99404348108</v>
      </c>
      <c r="AK1043" s="8" t="n">
        <f aca="false">IF(AND(AP1043&gt;=V_NEED,AR1043&gt;=P_MIN,AQ1043&gt;=Z_MIN,F1043&lt;=N_CAP,D1043&lt;=R_MAX,OR(CORONA_REQ=0,O1043&gt;=G1043),OR(CORE_MODE&lt;&gt;3,E_CORE&lt;=E_NULL_MAX)),1,0)</f>
        <v>0</v>
      </c>
      <c r="AL1043" s="31" t="n">
        <f aca="false">IF(AK1043=1,IF(OBJECTIVE=1,AI1043,AJ1043),1000000000000)+ROW()*0.000000001</f>
        <v>1000000000000</v>
      </c>
      <c r="AM1043" s="31" t="n">
        <v>4.415884</v>
      </c>
      <c r="AN1043" s="41" t="n">
        <v>1.051668</v>
      </c>
      <c r="AO1043" s="31" t="n">
        <v>0.187913</v>
      </c>
      <c r="AP1043" s="31" t="n">
        <f aca="false">IF(CORE_MODE=1,G1043,IF(OR(CORE_MODE=3,CORE_MODE=4),G1043+(CHOOSE(N_CW+1,0,1,CW_N2,CW_N3,CW_N4,CW_N5,CW_N6)+CHOOSE(N_CW_A+1,0,CW_A1,CW_A2))*CW_PER_SWING*AM1043,AM1043))</f>
        <v>29.991667225492</v>
      </c>
      <c r="AQ1043" s="41" t="n">
        <f aca="false">IF(CORE_MODE=2,AN1043,K1043)</f>
        <v>1.115958</v>
      </c>
      <c r="AR1043" s="31" t="n">
        <f aca="false">IF(CORE_MODE=2,AO1043,L1043)</f>
        <v>1.575697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31" t="n">
        <v>20.62</v>
      </c>
      <c r="H1044" s="8" t="n">
        <v>106.723671</v>
      </c>
      <c r="I1044" s="8" t="n">
        <v>414.402792</v>
      </c>
      <c r="J1044" s="31" t="n">
        <v>3.882951</v>
      </c>
      <c r="K1044" s="41" t="n">
        <v>1.152297</v>
      </c>
      <c r="L1044" s="31" t="n">
        <v>3.111539</v>
      </c>
      <c r="M1044" s="8" t="n">
        <v>227.5</v>
      </c>
      <c r="N1044" s="8" t="n">
        <v>1075</v>
      </c>
      <c r="O1044" s="31" t="n">
        <v>16.903932</v>
      </c>
      <c r="P1044" s="31" t="n">
        <v>7.837327</v>
      </c>
      <c r="Q1044" s="31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31" t="n">
        <v>4.877153</v>
      </c>
      <c r="W1044" s="41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2*ROUNDUP(G1044*1000/V_ZENER,0)*PRICE_Z+(4+IF(CORE_MODE=1,1,0)+IF(OR(CORE_MODE=3,CORE_MODE=4),1+2*N_CW+2*N_CW_A,0))*ROUNDUP(G1044*DIODE_SAFETY/V_STICK,0)*PRICE_STICK</f>
        <v>169.8</v>
      </c>
      <c r="AG1044" s="24" t="n">
        <f aca="false">SUM(X1044:AF1044)</f>
        <v>2254.16843677</v>
      </c>
      <c r="AH1044" s="20" t="n">
        <f aca="false">FIXED_BOM</f>
        <v>3666</v>
      </c>
      <c r="AI1044" s="24" t="n">
        <f aca="false">(AG1044+AH1044)*(1+CONT)</f>
        <v>6808.1937022855</v>
      </c>
      <c r="AJ1044" s="24" t="n">
        <f aca="false">IF(AR1044&gt;0,AI1044/AR1044,1000000000000)</f>
        <v>2188.04704112193</v>
      </c>
      <c r="AK1044" s="8" t="n">
        <f aca="false">IF(AND(AP1044&gt;=V_NEED,AR1044&gt;=P_MIN,AQ1044&gt;=Z_MIN,F1044&lt;=N_CAP,D1044&lt;=R_MAX,OR(CORONA_REQ=0,O1044&gt;=G1044),OR(CORE_MODE&lt;&gt;3,E_CORE&lt;=E_NULL_MAX)),1,0)</f>
        <v>0</v>
      </c>
      <c r="AL1044" s="31" t="n">
        <f aca="false">IF(AK1044=1,IF(OBJECTIVE=1,AI1044,AJ1044),1000000000000)+ROW()*0.000000001</f>
        <v>1000000000000</v>
      </c>
      <c r="AM1044" s="31" t="n">
        <v>6.494416</v>
      </c>
      <c r="AN1044" s="41" t="n">
        <v>1.102018</v>
      </c>
      <c r="AO1044" s="31" t="n">
        <v>1.323926</v>
      </c>
      <c r="AP1044" s="31" t="n">
        <f aca="false">IF(CORE_MODE=1,G1044,IF(OR(CORE_MODE=3,CORE_MODE=4),G1044+(CHOOSE(N_CW+1,0,1,CW_N2,CW_N3,CW_N4,CW_N5,CW_N6)+CHOOSE(N_CW_A+1,0,CW_A1,CW_A2))*CW_PER_SWING*AM1044,AM1044))</f>
        <v>34.402858783408</v>
      </c>
      <c r="AQ1044" s="41" t="n">
        <f aca="false">IF(CORE_MODE=2,AN1044,K1044)</f>
        <v>1.152297</v>
      </c>
      <c r="AR1044" s="31" t="n">
        <f aca="false">IF(CORE_MODE=2,AO1044,L1044)</f>
        <v>3.111539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31" t="n">
        <v>20.62</v>
      </c>
      <c r="H1045" s="8" t="n">
        <v>144.805005</v>
      </c>
      <c r="I1045" s="8" t="n">
        <v>565.094716</v>
      </c>
      <c r="J1045" s="31" t="n">
        <v>3.902453</v>
      </c>
      <c r="K1045" s="41" t="n">
        <v>1.17043</v>
      </c>
      <c r="L1045" s="31" t="n">
        <v>4.653247</v>
      </c>
      <c r="M1045" s="8" t="n">
        <v>302.5</v>
      </c>
      <c r="N1045" s="8" t="n">
        <v>1225</v>
      </c>
      <c r="O1045" s="31" t="n">
        <v>16.903932</v>
      </c>
      <c r="P1045" s="31" t="n">
        <v>10.44977</v>
      </c>
      <c r="Q1045" s="31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31" t="n">
        <v>6.195302</v>
      </c>
      <c r="W1045" s="41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2*ROUNDUP(G1045*1000/V_ZENER,0)*PRICE_Z+(4+IF(CORE_MODE=1,1,0)+IF(OR(CORE_MODE=3,CORE_MODE=4),1+2*N_CW+2*N_CW_A,0))*ROUNDUP(G1045*DIODE_SAFETY/V_STICK,0)*PRICE_STICK</f>
        <v>169.8</v>
      </c>
      <c r="AG1045" s="24" t="n">
        <f aca="false">SUM(X1045:AF1045)</f>
        <v>2851.22953107</v>
      </c>
      <c r="AH1045" s="20" t="n">
        <f aca="false">FIXED_BOM</f>
        <v>3666</v>
      </c>
      <c r="AI1045" s="24" t="n">
        <f aca="false">(AG1045+AH1045)*(1+CONT)</f>
        <v>7494.8139607305</v>
      </c>
      <c r="AJ1045" s="24" t="n">
        <f aca="false">IF(AR1045&gt;0,AI1045/AR1045,1000000000000)</f>
        <v>1610.66325529904</v>
      </c>
      <c r="AK1045" s="8" t="n">
        <f aca="false">IF(AND(AP1045&gt;=V_NEED,AR1045&gt;=P_MIN,AQ1045&gt;=Z_MIN,F1045&lt;=N_CAP,D1045&lt;=R_MAX,OR(CORONA_REQ=0,O1045&gt;=G1045),OR(CORE_MODE&lt;&gt;3,E_CORE&lt;=E_NULL_MAX)),1,0)</f>
        <v>0</v>
      </c>
      <c r="AL1045" s="31" t="n">
        <f aca="false">IF(AK1045=1,IF(OBJECTIVE=1,AI1045,AJ1045),1000000000000)+ROW()*0.000000001</f>
        <v>1000000000000</v>
      </c>
      <c r="AM1045" s="31" t="n">
        <v>7.582737</v>
      </c>
      <c r="AN1045" s="41" t="n">
        <v>1.129611</v>
      </c>
      <c r="AO1045" s="31" t="n">
        <v>2.524716</v>
      </c>
      <c r="AP1045" s="31" t="n">
        <f aca="false">IF(CORE_MODE=1,G1045,IF(OR(CORE_MODE=3,CORE_MODE=4),G1045+(CHOOSE(N_CW+1,0,1,CW_N2,CW_N3,CW_N4,CW_N5,CW_N6)+CHOOSE(N_CW_A+1,0,CW_A1,CW_A2))*CW_PER_SWING*AM1045,AM1045))</f>
        <v>36.712562173831</v>
      </c>
      <c r="AQ1045" s="41" t="n">
        <f aca="false">IF(CORE_MODE=2,AN1045,K1045)</f>
        <v>1.17043</v>
      </c>
      <c r="AR1045" s="31" t="n">
        <f aca="false">IF(CORE_MODE=2,AO1045,L1045)</f>
        <v>4.653247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31" t="n">
        <v>20.62</v>
      </c>
      <c r="H1046" s="8" t="n">
        <v>182.88634</v>
      </c>
      <c r="I1046" s="8" t="n">
        <v>715.786641</v>
      </c>
      <c r="J1046" s="31" t="n">
        <v>3.913833</v>
      </c>
      <c r="K1046" s="41" t="n">
        <v>1.181713</v>
      </c>
      <c r="L1046" s="31" t="n">
        <v>6.206651</v>
      </c>
      <c r="M1046" s="8" t="n">
        <v>390</v>
      </c>
      <c r="N1046" s="8" t="n">
        <v>1400</v>
      </c>
      <c r="O1046" s="31" t="n">
        <v>16.903932</v>
      </c>
      <c r="P1046" s="31" t="n">
        <v>13.062212</v>
      </c>
      <c r="Q1046" s="31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31" t="n">
        <v>7.733143</v>
      </c>
      <c r="W1046" s="41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2*ROUNDUP(G1046*1000/V_ZENER,0)*PRICE_Z+(4+IF(CORE_MODE=1,1,0)+IF(OR(CORE_MODE=3,CORE_MODE=4),1+2*N_CW+2*N_CW_A,0))*ROUNDUP(G1046*DIODE_SAFETY/V_STICK,0)*PRICE_STICK</f>
        <v>169.8</v>
      </c>
      <c r="AG1046" s="24" t="n">
        <f aca="false">SUM(X1046:AF1046)</f>
        <v>3539.93009118</v>
      </c>
      <c r="AH1046" s="20" t="n">
        <f aca="false">FIXED_BOM</f>
        <v>3666</v>
      </c>
      <c r="AI1046" s="24" t="n">
        <f aca="false">(AG1046+AH1046)*(1+CONT)</f>
        <v>8286.819604857</v>
      </c>
      <c r="AJ1046" s="24" t="n">
        <f aca="false">IF(AR1046&gt;0,AI1046/AR1046,1000000000000)</f>
        <v>1335.15153419404</v>
      </c>
      <c r="AK1046" s="8" t="n">
        <f aca="false">IF(AND(AP1046&gt;=V_NEED,AR1046&gt;=P_MIN,AQ1046&gt;=Z_MIN,F1046&lt;=N_CAP,D1046&lt;=R_MAX,OR(CORONA_REQ=0,O1046&gt;=G1046),OR(CORE_MODE&lt;&gt;3,E_CORE&lt;=E_NULL_MAX)),1,0)</f>
        <v>0</v>
      </c>
      <c r="AL1046" s="31" t="n">
        <f aca="false">IF(AK1046=1,IF(OBJECTIVE=1,AI1046,AJ1046),1000000000000)+ROW()*0.000000001</f>
        <v>1000000000000</v>
      </c>
      <c r="AM1046" s="31" t="n">
        <v>8.295157</v>
      </c>
      <c r="AN1046" s="41" t="n">
        <v>1.148098</v>
      </c>
      <c r="AO1046" s="31" t="n">
        <v>3.746129</v>
      </c>
      <c r="AP1046" s="31" t="n">
        <f aca="false">IF(CORE_MODE=1,G1046,IF(OR(CORE_MODE=3,CORE_MODE=4),G1046+(CHOOSE(N_CW+1,0,1,CW_N2,CW_N3,CW_N4,CW_N5,CW_N6)+CHOOSE(N_CW_A+1,0,CW_A1,CW_A2))*CW_PER_SWING*AM1046,AM1046))</f>
        <v>38.224504780291</v>
      </c>
      <c r="AQ1046" s="41" t="n">
        <f aca="false">IF(CORE_MODE=2,AN1046,K1046)</f>
        <v>1.181713</v>
      </c>
      <c r="AR1046" s="31" t="n">
        <f aca="false">IF(CORE_MODE=2,AO1046,L1046)</f>
        <v>6.206651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31" t="n">
        <v>20.62</v>
      </c>
      <c r="H1047" s="8" t="n">
        <v>220.967675</v>
      </c>
      <c r="I1047" s="8" t="n">
        <v>866.478565</v>
      </c>
      <c r="J1047" s="31" t="n">
        <v>3.921291</v>
      </c>
      <c r="K1047" s="41" t="n">
        <v>1.189208</v>
      </c>
      <c r="L1047" s="31" t="n">
        <v>7.760089</v>
      </c>
      <c r="M1047" s="8" t="n">
        <v>465</v>
      </c>
      <c r="N1047" s="8" t="n">
        <v>1550</v>
      </c>
      <c r="O1047" s="31" t="n">
        <v>16.903932</v>
      </c>
      <c r="P1047" s="31" t="n">
        <v>15.674655</v>
      </c>
      <c r="Q1047" s="31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31" t="n">
        <v>9.051293</v>
      </c>
      <c r="W1047" s="41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2*ROUNDUP(G1047*1000/V_ZENER,0)*PRICE_Z+(4+IF(CORE_MODE=1,1,0)+IF(OR(CORE_MODE=3,CORE_MODE=4),1+2*N_CW+2*N_CW_A,0))*ROUNDUP(G1047*DIODE_SAFETY/V_STICK,0)*PRICE_STICK</f>
        <v>169.8</v>
      </c>
      <c r="AG1047" s="24" t="n">
        <f aca="false">SUM(X1047:AF1047)</f>
        <v>4136.99122701</v>
      </c>
      <c r="AH1047" s="20" t="n">
        <f aca="false">FIXED_BOM</f>
        <v>3666</v>
      </c>
      <c r="AI1047" s="24" t="n">
        <f aca="false">(AG1047+AH1047)*(1+CONT)</f>
        <v>8973.4399110615</v>
      </c>
      <c r="AJ1047" s="24" t="n">
        <f aca="false">IF(AR1047&gt;0,AI1047/AR1047,1000000000000)</f>
        <v>1156.35786020772</v>
      </c>
      <c r="AK1047" s="8" t="n">
        <f aca="false">IF(AND(AP1047&gt;=V_NEED,AR1047&gt;=P_MIN,AQ1047&gt;=Z_MIN,F1047&lt;=N_CAP,D1047&lt;=R_MAX,OR(CORONA_REQ=0,O1047&gt;=G1047),OR(CORE_MODE&lt;&gt;3,E_CORE&lt;=E_NULL_MAX)),1,0)</f>
        <v>0</v>
      </c>
      <c r="AL1047" s="31" t="n">
        <f aca="false">IF(AK1047=1,IF(OBJECTIVE=1,AI1047,AJ1047),1000000000000)+ROW()*0.000000001</f>
        <v>1000000000000</v>
      </c>
      <c r="AM1047" s="31" t="n">
        <v>8.884779</v>
      </c>
      <c r="AN1047" s="41" t="n">
        <v>1.160647</v>
      </c>
      <c r="AO1047" s="31" t="n">
        <v>5.067319</v>
      </c>
      <c r="AP1047" s="31" t="n">
        <f aca="false">IF(CORE_MODE=1,G1047,IF(OR(CORE_MODE=3,CORE_MODE=4),G1047+(CHOOSE(N_CW+1,0,1,CW_N2,CW_N3,CW_N4,CW_N5,CW_N6)+CHOOSE(N_CW_A+1,0,CW_A1,CW_A2))*CW_PER_SWING*AM1047,AM1047))</f>
        <v>39.475837734877</v>
      </c>
      <c r="AQ1047" s="41" t="n">
        <f aca="false">IF(CORE_MODE=2,AN1047,K1047)</f>
        <v>1.189208</v>
      </c>
      <c r="AR1047" s="31" t="n">
        <f aca="false">IF(CORE_MODE=2,AO1047,L1047)</f>
        <v>7.760089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31" t="n">
        <v>20.62</v>
      </c>
      <c r="H1048" s="8" t="n">
        <v>297.130345</v>
      </c>
      <c r="I1048" s="8" t="n">
        <v>1167.862414</v>
      </c>
      <c r="J1048" s="31" t="n">
        <v>3.930472</v>
      </c>
      <c r="K1048" s="41" t="n">
        <v>1.198544</v>
      </c>
      <c r="L1048" s="31" t="n">
        <v>10.85778</v>
      </c>
      <c r="M1048" s="8" t="n">
        <v>615</v>
      </c>
      <c r="N1048" s="8" t="n">
        <v>1850</v>
      </c>
      <c r="O1048" s="31" t="n">
        <v>16.903932</v>
      </c>
      <c r="P1048" s="31" t="n">
        <v>20.899539</v>
      </c>
      <c r="Q1048" s="31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31" t="n">
        <v>11.687592</v>
      </c>
      <c r="W1048" s="41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2*ROUNDUP(G1048*1000/V_ZENER,0)*PRICE_Z+(4+IF(CORE_MODE=1,1,0)+IF(OR(CORE_MODE=3,CORE_MODE=4),1+2*N_CW+2*N_CW_A,0))*ROUNDUP(G1048*DIODE_SAFETY/V_STICK,0)*PRICE_STICK</f>
        <v>169.8</v>
      </c>
      <c r="AG1048" s="24" t="n">
        <f aca="false">SUM(X1048:AF1048)</f>
        <v>5331.11350517</v>
      </c>
      <c r="AH1048" s="20" t="n">
        <f aca="false">FIXED_BOM</f>
        <v>3666</v>
      </c>
      <c r="AI1048" s="24" t="n">
        <f aca="false">(AG1048+AH1048)*(1+CONT)</f>
        <v>10346.6805309455</v>
      </c>
      <c r="AJ1048" s="24" t="n">
        <f aca="false">IF(AR1048&gt;0,AI1048/AR1048,1000000000000)</f>
        <v>952.927811297107</v>
      </c>
      <c r="AK1048" s="8" t="n">
        <f aca="false">IF(AND(AP1048&gt;=V_NEED,AR1048&gt;=P_MIN,AQ1048&gt;=Z_MIN,F1048&lt;=N_CAP,D1048&lt;=R_MAX,OR(CORONA_REQ=0,O1048&gt;=G1048),OR(CORE_MODE&lt;&gt;3,E_CORE&lt;=E_NULL_MAX)),1,0)</f>
        <v>0</v>
      </c>
      <c r="AL1048" s="31" t="n">
        <f aca="false">IF(AK1048=1,IF(OBJECTIVE=1,AI1048,AJ1048),1000000000000)+ROW()*0.000000001</f>
        <v>1000000000000</v>
      </c>
      <c r="AM1048" s="31" t="n">
        <v>9.847919</v>
      </c>
      <c r="AN1048" s="41" t="n">
        <v>1.176023</v>
      </c>
      <c r="AO1048" s="31" t="n">
        <v>7.935428</v>
      </c>
      <c r="AP1048" s="31" t="n">
        <f aca="false">IF(CORE_MODE=1,G1048,IF(OR(CORE_MODE=3,CORE_MODE=4),G1048+(CHOOSE(N_CW+1,0,1,CW_N2,CW_N3,CW_N4,CW_N5,CW_N6)+CHOOSE(N_CW_A+1,0,CW_A1,CW_A2))*CW_PER_SWING*AM1048,AM1048))</f>
        <v>41.519874120697</v>
      </c>
      <c r="AQ1048" s="41" t="n">
        <f aca="false">IF(CORE_MODE=2,AN1048,K1048)</f>
        <v>1.198544</v>
      </c>
      <c r="AR1048" s="31" t="n">
        <f aca="false">IF(CORE_MODE=2,AO1048,L1048)</f>
        <v>10.85778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31" t="n">
        <v>20.62</v>
      </c>
      <c r="H1049" s="8" t="n">
        <v>39.507719</v>
      </c>
      <c r="I1049" s="8" t="n">
        <v>191.401613</v>
      </c>
      <c r="J1049" s="31" t="n">
        <v>4.844664</v>
      </c>
      <c r="K1049" s="41" t="n">
        <v>1.134777</v>
      </c>
      <c r="L1049" s="31" t="n">
        <v>1.28945</v>
      </c>
      <c r="M1049" s="8" t="n">
        <v>146</v>
      </c>
      <c r="N1049" s="8" t="n">
        <v>912</v>
      </c>
      <c r="O1049" s="31" t="n">
        <v>17.912044</v>
      </c>
      <c r="P1049" s="31" t="n">
        <v>4.743048</v>
      </c>
      <c r="Q1049" s="31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31" t="n">
        <v>3.444764</v>
      </c>
      <c r="W1049" s="41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2*ROUNDUP(G1049*1000/V_ZENER,0)*PRICE_Z+(4+IF(CORE_MODE=1,1,0)+IF(OR(CORE_MODE=3,CORE_MODE=4),1+2*N_CW+2*N_CW_A,0))*ROUNDUP(G1049*DIODE_SAFETY/V_STICK,0)*PRICE_STICK</f>
        <v>169.8</v>
      </c>
      <c r="AG1049" s="24" t="n">
        <f aca="false">SUM(X1049:AF1049)</f>
        <v>1579.99468147</v>
      </c>
      <c r="AH1049" s="20" t="n">
        <f aca="false">FIXED_BOM</f>
        <v>3666</v>
      </c>
      <c r="AI1049" s="24" t="n">
        <f aca="false">(AG1049+AH1049)*(1+CONT)</f>
        <v>6032.8938836905</v>
      </c>
      <c r="AJ1049" s="24" t="n">
        <f aca="false">IF(AR1049&gt;0,AI1049/AR1049,1000000000000)</f>
        <v>4678.6567014545</v>
      </c>
      <c r="AK1049" s="8" t="n">
        <f aca="false">IF(AND(AP1049&gt;=V_NEED,AR1049&gt;=P_MIN,AQ1049&gt;=Z_MIN,F1049&lt;=N_CAP,D1049&lt;=R_MAX,OR(CORONA_REQ=0,O1049&gt;=G1049),OR(CORE_MODE&lt;&gt;3,E_CORE&lt;=E_NULL_MAX)),1,0)</f>
        <v>0</v>
      </c>
      <c r="AL1049" s="31" t="n">
        <f aca="false">IF(AK1049=1,IF(OBJECTIVE=1,AI1049,AJ1049),1000000000000)+ROW()*0.000000001</f>
        <v>1000000000000</v>
      </c>
      <c r="AM1049" s="31" t="n">
        <v>4.683821</v>
      </c>
      <c r="AN1049" s="41" t="n">
        <v>1.052662</v>
      </c>
      <c r="AO1049" s="31" t="n">
        <v>0.124421</v>
      </c>
      <c r="AP1049" s="31" t="n">
        <f aca="false">IF(CORE_MODE=1,G1049,IF(OR(CORE_MODE=3,CORE_MODE=4),G1049+(CHOOSE(N_CW+1,0,1,CW_N2,CW_N3,CW_N4,CW_N5,CW_N6)+CHOOSE(N_CW_A+1,0,CW_A1,CW_A2))*CW_PER_SWING*AM1049,AM1049))</f>
        <v>30.560300006923</v>
      </c>
      <c r="AQ1049" s="41" t="n">
        <f aca="false">IF(CORE_MODE=2,AN1049,K1049)</f>
        <v>1.134777</v>
      </c>
      <c r="AR1049" s="31" t="n">
        <f aca="false">IF(CORE_MODE=2,AO1049,L1049)</f>
        <v>1.28945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31" t="n">
        <v>20.62</v>
      </c>
      <c r="H1050" s="8" t="n">
        <v>60.940702</v>
      </c>
      <c r="I1050" s="8" t="n">
        <v>300.773963</v>
      </c>
      <c r="J1050" s="31" t="n">
        <v>4.935519</v>
      </c>
      <c r="K1050" s="41" t="n">
        <v>1.188279</v>
      </c>
      <c r="L1050" s="31" t="n">
        <v>2.665014</v>
      </c>
      <c r="M1050" s="8" t="n">
        <v>224</v>
      </c>
      <c r="N1050" s="8" t="n">
        <v>1068</v>
      </c>
      <c r="O1050" s="31" t="n">
        <v>17.912044</v>
      </c>
      <c r="P1050" s="31" t="n">
        <v>7.114572</v>
      </c>
      <c r="Q1050" s="31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31" t="n">
        <v>4.815639</v>
      </c>
      <c r="W1050" s="41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2*ROUNDUP(G1050*1000/V_ZENER,0)*PRICE_Z+(4+IF(CORE_MODE=1,1,0)+IF(OR(CORE_MODE=3,CORE_MODE=4),1+2*N_CW+2*N_CW_A,0))*ROUNDUP(G1050*DIODE_SAFETY/V_STICK,0)*PRICE_STICK</f>
        <v>169.8</v>
      </c>
      <c r="AG1050" s="24" t="n">
        <f aca="false">SUM(X1050:AF1050)</f>
        <v>2184.31912797</v>
      </c>
      <c r="AH1050" s="20" t="n">
        <f aca="false">FIXED_BOM</f>
        <v>3666</v>
      </c>
      <c r="AI1050" s="24" t="n">
        <f aca="false">(AG1050+AH1050)*(1+CONT)</f>
        <v>6727.8669971655</v>
      </c>
      <c r="AJ1050" s="24" t="n">
        <f aca="false">IF(AR1050&gt;0,AI1050/AR1050,1000000000000)</f>
        <v>2524.51469191738</v>
      </c>
      <c r="AK1050" s="8" t="n">
        <f aca="false">IF(AND(AP1050&gt;=V_NEED,AR1050&gt;=P_MIN,AQ1050&gt;=Z_MIN,F1050&lt;=N_CAP,D1050&lt;=R_MAX,OR(CORONA_REQ=0,O1050&gt;=G1050),OR(CORE_MODE&lt;&gt;3,E_CORE&lt;=E_NULL_MAX)),1,0)</f>
        <v>0</v>
      </c>
      <c r="AL1050" s="31" t="n">
        <f aca="false">IF(AK1050=1,IF(OBJECTIVE=1,AI1050,AJ1050),1000000000000)+ROW()*0.000000001</f>
        <v>1000000000000</v>
      </c>
      <c r="AM1050" s="31" t="n">
        <v>8.496102</v>
      </c>
      <c r="AN1050" s="41" t="n">
        <v>1.111996</v>
      </c>
      <c r="AO1050" s="31" t="n">
        <v>0.97368</v>
      </c>
      <c r="AP1050" s="31" t="n">
        <f aca="false">IF(CORE_MODE=1,G1050,IF(OR(CORE_MODE=3,CORE_MODE=4),G1050+(CHOOSE(N_CW+1,0,1,CW_N2,CW_N3,CW_N4,CW_N5,CW_N6)+CHOOSE(N_CW_A+1,0,CW_A1,CW_A2))*CW_PER_SWING*AM1050,AM1050))</f>
        <v>38.650962918826</v>
      </c>
      <c r="AQ1050" s="41" t="n">
        <f aca="false">IF(CORE_MODE=2,AN1050,K1050)</f>
        <v>1.188279</v>
      </c>
      <c r="AR1050" s="31" t="n">
        <f aca="false">IF(CORE_MODE=2,AO1050,L1050)</f>
        <v>2.665014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31" t="n">
        <v>20.62</v>
      </c>
      <c r="H1051" s="8" t="n">
        <v>82.373684</v>
      </c>
      <c r="I1051" s="8" t="n">
        <v>410.146313</v>
      </c>
      <c r="J1051" s="31" t="n">
        <v>4.979094</v>
      </c>
      <c r="K1051" s="41" t="n">
        <v>1.216435</v>
      </c>
      <c r="L1051" s="31" t="n">
        <v>4.053264</v>
      </c>
      <c r="M1051" s="8" t="n">
        <v>289</v>
      </c>
      <c r="N1051" s="8" t="n">
        <v>1198</v>
      </c>
      <c r="O1051" s="31" t="n">
        <v>17.912044</v>
      </c>
      <c r="P1051" s="31" t="n">
        <v>9.486096</v>
      </c>
      <c r="Q1051" s="31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31" t="n">
        <v>5.958035</v>
      </c>
      <c r="W1051" s="41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2*ROUNDUP(G1051*1000/V_ZENER,0)*PRICE_Z+(4+IF(CORE_MODE=1,1,0)+IF(OR(CORE_MODE=3,CORE_MODE=4),1+2*N_CW+2*N_CW_A,0))*ROUNDUP(G1051*DIODE_SAFETY/V_STICK,0)*PRICE_STICK</f>
        <v>169.8</v>
      </c>
      <c r="AG1051" s="24" t="n">
        <f aca="false">SUM(X1051:AF1051)</f>
        <v>2693.40922061</v>
      </c>
      <c r="AH1051" s="20" t="n">
        <f aca="false">FIXED_BOM</f>
        <v>3666</v>
      </c>
      <c r="AI1051" s="24" t="n">
        <f aca="false">(AG1051+AH1051)*(1+CONT)</f>
        <v>7313.3206037015</v>
      </c>
      <c r="AJ1051" s="24" t="n">
        <f aca="false">IF(AR1051&gt;0,AI1051/AR1051,1000000000000)</f>
        <v>1804.3040383507</v>
      </c>
      <c r="AK1051" s="8" t="n">
        <f aca="false">IF(AND(AP1051&gt;=V_NEED,AR1051&gt;=P_MIN,AQ1051&gt;=Z_MIN,F1051&lt;=N_CAP,D1051&lt;=R_MAX,OR(CORONA_REQ=0,O1051&gt;=G1051),OR(CORE_MODE&lt;&gt;3,E_CORE&lt;=E_NULL_MAX)),1,0)</f>
        <v>0</v>
      </c>
      <c r="AL1051" s="31" t="n">
        <f aca="false">IF(AK1051=1,IF(OBJECTIVE=1,AI1051,AJ1051),1000000000000)+ROW()*0.000000001</f>
        <v>1000000000000</v>
      </c>
      <c r="AM1051" s="31" t="n">
        <v>10.288532</v>
      </c>
      <c r="AN1051" s="41" t="n">
        <v>1.154038</v>
      </c>
      <c r="AO1051" s="31" t="n">
        <v>2.854851</v>
      </c>
      <c r="AP1051" s="31" t="n">
        <f aca="false">IF(CORE_MODE=1,G1051,IF(OR(CORE_MODE=3,CORE_MODE=4),G1051+(CHOOSE(N_CW+1,0,1,CW_N2,CW_N3,CW_N4,CW_N5,CW_N6)+CHOOSE(N_CW_A+1,0,CW_A1,CW_A2))*CW_PER_SWING*AM1051,AM1051))</f>
        <v>42.454970787916</v>
      </c>
      <c r="AQ1051" s="41" t="n">
        <f aca="false">IF(CORE_MODE=2,AN1051,K1051)</f>
        <v>1.216435</v>
      </c>
      <c r="AR1051" s="31" t="n">
        <f aca="false">IF(CORE_MODE=2,AO1051,L1051)</f>
        <v>4.053264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31" t="n">
        <v>20.62</v>
      </c>
      <c r="H1052" s="8" t="n">
        <v>103.806666</v>
      </c>
      <c r="I1052" s="8" t="n">
        <v>519.518663</v>
      </c>
      <c r="J1052" s="31" t="n">
        <v>5.004675</v>
      </c>
      <c r="K1052" s="41" t="n">
        <v>1.233452</v>
      </c>
      <c r="L1052" s="31" t="n">
        <v>5.447816</v>
      </c>
      <c r="M1052" s="8" t="n">
        <v>367</v>
      </c>
      <c r="N1052" s="8" t="n">
        <v>1354</v>
      </c>
      <c r="O1052" s="31" t="n">
        <v>17.912044</v>
      </c>
      <c r="P1052" s="31" t="n">
        <v>11.857619</v>
      </c>
      <c r="Q1052" s="31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31" t="n">
        <v>7.328911</v>
      </c>
      <c r="W1052" s="41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2*ROUNDUP(G1052*1000/V_ZENER,0)*PRICE_Z+(4+IF(CORE_MODE=1,1,0)+IF(OR(CORE_MODE=3,CORE_MODE=4),1+2*N_CW+2*N_CW_A,0))*ROUNDUP(G1052*DIODE_SAFETY/V_STICK,0)*PRICE_STICK</f>
        <v>169.8</v>
      </c>
      <c r="AG1052" s="24" t="n">
        <f aca="false">SUM(X1052:AF1052)</f>
        <v>3297.73371014</v>
      </c>
      <c r="AH1052" s="20" t="n">
        <f aca="false">FIXED_BOM</f>
        <v>3666</v>
      </c>
      <c r="AI1052" s="24" t="n">
        <f aca="false">(AG1052+AH1052)*(1+CONT)</f>
        <v>8008.293766661</v>
      </c>
      <c r="AJ1052" s="24" t="n">
        <f aca="false">IF(AR1052&gt;0,AI1052/AR1052,1000000000000)</f>
        <v>1470.00077951623</v>
      </c>
      <c r="AK1052" s="8" t="n">
        <f aca="false">IF(AND(AP1052&gt;=V_NEED,AR1052&gt;=P_MIN,AQ1052&gt;=Z_MIN,F1052&lt;=N_CAP,D1052&lt;=R_MAX,OR(CORONA_REQ=0,O1052&gt;=G1052),OR(CORE_MODE&lt;&gt;3,E_CORE&lt;=E_NULL_MAX)),1,0)</f>
        <v>0</v>
      </c>
      <c r="AL1052" s="31" t="n">
        <f aca="false">IF(AK1052=1,IF(OBJECTIVE=1,AI1052,AJ1052),1000000000000)+ROW()*0.000000001</f>
        <v>1000000000000</v>
      </c>
      <c r="AM1052" s="31" t="n">
        <v>10.879209</v>
      </c>
      <c r="AN1052" s="41" t="n">
        <v>1.180505</v>
      </c>
      <c r="AO1052" s="31" t="n">
        <v>4.53545</v>
      </c>
      <c r="AP1052" s="31" t="n">
        <f aca="false">IF(CORE_MODE=1,G1052,IF(OR(CORE_MODE=3,CORE_MODE=4),G1052+(CHOOSE(N_CW+1,0,1,CW_N2,CW_N3,CW_N4,CW_N5,CW_N6)+CHOOSE(N_CW_A+1,0,CW_A1,CW_A2))*CW_PER_SWING*AM1052,AM1052))</f>
        <v>43.708542729967</v>
      </c>
      <c r="AQ1052" s="41" t="n">
        <f aca="false">IF(CORE_MODE=2,AN1052,K1052)</f>
        <v>1.233452</v>
      </c>
      <c r="AR1052" s="31" t="n">
        <f aca="false">IF(CORE_MODE=2,AO1052,L1052)</f>
        <v>5.447816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31" t="n">
        <v>20.62</v>
      </c>
      <c r="H1053" s="8" t="n">
        <v>125.239649</v>
      </c>
      <c r="I1053" s="8" t="n">
        <v>628.891013</v>
      </c>
      <c r="J1053" s="31" t="n">
        <v>5.021501</v>
      </c>
      <c r="K1053" s="41" t="n">
        <v>1.245367</v>
      </c>
      <c r="L1053" s="31" t="n">
        <v>6.85208</v>
      </c>
      <c r="M1053" s="8" t="n">
        <v>432</v>
      </c>
      <c r="N1053" s="8" t="n">
        <v>1484</v>
      </c>
      <c r="O1053" s="31" t="n">
        <v>17.912044</v>
      </c>
      <c r="P1053" s="31" t="n">
        <v>14.229143</v>
      </c>
      <c r="Q1053" s="31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31" t="n">
        <v>8.471307</v>
      </c>
      <c r="W1053" s="41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2*ROUNDUP(G1053*1000/V_ZENER,0)*PRICE_Z+(4+IF(CORE_MODE=1,1,0)+IF(OR(CORE_MODE=3,CORE_MODE=4),1+2*N_CW+2*N_CW_A,0))*ROUNDUP(G1053*DIODE_SAFETY/V_STICK,0)*PRICE_STICK</f>
        <v>169.8</v>
      </c>
      <c r="AG1053" s="24" t="n">
        <f aca="false">SUM(X1053:AF1053)</f>
        <v>3806.82381975</v>
      </c>
      <c r="AH1053" s="20" t="n">
        <f aca="false">FIXED_BOM</f>
        <v>3666</v>
      </c>
      <c r="AI1053" s="24" t="n">
        <f aca="false">(AG1053+AH1053)*(1+CONT)</f>
        <v>8593.7473927125</v>
      </c>
      <c r="AJ1053" s="24" t="n">
        <f aca="false">IF(AR1053&gt;0,AI1053/AR1053,1000000000000)</f>
        <v>1254.18083161792</v>
      </c>
      <c r="AK1053" s="8" t="n">
        <f aca="false">IF(AND(AP1053&gt;=V_NEED,AR1053&gt;=P_MIN,AQ1053&gt;=Z_MIN,F1053&lt;=N_CAP,D1053&lt;=R_MAX,OR(CORONA_REQ=0,O1053&gt;=G1053),OR(CORE_MODE&lt;&gt;3,E_CORE&lt;=E_NULL_MAX)),1,0)</f>
        <v>0</v>
      </c>
      <c r="AL1053" s="31" t="n">
        <f aca="false">IF(AK1053=1,IF(OBJECTIVE=1,AI1053,AJ1053),1000000000000)+ROW()*0.000000001</f>
        <v>1000000000000</v>
      </c>
      <c r="AM1053" s="31" t="n">
        <v>10.914107</v>
      </c>
      <c r="AN1053" s="41" t="n">
        <v>1.199335</v>
      </c>
      <c r="AO1053" s="31" t="n">
        <v>5.915466</v>
      </c>
      <c r="AP1053" s="31" t="n">
        <f aca="false">IF(CORE_MODE=1,G1053,IF(OR(CORE_MODE=3,CORE_MODE=4),G1053+(CHOOSE(N_CW+1,0,1,CW_N2,CW_N3,CW_N4,CW_N5,CW_N6)+CHOOSE(N_CW_A+1,0,CW_A1,CW_A2))*CW_PER_SWING*AM1053,AM1053))</f>
        <v>43.782605464141</v>
      </c>
      <c r="AQ1053" s="41" t="n">
        <f aca="false">IF(CORE_MODE=2,AN1053,K1053)</f>
        <v>1.245367</v>
      </c>
      <c r="AR1053" s="31" t="n">
        <f aca="false">IF(CORE_MODE=2,AO1053,L1053)</f>
        <v>6.85208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31" t="n">
        <v>20.62</v>
      </c>
      <c r="H1054" s="8" t="n">
        <v>168.105614</v>
      </c>
      <c r="I1054" s="8" t="n">
        <v>847.635713</v>
      </c>
      <c r="J1054" s="31" t="n">
        <v>5.042281</v>
      </c>
      <c r="K1054" s="41" t="n">
        <v>1.260214</v>
      </c>
      <c r="L1054" s="31" t="n">
        <v>9.661019</v>
      </c>
      <c r="M1054" s="8" t="n">
        <v>575</v>
      </c>
      <c r="N1054" s="8" t="n">
        <v>1770</v>
      </c>
      <c r="O1054" s="31" t="n">
        <v>17.912044</v>
      </c>
      <c r="P1054" s="31" t="n">
        <v>18.972191</v>
      </c>
      <c r="Q1054" s="31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31" t="n">
        <v>10.984579</v>
      </c>
      <c r="W1054" s="41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2*ROUNDUP(G1054*1000/V_ZENER,0)*PRICE_Z+(4+IF(CORE_MODE=1,1,0)+IF(OR(CORE_MODE=3,CORE_MODE=4),1+2*N_CW+2*N_CW_A,0))*ROUNDUP(G1054*DIODE_SAFETY/V_STICK,0)*PRICE_STICK</f>
        <v>169.8</v>
      </c>
      <c r="AG1054" s="24" t="n">
        <f aca="false">SUM(X1054:AF1054)</f>
        <v>4920.23841539</v>
      </c>
      <c r="AH1054" s="20" t="n">
        <f aca="false">FIXED_BOM</f>
        <v>3666</v>
      </c>
      <c r="AI1054" s="24" t="n">
        <f aca="false">(AG1054+AH1054)*(1+CONT)</f>
        <v>9874.1741776985</v>
      </c>
      <c r="AJ1054" s="24" t="n">
        <f aca="false">IF(AR1054&gt;0,AI1054/AR1054,1000000000000)</f>
        <v>1022.06342599042</v>
      </c>
      <c r="AK1054" s="8" t="n">
        <f aca="false">IF(AND(AP1054&gt;=V_NEED,AR1054&gt;=P_MIN,AQ1054&gt;=Z_MIN,F1054&lt;=N_CAP,D1054&lt;=R_MAX,OR(CORONA_REQ=0,O1054&gt;=G1054),OR(CORE_MODE&lt;&gt;3,E_CORE&lt;=E_NULL_MAX)),1,0)</f>
        <v>0</v>
      </c>
      <c r="AL1054" s="31" t="n">
        <f aca="false">IF(AK1054=1,IF(OBJECTIVE=1,AI1054,AJ1054),1000000000000)+ROW()*0.000000001</f>
        <v>1000000000000</v>
      </c>
      <c r="AM1054" s="31" t="n">
        <v>10.9694</v>
      </c>
      <c r="AN1054" s="41" t="n">
        <v>1.22461</v>
      </c>
      <c r="AO1054" s="31" t="n">
        <v>8.756781</v>
      </c>
      <c r="AP1054" s="31" t="n">
        <f aca="false">IF(CORE_MODE=1,G1054,IF(OR(CORE_MODE=3,CORE_MODE=4),G1054+(CHOOSE(N_CW+1,0,1,CW_N2,CW_N3,CW_N4,CW_N5,CW_N6)+CHOOSE(N_CW_A+1,0,CW_A1,CW_A2))*CW_PER_SWING*AM1054,AM1054))</f>
        <v>43.8999517522</v>
      </c>
      <c r="AQ1054" s="41" t="n">
        <f aca="false">IF(CORE_MODE=2,AN1054,K1054)</f>
        <v>1.260214</v>
      </c>
      <c r="AR1054" s="31" t="n">
        <f aca="false">IF(CORE_MODE=2,AO1054,L1054)</f>
        <v>9.661019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31" t="n">
        <v>20.62</v>
      </c>
      <c r="H1055" s="8" t="n">
        <v>50.603939</v>
      </c>
      <c r="I1055" s="8" t="n">
        <v>227.86597</v>
      </c>
      <c r="J1055" s="31" t="n">
        <v>4.50293</v>
      </c>
      <c r="K1055" s="41" t="n">
        <v>1.139387</v>
      </c>
      <c r="L1055" s="31" t="n">
        <v>1.582458</v>
      </c>
      <c r="M1055" s="8" t="n">
        <v>159</v>
      </c>
      <c r="N1055" s="8" t="n">
        <v>938</v>
      </c>
      <c r="O1055" s="31" t="n">
        <v>17.912044</v>
      </c>
      <c r="P1055" s="31" t="n">
        <v>5.506455</v>
      </c>
      <c r="Q1055" s="31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31" t="n">
        <v>3.673243</v>
      </c>
      <c r="W1055" s="41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2*ROUNDUP(G1055*1000/V_ZENER,0)*PRICE_Z+(4+IF(CORE_MODE=1,1,0)+IF(OR(CORE_MODE=3,CORE_MODE=4),1+2*N_CW+2*N_CW_A,0))*ROUNDUP(G1055*DIODE_SAFETY/V_STICK,0)*PRICE_STICK</f>
        <v>169.8</v>
      </c>
      <c r="AG1055" s="24" t="n">
        <f aca="false">SUM(X1055:AF1055)</f>
        <v>1684.36701212</v>
      </c>
      <c r="AH1055" s="20" t="n">
        <f aca="false">FIXED_BOM</f>
        <v>3666</v>
      </c>
      <c r="AI1055" s="24" t="n">
        <f aca="false">(AG1055+AH1055)*(1+CONT)</f>
        <v>6152.922063938</v>
      </c>
      <c r="AJ1055" s="24" t="n">
        <f aca="false">IF(AR1055&gt;0,AI1055/AR1055,1000000000000)</f>
        <v>3888.20560415379</v>
      </c>
      <c r="AK1055" s="8" t="n">
        <f aca="false">IF(AND(AP1055&gt;=V_NEED,AR1055&gt;=P_MIN,AQ1055&gt;=Z_MIN,F1055&lt;=N_CAP,D1055&lt;=R_MAX,OR(CORONA_REQ=0,O1055&gt;=G1055),OR(CORE_MODE&lt;&gt;3,E_CORE&lt;=E_NULL_MAX)),1,0)</f>
        <v>0</v>
      </c>
      <c r="AL1055" s="31" t="n">
        <f aca="false">IF(AK1055=1,IF(OBJECTIVE=1,AI1055,AJ1055),1000000000000)+ROW()*0.000000001</f>
        <v>1000000000000</v>
      </c>
      <c r="AM1055" s="31" t="n">
        <v>5.530009</v>
      </c>
      <c r="AN1055" s="41" t="n">
        <v>1.06339</v>
      </c>
      <c r="AO1055" s="31" t="n">
        <v>0.187809</v>
      </c>
      <c r="AP1055" s="31" t="n">
        <f aca="false">IF(CORE_MODE=1,G1055,IF(OR(CORE_MODE=3,CORE_MODE=4),G1055+(CHOOSE(N_CW+1,0,1,CW_N2,CW_N3,CW_N4,CW_N5,CW_N6)+CHOOSE(N_CW_A+1,0,CW_A1,CW_A2))*CW_PER_SWING*AM1055,AM1055))</f>
        <v>32.356133490367</v>
      </c>
      <c r="AQ1055" s="41" t="n">
        <f aca="false">IF(CORE_MODE=2,AN1055,K1055)</f>
        <v>1.139387</v>
      </c>
      <c r="AR1055" s="31" t="n">
        <f aca="false">IF(CORE_MODE=2,AO1055,L1055)</f>
        <v>1.582458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31" t="n">
        <v>20.62</v>
      </c>
      <c r="H1056" s="8" t="n">
        <v>78.377618</v>
      </c>
      <c r="I1056" s="8" t="n">
        <v>358.075095</v>
      </c>
      <c r="J1056" s="31" t="n">
        <v>4.568589</v>
      </c>
      <c r="K1056" s="41" t="n">
        <v>1.18442</v>
      </c>
      <c r="L1056" s="31" t="n">
        <v>3.126505</v>
      </c>
      <c r="M1056" s="8" t="n">
        <v>237</v>
      </c>
      <c r="N1056" s="8" t="n">
        <v>1094</v>
      </c>
      <c r="O1056" s="31" t="n">
        <v>17.912044</v>
      </c>
      <c r="P1056" s="31" t="n">
        <v>8.259682</v>
      </c>
      <c r="Q1056" s="31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31" t="n">
        <v>5.044119</v>
      </c>
      <c r="W1056" s="41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2*ROUNDUP(G1056*1000/V_ZENER,0)*PRICE_Z+(4+IF(CORE_MODE=1,1,0)+IF(OR(CORE_MODE=3,CORE_MODE=4),1+2*N_CW+2*N_CW_A,0))*ROUNDUP(G1056*DIODE_SAFETY/V_STICK,0)*PRICE_STICK</f>
        <v>169.8</v>
      </c>
      <c r="AG1056" s="24" t="n">
        <f aca="false">SUM(X1056:AF1056)</f>
        <v>2293.26050353</v>
      </c>
      <c r="AH1056" s="20" t="n">
        <f aca="false">FIXED_BOM</f>
        <v>3666</v>
      </c>
      <c r="AI1056" s="24" t="n">
        <f aca="false">(AG1056+AH1056)*(1+CONT)</f>
        <v>6853.1495790595</v>
      </c>
      <c r="AJ1056" s="24" t="n">
        <f aca="false">IF(AR1056&gt;0,AI1056/AR1056,1000000000000)</f>
        <v>2191.95222110935</v>
      </c>
      <c r="AK1056" s="8" t="n">
        <f aca="false">IF(AND(AP1056&gt;=V_NEED,AR1056&gt;=P_MIN,AQ1056&gt;=Z_MIN,F1056&lt;=N_CAP,D1056&lt;=R_MAX,OR(CORONA_REQ=0,O1056&gt;=G1056),OR(CORE_MODE&lt;&gt;3,E_CORE&lt;=E_NULL_MAX)),1,0)</f>
        <v>0</v>
      </c>
      <c r="AL1056" s="31" t="n">
        <f aca="false">IF(AK1056=1,IF(OBJECTIVE=1,AI1056,AJ1056),1000000000000)+ROW()*0.000000001</f>
        <v>1000000000000</v>
      </c>
      <c r="AM1056" s="31" t="n">
        <v>8.281464</v>
      </c>
      <c r="AN1056" s="41" t="n">
        <v>1.120383</v>
      </c>
      <c r="AO1056" s="31" t="n">
        <v>1.496566</v>
      </c>
      <c r="AP1056" s="31" t="n">
        <f aca="false">IF(CORE_MODE=1,G1056,IF(OR(CORE_MODE=3,CORE_MODE=4),G1056+(CHOOSE(N_CW+1,0,1,CW_N2,CW_N3,CW_N4,CW_N5,CW_N6)+CHOOSE(N_CW_A+1,0,CW_A1,CW_A2))*CW_PER_SWING*AM1056,AM1056))</f>
        <v>38.195444633032</v>
      </c>
      <c r="AQ1056" s="41" t="n">
        <f aca="false">IF(CORE_MODE=2,AN1056,K1056)</f>
        <v>1.18442</v>
      </c>
      <c r="AR1056" s="31" t="n">
        <f aca="false">IF(CORE_MODE=2,AO1056,L1056)</f>
        <v>3.126505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31" t="n">
        <v>20.62</v>
      </c>
      <c r="H1057" s="8" t="n">
        <v>106.151297</v>
      </c>
      <c r="I1057" s="8" t="n">
        <v>488.284221</v>
      </c>
      <c r="J1057" s="31" t="n">
        <v>4.599889</v>
      </c>
      <c r="K1057" s="41" t="n">
        <v>1.207731</v>
      </c>
      <c r="L1057" s="31" t="n">
        <v>4.685635</v>
      </c>
      <c r="M1057" s="8" t="n">
        <v>302</v>
      </c>
      <c r="N1057" s="8" t="n">
        <v>1224</v>
      </c>
      <c r="O1057" s="31" t="n">
        <v>17.912044</v>
      </c>
      <c r="P1057" s="31" t="n">
        <v>11.01291</v>
      </c>
      <c r="Q1057" s="31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31" t="n">
        <v>6.186515</v>
      </c>
      <c r="W1057" s="41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2*ROUNDUP(G1057*1000/V_ZENER,0)*PRICE_Z+(4+IF(CORE_MODE=1,1,0)+IF(OR(CORE_MODE=3,CORE_MODE=4),1+2*N_CW+2*N_CW_A,0))*ROUNDUP(G1057*DIODE_SAFETY/V_STICK,0)*PRICE_STICK</f>
        <v>169.8</v>
      </c>
      <c r="AG1057" s="24" t="n">
        <f aca="false">SUM(X1057:AF1057)</f>
        <v>2806.91959305</v>
      </c>
      <c r="AH1057" s="20" t="n">
        <f aca="false">FIXED_BOM</f>
        <v>3666</v>
      </c>
      <c r="AI1057" s="24" t="n">
        <f aca="false">(AG1057+AH1057)*(1+CONT)</f>
        <v>7443.8575320075</v>
      </c>
      <c r="AJ1057" s="24" t="n">
        <f aca="false">IF(AR1057&gt;0,AI1057/AR1057,1000000000000)</f>
        <v>1588.65501303612</v>
      </c>
      <c r="AK1057" s="8" t="n">
        <f aca="false">IF(AND(AP1057&gt;=V_NEED,AR1057&gt;=P_MIN,AQ1057&gt;=Z_MIN,F1057&lt;=N_CAP,D1057&lt;=R_MAX,OR(CORONA_REQ=0,O1057&gt;=G1057),OR(CORE_MODE&lt;&gt;3,E_CORE&lt;=E_NULL_MAX)),1,0)</f>
        <v>0</v>
      </c>
      <c r="AL1057" s="31" t="n">
        <f aca="false">IF(AK1057=1,IF(OBJECTIVE=1,AI1057,AJ1057),1000000000000)+ROW()*0.000000001</f>
        <v>1000000000000</v>
      </c>
      <c r="AM1057" s="31" t="n">
        <v>9.620712</v>
      </c>
      <c r="AN1057" s="41" t="n">
        <v>1.155983</v>
      </c>
      <c r="AO1057" s="31" t="n">
        <v>3.356397</v>
      </c>
      <c r="AP1057" s="31" t="n">
        <f aca="false">IF(CORE_MODE=1,G1057,IF(OR(CORE_MODE=3,CORE_MODE=4),G1057+(CHOOSE(N_CW+1,0,1,CW_N2,CW_N3,CW_N4,CW_N5,CW_N6)+CHOOSE(N_CW_A+1,0,CW_A1,CW_A2))*CW_PER_SWING*AM1057,AM1057))</f>
        <v>41.037681111256</v>
      </c>
      <c r="AQ1057" s="41" t="n">
        <f aca="false">IF(CORE_MODE=2,AN1057,K1057)</f>
        <v>1.207731</v>
      </c>
      <c r="AR1057" s="31" t="n">
        <f aca="false">IF(CORE_MODE=2,AO1057,L1057)</f>
        <v>4.685635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31" t="n">
        <v>20.62</v>
      </c>
      <c r="H1058" s="8" t="n">
        <v>133.924976</v>
      </c>
      <c r="I1058" s="8" t="n">
        <v>618.493346</v>
      </c>
      <c r="J1058" s="31" t="n">
        <v>4.618208</v>
      </c>
      <c r="K1058" s="41" t="n">
        <v>1.221872</v>
      </c>
      <c r="L1058" s="31" t="n">
        <v>6.248802</v>
      </c>
      <c r="M1058" s="8" t="n">
        <v>380</v>
      </c>
      <c r="N1058" s="8" t="n">
        <v>1380</v>
      </c>
      <c r="O1058" s="31" t="n">
        <v>17.912044</v>
      </c>
      <c r="P1058" s="31" t="n">
        <v>13.766137</v>
      </c>
      <c r="Q1058" s="31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31" t="n">
        <v>7.55739</v>
      </c>
      <c r="W1058" s="41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2*ROUNDUP(G1058*1000/V_ZENER,0)*PRICE_Z+(4+IF(CORE_MODE=1,1,0)+IF(OR(CORE_MODE=3,CORE_MODE=4),1+2*N_CW+2*N_CW_A,0))*ROUNDUP(G1058*DIODE_SAFETY/V_STICK,0)*PRICE_STICK</f>
        <v>169.8</v>
      </c>
      <c r="AG1058" s="24" t="n">
        <f aca="false">SUM(X1058:AF1058)</f>
        <v>3415.81303793</v>
      </c>
      <c r="AH1058" s="20" t="n">
        <f aca="false">FIXED_BOM</f>
        <v>3666</v>
      </c>
      <c r="AI1058" s="24" t="n">
        <f aca="false">(AG1058+AH1058)*(1+CONT)</f>
        <v>8144.0849936195</v>
      </c>
      <c r="AJ1058" s="24" t="n">
        <f aca="false">IF(AR1058&gt;0,AI1058/AR1058,1000000000000)</f>
        <v>1303.30341617793</v>
      </c>
      <c r="AK1058" s="8" t="n">
        <f aca="false">IF(AND(AP1058&gt;=V_NEED,AR1058&gt;=P_MIN,AQ1058&gt;=Z_MIN,F1058&lt;=N_CAP,D1058&lt;=R_MAX,OR(CORONA_REQ=0,O1058&gt;=G1058),OR(CORE_MODE&lt;&gt;3,E_CORE&lt;=E_NULL_MAX)),1,0)</f>
        <v>0</v>
      </c>
      <c r="AL1058" s="31" t="n">
        <f aca="false">IF(AK1058=1,IF(OBJECTIVE=1,AI1058,AJ1058),1000000000000)+ROW()*0.000000001</f>
        <v>1000000000000</v>
      </c>
      <c r="AM1058" s="31" t="n">
        <v>9.926158</v>
      </c>
      <c r="AN1058" s="41" t="n">
        <v>1.178117</v>
      </c>
      <c r="AO1058" s="31" t="n">
        <v>4.783966</v>
      </c>
      <c r="AP1058" s="31" t="n">
        <f aca="false">IF(CORE_MODE=1,G1058,IF(OR(CORE_MODE=3,CORE_MODE=4),G1058+(CHOOSE(N_CW+1,0,1,CW_N2,CW_N3,CW_N4,CW_N5,CW_N6)+CHOOSE(N_CW_A+1,0,CW_A1,CW_A2))*CW_PER_SWING*AM1058,AM1058))</f>
        <v>41.685917855554</v>
      </c>
      <c r="AQ1058" s="41" t="n">
        <f aca="false">IF(CORE_MODE=2,AN1058,K1058)</f>
        <v>1.221872</v>
      </c>
      <c r="AR1058" s="31" t="n">
        <f aca="false">IF(CORE_MODE=2,AO1058,L1058)</f>
        <v>6.248802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31" t="n">
        <v>20.62</v>
      </c>
      <c r="H1059" s="8" t="n">
        <v>161.698656</v>
      </c>
      <c r="I1059" s="8" t="n">
        <v>748.702472</v>
      </c>
      <c r="J1059" s="31" t="n">
        <v>4.630233</v>
      </c>
      <c r="K1059" s="41" t="n">
        <v>1.231431</v>
      </c>
      <c r="L1059" s="31" t="n">
        <v>7.817972</v>
      </c>
      <c r="M1059" s="8" t="n">
        <v>458</v>
      </c>
      <c r="N1059" s="8" t="n">
        <v>1536</v>
      </c>
      <c r="O1059" s="31" t="n">
        <v>17.912044</v>
      </c>
      <c r="P1059" s="31" t="n">
        <v>16.519364</v>
      </c>
      <c r="Q1059" s="31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31" t="n">
        <v>8.928266</v>
      </c>
      <c r="W1059" s="41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2*ROUNDUP(G1059*1000/V_ZENER,0)*PRICE_Z+(4+IF(CORE_MODE=1,1,0)+IF(OR(CORE_MODE=3,CORE_MODE=4),1+2*N_CW+2*N_CW_A,0))*ROUNDUP(G1059*DIODE_SAFETY/V_STICK,0)*PRICE_STICK</f>
        <v>169.8</v>
      </c>
      <c r="AG1059" s="24" t="n">
        <f aca="false">SUM(X1059:AF1059)</f>
        <v>4024.70658434</v>
      </c>
      <c r="AH1059" s="20" t="n">
        <f aca="false">FIXED_BOM</f>
        <v>3666</v>
      </c>
      <c r="AI1059" s="24" t="n">
        <f aca="false">(AG1059+AH1059)*(1+CONT)</f>
        <v>8844.312571991</v>
      </c>
      <c r="AJ1059" s="24" t="n">
        <f aca="false">IF(AR1059&gt;0,AI1059/AR1059,1000000000000)</f>
        <v>1131.27964285252</v>
      </c>
      <c r="AK1059" s="8" t="n">
        <f aca="false">IF(AND(AP1059&gt;=V_NEED,AR1059&gt;=P_MIN,AQ1059&gt;=Z_MIN,F1059&lt;=N_CAP,D1059&lt;=R_MAX,OR(CORONA_REQ=0,O1059&gt;=G1059),OR(CORE_MODE&lt;&gt;3,E_CORE&lt;=E_NULL_MAX)),1,0)</f>
        <v>0</v>
      </c>
      <c r="AL1059" s="31" t="n">
        <f aca="false">IF(AK1059=1,IF(OBJECTIVE=1,AI1059,AJ1059),1000000000000)+ROW()*0.000000001</f>
        <v>1000000000000</v>
      </c>
      <c r="AM1059" s="31" t="n">
        <v>10.151733</v>
      </c>
      <c r="AN1059" s="41" t="n">
        <v>1.194379</v>
      </c>
      <c r="AO1059" s="31" t="n">
        <v>6.287553</v>
      </c>
      <c r="AP1059" s="31" t="n">
        <f aca="false">IF(CORE_MODE=1,G1059,IF(OR(CORE_MODE=3,CORE_MODE=4),G1059+(CHOOSE(N_CW+1,0,1,CW_N2,CW_N3,CW_N4,CW_N5,CW_N6)+CHOOSE(N_CW_A+1,0,CW_A1,CW_A2))*CW_PER_SWING*AM1059,AM1059))</f>
        <v>42.164647331779</v>
      </c>
      <c r="AQ1059" s="41" t="n">
        <f aca="false">IF(CORE_MODE=2,AN1059,K1059)</f>
        <v>1.231431</v>
      </c>
      <c r="AR1059" s="31" t="n">
        <f aca="false">IF(CORE_MODE=2,AO1059,L1059)</f>
        <v>7.817972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31" t="n">
        <v>20.62</v>
      </c>
      <c r="H1060" s="8" t="n">
        <v>217.246014</v>
      </c>
      <c r="I1060" s="8" t="n">
        <v>1009.120723</v>
      </c>
      <c r="J1060" s="31" t="n">
        <v>4.64506</v>
      </c>
      <c r="K1060" s="41" t="n">
        <v>1.243501</v>
      </c>
      <c r="L1060" s="31" t="n">
        <v>10.954952</v>
      </c>
      <c r="M1060" s="8" t="n">
        <v>614</v>
      </c>
      <c r="N1060" s="8" t="n">
        <v>1848</v>
      </c>
      <c r="O1060" s="31" t="n">
        <v>17.912044</v>
      </c>
      <c r="P1060" s="31" t="n">
        <v>22.025819</v>
      </c>
      <c r="Q1060" s="31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31" t="n">
        <v>11.670016</v>
      </c>
      <c r="W1060" s="41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2*ROUNDUP(G1060*1000/V_ZENER,0)*PRICE_Z+(4+IF(CORE_MODE=1,1,0)+IF(OR(CORE_MODE=3,CORE_MODE=4),1+2*N_CW+2*N_CW_A,0))*ROUNDUP(G1060*DIODE_SAFETY/V_STICK,0)*PRICE_STICK</f>
        <v>169.8</v>
      </c>
      <c r="AG1060" s="24" t="n">
        <f aca="false">SUM(X1060:AF1060)</f>
        <v>5242.49345563</v>
      </c>
      <c r="AH1060" s="20" t="n">
        <f aca="false">FIXED_BOM</f>
        <v>3666</v>
      </c>
      <c r="AI1060" s="24" t="n">
        <f aca="false">(AG1060+AH1060)*(1+CONT)</f>
        <v>10244.7674739745</v>
      </c>
      <c r="AJ1060" s="24" t="n">
        <f aca="false">IF(AR1060&gt;0,AI1060/AR1060,1000000000000)</f>
        <v>935.172283180656</v>
      </c>
      <c r="AK1060" s="8" t="n">
        <f aca="false">IF(AND(AP1060&gt;=V_NEED,AR1060&gt;=P_MIN,AQ1060&gt;=Z_MIN,F1060&lt;=N_CAP,D1060&lt;=R_MAX,OR(CORONA_REQ=0,O1060&gt;=G1060),OR(CORE_MODE&lt;&gt;3,E_CORE&lt;=E_NULL_MAX)),1,0)</f>
        <v>0</v>
      </c>
      <c r="AL1060" s="31" t="n">
        <f aca="false">IF(AK1060=1,IF(OBJECTIVE=1,AI1060,AJ1060),1000000000000)+ROW()*0.000000001</f>
        <v>1000000000000</v>
      </c>
      <c r="AM1060" s="31" t="n">
        <v>10.505328</v>
      </c>
      <c r="AN1060" s="41" t="n">
        <v>1.214126</v>
      </c>
      <c r="AO1060" s="31" t="n">
        <v>9.317779</v>
      </c>
      <c r="AP1060" s="31" t="n">
        <f aca="false">IF(CORE_MODE=1,G1060,IF(OR(CORE_MODE=3,CORE_MODE=4),G1060+(CHOOSE(N_CW+1,0,1,CW_N2,CW_N3,CW_N4,CW_N5,CW_N6)+CHOOSE(N_CW_A+1,0,CW_A1,CW_A2))*CW_PER_SWING*AM1060,AM1060))</f>
        <v>42.915068917264</v>
      </c>
      <c r="AQ1060" s="41" t="n">
        <f aca="false">IF(CORE_MODE=2,AN1060,K1060)</f>
        <v>1.243501</v>
      </c>
      <c r="AR1060" s="31" t="n">
        <f aca="false">IF(CORE_MODE=2,AO1060,L1060)</f>
        <v>10.954952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31" t="n">
        <v>20.62</v>
      </c>
      <c r="H1061" s="8" t="n">
        <v>70.919247</v>
      </c>
      <c r="I1061" s="8" t="n">
        <v>264.731592</v>
      </c>
      <c r="J1061" s="31" t="n">
        <v>3.73286</v>
      </c>
      <c r="K1061" s="41" t="n">
        <v>1.109059</v>
      </c>
      <c r="L1061" s="31" t="n">
        <v>1.502287</v>
      </c>
      <c r="M1061" s="8" t="n">
        <v>159</v>
      </c>
      <c r="N1061" s="8" t="n">
        <v>938</v>
      </c>
      <c r="O1061" s="31" t="n">
        <v>17.912044</v>
      </c>
      <c r="P1061" s="31" t="n">
        <v>6.269862</v>
      </c>
      <c r="Q1061" s="31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31" t="n">
        <v>3.673243</v>
      </c>
      <c r="W1061" s="41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2*ROUNDUP(G1061*1000/V_ZENER,0)*PRICE_Z+(4+IF(CORE_MODE=1,1,0)+IF(OR(CORE_MODE=3,CORE_MODE=4),1+2*N_CW+2*N_CW_A,0))*ROUNDUP(G1061*DIODE_SAFETY/V_STICK,0)*PRICE_STICK</f>
        <v>169.8</v>
      </c>
      <c r="AG1061" s="24" t="n">
        <f aca="false">SUM(X1061:AF1061)</f>
        <v>1693.50499391</v>
      </c>
      <c r="AH1061" s="20" t="n">
        <f aca="false">FIXED_BOM</f>
        <v>3666</v>
      </c>
      <c r="AI1061" s="24" t="n">
        <f aca="false">(AG1061+AH1061)*(1+CONT)</f>
        <v>6163.4307429965</v>
      </c>
      <c r="AJ1061" s="24" t="n">
        <f aca="false">IF(AR1061&gt;0,AI1061/AR1061,1000000000000)</f>
        <v>4102.69858089466</v>
      </c>
      <c r="AK1061" s="8" t="n">
        <f aca="false">IF(AND(AP1061&gt;=V_NEED,AR1061&gt;=P_MIN,AQ1061&gt;=Z_MIN,F1061&lt;=N_CAP,D1061&lt;=R_MAX,OR(CORONA_REQ=0,O1061&gt;=G1061),OR(CORE_MODE&lt;&gt;3,E_CORE&lt;=E_NULL_MAX)),1,0)</f>
        <v>0</v>
      </c>
      <c r="AL1061" s="31" t="n">
        <f aca="false">IF(AK1061=1,IF(OBJECTIVE=1,AI1061,AJ1061),1000000000000)+ROW()*0.000000001</f>
        <v>1000000000000</v>
      </c>
      <c r="AM1061" s="31" t="n">
        <v>4.043844</v>
      </c>
      <c r="AN1061" s="41" t="n">
        <v>1.046846</v>
      </c>
      <c r="AO1061" s="31" t="n">
        <v>0.164257</v>
      </c>
      <c r="AP1061" s="31" t="n">
        <f aca="false">IF(CORE_MODE=1,G1061,IF(OR(CORE_MODE=3,CORE_MODE=4),G1061+(CHOOSE(N_CW+1,0,1,CW_N2,CW_N3,CW_N4,CW_N5,CW_N6)+CHOOSE(N_CW_A+1,0,CW_A1,CW_A2))*CW_PER_SWING*AM1061,AM1061))</f>
        <v>29.202100498972</v>
      </c>
      <c r="AQ1061" s="41" t="n">
        <f aca="false">IF(CORE_MODE=2,AN1061,K1061)</f>
        <v>1.109059</v>
      </c>
      <c r="AR1061" s="31" t="n">
        <f aca="false">IF(CORE_MODE=2,AO1061,L1061)</f>
        <v>1.502287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31" t="n">
        <v>20.62</v>
      </c>
      <c r="H1062" s="8" t="n">
        <v>110.301673</v>
      </c>
      <c r="I1062" s="8" t="n">
        <v>416.006787</v>
      </c>
      <c r="J1062" s="31" t="n">
        <v>3.771536</v>
      </c>
      <c r="K1062" s="41" t="n">
        <v>1.144434</v>
      </c>
      <c r="L1062" s="31" t="n">
        <v>2.993569</v>
      </c>
      <c r="M1062" s="8" t="n">
        <v>237</v>
      </c>
      <c r="N1062" s="8" t="n">
        <v>1094</v>
      </c>
      <c r="O1062" s="31" t="n">
        <v>17.912044</v>
      </c>
      <c r="P1062" s="31" t="n">
        <v>9.404793</v>
      </c>
      <c r="Q1062" s="31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31" t="n">
        <v>5.044119</v>
      </c>
      <c r="W1062" s="41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2*ROUNDUP(G1062*1000/V_ZENER,0)*PRICE_Z+(4+IF(CORE_MODE=1,1,0)+IF(OR(CORE_MODE=3,CORE_MODE=4),1+2*N_CW+2*N_CW_A,0))*ROUNDUP(G1062*DIODE_SAFETY/V_STICK,0)*PRICE_STICK</f>
        <v>169.8</v>
      </c>
      <c r="AG1062" s="24" t="n">
        <f aca="false">SUM(X1062:AF1062)</f>
        <v>2306.9674822</v>
      </c>
      <c r="AH1062" s="20" t="n">
        <f aca="false">FIXED_BOM</f>
        <v>3666</v>
      </c>
      <c r="AI1062" s="24" t="n">
        <f aca="false">(AG1062+AH1062)*(1+CONT)</f>
        <v>6868.91260453</v>
      </c>
      <c r="AJ1062" s="24" t="n">
        <f aca="false">IF(AR1062&gt;0,AI1062/AR1062,1000000000000)</f>
        <v>2294.55629869564</v>
      </c>
      <c r="AK1062" s="8" t="n">
        <f aca="false">IF(AND(AP1062&gt;=V_NEED,AR1062&gt;=P_MIN,AQ1062&gt;=Z_MIN,F1062&lt;=N_CAP,D1062&lt;=R_MAX,OR(CORONA_REQ=0,O1062&gt;=G1062),OR(CORE_MODE&lt;&gt;3,E_CORE&lt;=E_NULL_MAX)),1,0)</f>
        <v>0</v>
      </c>
      <c r="AL1062" s="31" t="n">
        <f aca="false">IF(AK1062=1,IF(OBJECTIVE=1,AI1062,AJ1062),1000000000000)+ROW()*0.000000001</f>
        <v>1000000000000</v>
      </c>
      <c r="AM1062" s="31" t="n">
        <v>6.059726</v>
      </c>
      <c r="AN1062" s="41" t="n">
        <v>1.095602</v>
      </c>
      <c r="AO1062" s="31" t="n">
        <v>1.179276</v>
      </c>
      <c r="AP1062" s="31" t="n">
        <f aca="false">IF(CORE_MODE=1,G1062,IF(OR(CORE_MODE=3,CORE_MODE=4),G1062+(CHOOSE(N_CW+1,0,1,CW_N2,CW_N3,CW_N4,CW_N5,CW_N6)+CHOOSE(N_CW_A+1,0,CW_A1,CW_A2))*CW_PER_SWING*AM1062,AM1062))</f>
        <v>33.480332279938</v>
      </c>
      <c r="AQ1062" s="41" t="n">
        <f aca="false">IF(CORE_MODE=2,AN1062,K1062)</f>
        <v>1.144434</v>
      </c>
      <c r="AR1062" s="31" t="n">
        <f aca="false">IF(CORE_MODE=2,AO1062,L1062)</f>
        <v>2.993569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31" t="n">
        <v>20.62</v>
      </c>
      <c r="H1063" s="8" t="n">
        <v>149.6841</v>
      </c>
      <c r="I1063" s="8" t="n">
        <v>567.281982</v>
      </c>
      <c r="J1063" s="31" t="n">
        <v>3.789861</v>
      </c>
      <c r="K1063" s="41" t="n">
        <v>1.162433</v>
      </c>
      <c r="L1063" s="31" t="n">
        <v>4.496412</v>
      </c>
      <c r="M1063" s="8" t="n">
        <v>315</v>
      </c>
      <c r="N1063" s="8" t="n">
        <v>1250</v>
      </c>
      <c r="O1063" s="31" t="n">
        <v>17.912044</v>
      </c>
      <c r="P1063" s="31" t="n">
        <v>12.539724</v>
      </c>
      <c r="Q1063" s="31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31" t="n">
        <v>6.414994</v>
      </c>
      <c r="W1063" s="41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2*ROUNDUP(G1063*1000/V_ZENER,0)*PRICE_Z+(4+IF(CORE_MODE=1,1,0)+IF(OR(CORE_MODE=3,CORE_MODE=4),1+2*N_CW+2*N_CW_A,0))*ROUNDUP(G1063*DIODE_SAFETY/V_STICK,0)*PRICE_STICK</f>
        <v>169.8</v>
      </c>
      <c r="AG1063" s="24" t="n">
        <f aca="false">SUM(X1063:AF1063)</f>
        <v>2920.42991199</v>
      </c>
      <c r="AH1063" s="20" t="n">
        <f aca="false">FIXED_BOM</f>
        <v>3666</v>
      </c>
      <c r="AI1063" s="24" t="n">
        <f aca="false">(AG1063+AH1063)*(1+CONT)</f>
        <v>7574.3943987885</v>
      </c>
      <c r="AJ1063" s="24" t="n">
        <f aca="false">IF(AR1063&gt;0,AI1063/AR1063,1000000000000)</f>
        <v>1684.54189669196</v>
      </c>
      <c r="AK1063" s="8" t="n">
        <f aca="false">IF(AND(AP1063&gt;=V_NEED,AR1063&gt;=P_MIN,AQ1063&gt;=Z_MIN,F1063&lt;=N_CAP,D1063&lt;=R_MAX,OR(CORONA_REQ=0,O1063&gt;=G1063),OR(CORE_MODE&lt;&gt;3,E_CORE&lt;=E_NULL_MAX)),1,0)</f>
        <v>0</v>
      </c>
      <c r="AL1063" s="31" t="n">
        <f aca="false">IF(AK1063=1,IF(OBJECTIVE=1,AI1063,AJ1063),1000000000000)+ROW()*0.000000001</f>
        <v>1000000000000</v>
      </c>
      <c r="AM1063" s="31" t="n">
        <v>7.204045</v>
      </c>
      <c r="AN1063" s="41" t="n">
        <v>1.122754</v>
      </c>
      <c r="AO1063" s="31" t="n">
        <v>2.282906</v>
      </c>
      <c r="AP1063" s="31" t="n">
        <f aca="false">IF(CORE_MODE=1,G1063,IF(OR(CORE_MODE=3,CORE_MODE=4),G1063+(CHOOSE(N_CW+1,0,1,CW_N2,CW_N3,CW_N4,CW_N5,CW_N6)+CHOOSE(N_CW_A+1,0,CW_A1,CW_A2))*CW_PER_SWING*AM1063,AM1063))</f>
        <v>35.908878153835</v>
      </c>
      <c r="AQ1063" s="41" t="n">
        <f aca="false">IF(CORE_MODE=2,AN1063,K1063)</f>
        <v>1.162433</v>
      </c>
      <c r="AR1063" s="31" t="n">
        <f aca="false">IF(CORE_MODE=2,AO1063,L1063)</f>
        <v>4.496412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31" t="n">
        <v>20.62</v>
      </c>
      <c r="H1064" s="8" t="n">
        <v>189.066527</v>
      </c>
      <c r="I1064" s="8" t="n">
        <v>718.557177</v>
      </c>
      <c r="J1064" s="31" t="n">
        <v>3.800552</v>
      </c>
      <c r="K1064" s="41" t="n">
        <v>1.173179</v>
      </c>
      <c r="L1064" s="31" t="n">
        <v>6.002962</v>
      </c>
      <c r="M1064" s="8" t="n">
        <v>406</v>
      </c>
      <c r="N1064" s="8" t="n">
        <v>1432</v>
      </c>
      <c r="O1064" s="31" t="n">
        <v>17.912044</v>
      </c>
      <c r="P1064" s="31" t="n">
        <v>15.674655</v>
      </c>
      <c r="Q1064" s="31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31" t="n">
        <v>8.014349</v>
      </c>
      <c r="W1064" s="41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2*ROUNDUP(G1064*1000/V_ZENER,0)*PRICE_Z+(4+IF(CORE_MODE=1,1,0)+IF(OR(CORE_MODE=3,CORE_MODE=4),1+2*N_CW+2*N_CW_A,0))*ROUNDUP(G1064*DIODE_SAFETY/V_STICK,0)*PRICE_STICK</f>
        <v>169.8</v>
      </c>
      <c r="AG1064" s="24" t="n">
        <f aca="false">SUM(X1064:AF1064)</f>
        <v>3629.12682261</v>
      </c>
      <c r="AH1064" s="20" t="n">
        <f aca="false">FIXED_BOM</f>
        <v>3666</v>
      </c>
      <c r="AI1064" s="24" t="n">
        <f aca="false">(AG1064+AH1064)*(1+CONT)</f>
        <v>8389.3958460015</v>
      </c>
      <c r="AJ1064" s="24" t="n">
        <f aca="false">IF(AR1064&gt;0,AI1064/AR1064,1000000000000)</f>
        <v>1397.54272074378</v>
      </c>
      <c r="AK1064" s="8" t="n">
        <f aca="false">IF(AND(AP1064&gt;=V_NEED,AR1064&gt;=P_MIN,AQ1064&gt;=Z_MIN,F1064&lt;=N_CAP,D1064&lt;=R_MAX,OR(CORONA_REQ=0,O1064&gt;=G1064),OR(CORE_MODE&lt;&gt;3,E_CORE&lt;=E_NULL_MAX)),1,0)</f>
        <v>0</v>
      </c>
      <c r="AL1064" s="31" t="n">
        <f aca="false">IF(AK1064=1,IF(OBJECTIVE=1,AI1064,AJ1064),1000000000000)+ROW()*0.000000001</f>
        <v>1000000000000</v>
      </c>
      <c r="AM1064" s="31" t="n">
        <v>7.990951</v>
      </c>
      <c r="AN1064" s="41" t="n">
        <v>1.140543</v>
      </c>
      <c r="AO1064" s="31" t="n">
        <v>3.427337</v>
      </c>
      <c r="AP1064" s="31" t="n">
        <f aca="false">IF(CORE_MODE=1,G1064,IF(OR(CORE_MODE=3,CORE_MODE=4),G1064+(CHOOSE(N_CW+1,0,1,CW_N2,CW_N3,CW_N4,CW_N5,CW_N6)+CHOOSE(N_CW_A+1,0,CW_A1,CW_A2))*CW_PER_SWING*AM1064,AM1064))</f>
        <v>37.578899642113</v>
      </c>
      <c r="AQ1064" s="41" t="n">
        <f aca="false">IF(CORE_MODE=2,AN1064,K1064)</f>
        <v>1.173179</v>
      </c>
      <c r="AR1064" s="31" t="n">
        <f aca="false">IF(CORE_MODE=2,AO1064,L1064)</f>
        <v>6.002962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31" t="n">
        <v>20.62</v>
      </c>
      <c r="H1065" s="8" t="n">
        <v>228.448953</v>
      </c>
      <c r="I1065" s="8" t="n">
        <v>869.832372</v>
      </c>
      <c r="J1065" s="31" t="n">
        <v>3.807557</v>
      </c>
      <c r="K1065" s="41" t="n">
        <v>1.180199</v>
      </c>
      <c r="L1065" s="31" t="n">
        <v>7.499063</v>
      </c>
      <c r="M1065" s="8" t="n">
        <v>484</v>
      </c>
      <c r="N1065" s="8" t="n">
        <v>1588</v>
      </c>
      <c r="O1065" s="31" t="n">
        <v>17.912044</v>
      </c>
      <c r="P1065" s="31" t="n">
        <v>18.809585</v>
      </c>
      <c r="Q1065" s="31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31" t="n">
        <v>9.385224</v>
      </c>
      <c r="W1065" s="41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2*ROUNDUP(G1065*1000/V_ZENER,0)*PRICE_Z+(4+IF(CORE_MODE=1,1,0)+IF(OR(CORE_MODE=3,CORE_MODE=4),1+2*N_CW+2*N_CW_A,0))*ROUNDUP(G1065*DIODE_SAFETY/V_STICK,0)*PRICE_STICK</f>
        <v>169.8</v>
      </c>
      <c r="AG1065" s="24" t="n">
        <f aca="false">SUM(X1065:AF1065)</f>
        <v>4242.58923393</v>
      </c>
      <c r="AH1065" s="20" t="n">
        <f aca="false">FIXED_BOM</f>
        <v>3666</v>
      </c>
      <c r="AI1065" s="24" t="n">
        <f aca="false">(AG1065+AH1065)*(1+CONT)</f>
        <v>9094.8776190195</v>
      </c>
      <c r="AJ1065" s="24" t="n">
        <f aca="false">IF(AR1065&gt;0,AI1065/AR1065,1000000000000)</f>
        <v>1212.80186858271</v>
      </c>
      <c r="AK1065" s="8" t="n">
        <f aca="false">IF(AND(AP1065&gt;=V_NEED,AR1065&gt;=P_MIN,AQ1065&gt;=Z_MIN,F1065&lt;=N_CAP,D1065&lt;=R_MAX,OR(CORONA_REQ=0,O1065&gt;=G1065),OR(CORE_MODE&lt;&gt;3,E_CORE&lt;=E_NULL_MAX)),1,0)</f>
        <v>0</v>
      </c>
      <c r="AL1065" s="31" t="n">
        <f aca="false">IF(AK1065=1,IF(OBJECTIVE=1,AI1065,AJ1065),1000000000000)+ROW()*0.000000001</f>
        <v>1000000000000</v>
      </c>
      <c r="AM1065" s="31" t="n">
        <v>8.646086</v>
      </c>
      <c r="AN1065" s="41" t="n">
        <v>1.152459</v>
      </c>
      <c r="AO1065" s="31" t="n">
        <v>4.673455</v>
      </c>
      <c r="AP1065" s="31" t="n">
        <f aca="false">IF(CORE_MODE=1,G1065,IF(OR(CORE_MODE=3,CORE_MODE=4),G1065+(CHOOSE(N_CW+1,0,1,CW_N2,CW_N3,CW_N4,CW_N5,CW_N6)+CHOOSE(N_CW_A+1,0,CW_A1,CW_A2))*CW_PER_SWING*AM1065,AM1065))</f>
        <v>38.969268412618</v>
      </c>
      <c r="AQ1065" s="41" t="n">
        <f aca="false">IF(CORE_MODE=2,AN1065,K1065)</f>
        <v>1.180199</v>
      </c>
      <c r="AR1065" s="31" t="n">
        <f aca="false">IF(CORE_MODE=2,AO1065,L1065)</f>
        <v>7.499063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31" t="n">
        <v>20.62</v>
      </c>
      <c r="H1066" s="8" t="n">
        <v>307.213807</v>
      </c>
      <c r="I1066" s="8" t="n">
        <v>1172.382763</v>
      </c>
      <c r="J1066" s="31" t="n">
        <v>3.816179</v>
      </c>
      <c r="K1066" s="41" t="n">
        <v>1.189295</v>
      </c>
      <c r="L1066" s="31" t="n">
        <v>10.513653</v>
      </c>
      <c r="M1066" s="8" t="n">
        <v>640</v>
      </c>
      <c r="N1066" s="8" t="n">
        <v>1900</v>
      </c>
      <c r="O1066" s="31" t="n">
        <v>17.912044</v>
      </c>
      <c r="P1066" s="31" t="n">
        <v>25.079447</v>
      </c>
      <c r="Q1066" s="31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31" t="n">
        <v>12.126975</v>
      </c>
      <c r="W1066" s="41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2*ROUNDUP(G1066*1000/V_ZENER,0)*PRICE_Z+(4+IF(CORE_MODE=1,1,0)+IF(OR(CORE_MODE=3,CORE_MODE=4),1+2*N_CW+2*N_CW_A,0))*ROUNDUP(G1066*DIODE_SAFETY/V_STICK,0)*PRICE_STICK</f>
        <v>169.8</v>
      </c>
      <c r="AG1066" s="24" t="n">
        <f aca="false">SUM(X1066:AF1066)</f>
        <v>5469.51415898</v>
      </c>
      <c r="AH1066" s="20" t="n">
        <f aca="false">FIXED_BOM</f>
        <v>3666</v>
      </c>
      <c r="AI1066" s="24" t="n">
        <f aca="false">(AG1066+AH1066)*(1+CONT)</f>
        <v>10505.841282827</v>
      </c>
      <c r="AJ1066" s="24" t="n">
        <f aca="false">IF(AR1066&gt;0,AI1066/AR1066,1000000000000)</f>
        <v>999.256993057218</v>
      </c>
      <c r="AK1066" s="8" t="n">
        <f aca="false">IF(AND(AP1066&gt;=V_NEED,AR1066&gt;=P_MIN,AQ1066&gt;=Z_MIN,F1066&lt;=N_CAP,D1066&lt;=R_MAX,OR(CORONA_REQ=0,O1066&gt;=G1066),OR(CORE_MODE&lt;&gt;3,E_CORE&lt;=E_NULL_MAX)),1,0)</f>
        <v>0</v>
      </c>
      <c r="AL1066" s="31" t="n">
        <f aca="false">IF(AK1066=1,IF(OBJECTIVE=1,AI1066,AJ1066),1000000000000)+ROW()*0.000000001</f>
        <v>1000000000000</v>
      </c>
      <c r="AM1066" s="31" t="n">
        <v>9.716946</v>
      </c>
      <c r="AN1066" s="41" t="n">
        <v>1.167446</v>
      </c>
      <c r="AO1066" s="31" t="n">
        <v>7.43716</v>
      </c>
      <c r="AP1066" s="31" t="n">
        <f aca="false">IF(CORE_MODE=1,G1066,IF(OR(CORE_MODE=3,CORE_MODE=4),G1066+(CHOOSE(N_CW+1,0,1,CW_N2,CW_N3,CW_N4,CW_N5,CW_N6)+CHOOSE(N_CW_A+1,0,CW_A1,CW_A2))*CW_PER_SWING*AM1066,AM1066))</f>
        <v>41.241914968798</v>
      </c>
      <c r="AQ1066" s="41" t="n">
        <f aca="false">IF(CORE_MODE=2,AN1066,K1066)</f>
        <v>1.189295</v>
      </c>
      <c r="AR1066" s="31" t="n">
        <f aca="false">IF(CORE_MODE=2,AO1066,L1066)</f>
        <v>10.513653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31" t="n">
        <v>20.62</v>
      </c>
      <c r="H1067" s="8" t="n">
        <v>42.154741</v>
      </c>
      <c r="I1067" s="8" t="n">
        <v>193.033451</v>
      </c>
      <c r="J1067" s="31" t="n">
        <v>4.579163</v>
      </c>
      <c r="K1067" s="41" t="n">
        <v>1.124129</v>
      </c>
      <c r="L1067" s="31" t="n">
        <v>1.215258</v>
      </c>
      <c r="M1067" s="8" t="n">
        <v>158</v>
      </c>
      <c r="N1067" s="8" t="n">
        <v>936</v>
      </c>
      <c r="O1067" s="31" t="n">
        <v>19.540911</v>
      </c>
      <c r="P1067" s="31" t="n">
        <v>6.324064</v>
      </c>
      <c r="Q1067" s="31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31" t="n">
        <v>3.655668</v>
      </c>
      <c r="W1067" s="41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2*ROUNDUP(G1067*1000/V_ZENER,0)*PRICE_Z+(4+IF(CORE_MODE=1,1,0)+IF(OR(CORE_MODE=3,CORE_MODE=4),1+2*N_CW+2*N_CW_A,0))*ROUNDUP(G1067*DIODE_SAFETY/V_STICK,0)*PRICE_STICK</f>
        <v>169.8</v>
      </c>
      <c r="AG1067" s="24" t="n">
        <f aca="false">SUM(X1067:AF1067)</f>
        <v>1639.50807148</v>
      </c>
      <c r="AH1067" s="20" t="n">
        <f aca="false">FIXED_BOM</f>
        <v>3666</v>
      </c>
      <c r="AI1067" s="24" t="n">
        <f aca="false">(AG1067+AH1067)*(1+CONT)</f>
        <v>6101.334282202</v>
      </c>
      <c r="AJ1067" s="24" t="n">
        <f aca="false">IF(AR1067&gt;0,AI1067/AR1067,1000000000000)</f>
        <v>5020.60820188141</v>
      </c>
      <c r="AK1067" s="8" t="n">
        <f aca="false">IF(AND(AP1067&gt;=V_NEED,AR1067&gt;=P_MIN,AQ1067&gt;=Z_MIN,F1067&lt;=N_CAP,D1067&lt;=R_MAX,OR(CORONA_REQ=0,O1067&gt;=G1067),OR(CORE_MODE&lt;&gt;3,E_CORE&lt;=E_NULL_MAX)),1,0)</f>
        <v>0</v>
      </c>
      <c r="AL1067" s="31" t="n">
        <f aca="false">IF(AK1067=1,IF(OBJECTIVE=1,AI1067,AJ1067),1000000000000)+ROW()*0.000000001</f>
        <v>1000000000000</v>
      </c>
      <c r="AM1067" s="31" t="n">
        <v>4.302205</v>
      </c>
      <c r="AN1067" s="41" t="n">
        <v>1.048745</v>
      </c>
      <c r="AO1067" s="31" t="n">
        <v>0.105815</v>
      </c>
      <c r="AP1067" s="31" t="n">
        <f aca="false">IF(CORE_MODE=1,G1067,IF(OR(CORE_MODE=3,CORE_MODE=4),G1067+(CHOOSE(N_CW+1,0,1,CW_N2,CW_N3,CW_N4,CW_N5,CW_N6)+CHOOSE(N_CW_A+1,0,CW_A1,CW_A2))*CW_PER_SWING*AM1067,AM1067))</f>
        <v>29.750410489915</v>
      </c>
      <c r="AQ1067" s="41" t="n">
        <f aca="false">IF(CORE_MODE=2,AN1067,K1067)</f>
        <v>1.124129</v>
      </c>
      <c r="AR1067" s="31" t="n">
        <f aca="false">IF(CORE_MODE=2,AO1067,L1067)</f>
        <v>1.215258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31" t="n">
        <v>20.62</v>
      </c>
      <c r="H1068" s="8" t="n">
        <v>65.100307</v>
      </c>
      <c r="I1068" s="8" t="n">
        <v>303.33828</v>
      </c>
      <c r="J1068" s="31" t="n">
        <v>4.659552</v>
      </c>
      <c r="K1068" s="41" t="n">
        <v>1.175527</v>
      </c>
      <c r="L1068" s="31" t="n">
        <v>2.543717</v>
      </c>
      <c r="M1068" s="8" t="n">
        <v>242</v>
      </c>
      <c r="N1068" s="8" t="n">
        <v>1104</v>
      </c>
      <c r="O1068" s="31" t="n">
        <v>19.540911</v>
      </c>
      <c r="P1068" s="31" t="n">
        <v>9.486096</v>
      </c>
      <c r="Q1068" s="31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31" t="n">
        <v>5.131995</v>
      </c>
      <c r="W1068" s="41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2*ROUNDUP(G1068*1000/V_ZENER,0)*PRICE_Z+(4+IF(CORE_MODE=1,1,0)+IF(OR(CORE_MODE=3,CORE_MODE=4),1+2*N_CW+2*N_CW_A,0))*ROUNDUP(G1068*DIODE_SAFETY/V_STICK,0)*PRICE_STICK</f>
        <v>169.8</v>
      </c>
      <c r="AG1068" s="24" t="n">
        <f aca="false">SUM(X1068:AF1068)</f>
        <v>2273.58927897</v>
      </c>
      <c r="AH1068" s="20" t="n">
        <f aca="false">FIXED_BOM</f>
        <v>3666</v>
      </c>
      <c r="AI1068" s="24" t="n">
        <f aca="false">(AG1068+AH1068)*(1+CONT)</f>
        <v>6830.5276708155</v>
      </c>
      <c r="AJ1068" s="24" t="n">
        <f aca="false">IF(AR1068&gt;0,AI1068/AR1068,1000000000000)</f>
        <v>2685.25455890553</v>
      </c>
      <c r="AK1068" s="8" t="n">
        <f aca="false">IF(AND(AP1068&gt;=V_NEED,AR1068&gt;=P_MIN,AQ1068&gt;=Z_MIN,F1068&lt;=N_CAP,D1068&lt;=R_MAX,OR(CORONA_REQ=0,O1068&gt;=G1068),OR(CORE_MODE&lt;&gt;3,E_CORE&lt;=E_NULL_MAX)),1,0)</f>
        <v>0</v>
      </c>
      <c r="AL1068" s="31" t="n">
        <f aca="false">IF(AK1068=1,IF(OBJECTIVE=1,AI1068,AJ1068),1000000000000)+ROW()*0.000000001</f>
        <v>1000000000000</v>
      </c>
      <c r="AM1068" s="31" t="n">
        <v>7.73002</v>
      </c>
      <c r="AN1068" s="41" t="n">
        <v>1.103362</v>
      </c>
      <c r="AO1068" s="31" t="n">
        <v>0.856389</v>
      </c>
      <c r="AP1068" s="31" t="n">
        <f aca="false">IF(CORE_MODE=1,G1068,IF(OR(CORE_MODE=3,CORE_MODE=4),G1068+(CHOOSE(N_CW+1,0,1,CW_N2,CW_N3,CW_N4,CW_N5,CW_N6)+CHOOSE(N_CW_A+1,0,CW_A1,CW_A2))*CW_PER_SWING*AM1068,AM1068))</f>
        <v>37.02513543526</v>
      </c>
      <c r="AQ1068" s="41" t="n">
        <f aca="false">IF(CORE_MODE=2,AN1068,K1068)</f>
        <v>1.175527</v>
      </c>
      <c r="AR1068" s="31" t="n">
        <f aca="false">IF(CORE_MODE=2,AO1068,L1068)</f>
        <v>2.543717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31" t="n">
        <v>20.62</v>
      </c>
      <c r="H1069" s="8" t="n">
        <v>88.045874</v>
      </c>
      <c r="I1069" s="8" t="n">
        <v>413.643109</v>
      </c>
      <c r="J1069" s="31" t="n">
        <v>4.698041</v>
      </c>
      <c r="K1069" s="41" t="n">
        <v>1.20227</v>
      </c>
      <c r="L1069" s="31" t="n">
        <v>3.885567</v>
      </c>
      <c r="M1069" s="8" t="n">
        <v>312</v>
      </c>
      <c r="N1069" s="8" t="n">
        <v>1244</v>
      </c>
      <c r="O1069" s="31" t="n">
        <v>19.540911</v>
      </c>
      <c r="P1069" s="31" t="n">
        <v>12.648127</v>
      </c>
      <c r="Q1069" s="31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31" t="n">
        <v>6.362268</v>
      </c>
      <c r="W1069" s="41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2*ROUNDUP(G1069*1000/V_ZENER,0)*PRICE_Z+(4+IF(CORE_MODE=1,1,0)+IF(OR(CORE_MODE=3,CORE_MODE=4),1+2*N_CW+2*N_CW_A,0))*ROUNDUP(G1069*DIODE_SAFETY/V_STICK,0)*PRICE_STICK</f>
        <v>169.8</v>
      </c>
      <c r="AG1069" s="24" t="n">
        <f aca="false">SUM(X1069:AF1069)</f>
        <v>2805.2461865</v>
      </c>
      <c r="AH1069" s="20" t="n">
        <f aca="false">FIXED_BOM</f>
        <v>3666</v>
      </c>
      <c r="AI1069" s="24" t="n">
        <f aca="false">(AG1069+AH1069)*(1+CONT)</f>
        <v>7441.933114475</v>
      </c>
      <c r="AJ1069" s="24" t="n">
        <f aca="false">IF(AR1069&gt;0,AI1069/AR1069,1000000000000)</f>
        <v>1915.27597245782</v>
      </c>
      <c r="AK1069" s="8" t="n">
        <f aca="false">IF(AND(AP1069&gt;=V_NEED,AR1069&gt;=P_MIN,AQ1069&gt;=Z_MIN,F1069&lt;=N_CAP,D1069&lt;=R_MAX,OR(CORONA_REQ=0,O1069&gt;=G1069),OR(CORE_MODE&lt;&gt;3,E_CORE&lt;=E_NULL_MAX)),1,0)</f>
        <v>0</v>
      </c>
      <c r="AL1069" s="31" t="n">
        <f aca="false">IF(AK1069=1,IF(OBJECTIVE=1,AI1069,AJ1069),1000000000000)+ROW()*0.000000001</f>
        <v>1000000000000</v>
      </c>
      <c r="AM1069" s="31" t="n">
        <v>9.435134</v>
      </c>
      <c r="AN1069" s="41" t="n">
        <v>1.143071</v>
      </c>
      <c r="AO1069" s="31" t="n">
        <v>2.509619</v>
      </c>
      <c r="AP1069" s="31" t="n">
        <f aca="false">IF(CORE_MODE=1,G1069,IF(OR(CORE_MODE=3,CORE_MODE=4),G1069+(CHOOSE(N_CW+1,0,1,CW_N2,CW_N3,CW_N4,CW_N5,CW_N6)+CHOOSE(N_CW_A+1,0,CW_A1,CW_A2))*CW_PER_SWING*AM1069,AM1069))</f>
        <v>40.643835788242</v>
      </c>
      <c r="AQ1069" s="41" t="n">
        <f aca="false">IF(CORE_MODE=2,AN1069,K1069)</f>
        <v>1.20227</v>
      </c>
      <c r="AR1069" s="31" t="n">
        <f aca="false">IF(CORE_MODE=2,AO1069,L1069)</f>
        <v>3.885567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31" t="n">
        <v>20.62</v>
      </c>
      <c r="H1070" s="8" t="n">
        <v>110.99144</v>
      </c>
      <c r="I1070" s="8" t="n">
        <v>523.947938</v>
      </c>
      <c r="J1070" s="31" t="n">
        <v>4.720616</v>
      </c>
      <c r="K1070" s="41" t="n">
        <v>1.218571</v>
      </c>
      <c r="L1070" s="31" t="n">
        <v>5.232993</v>
      </c>
      <c r="M1070" s="8" t="n">
        <v>396</v>
      </c>
      <c r="N1070" s="8" t="n">
        <v>1412</v>
      </c>
      <c r="O1070" s="31" t="n">
        <v>19.540911</v>
      </c>
      <c r="P1070" s="31" t="n">
        <v>15.810159</v>
      </c>
      <c r="Q1070" s="31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31" t="n">
        <v>7.838595</v>
      </c>
      <c r="W1070" s="41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2*ROUNDUP(G1070*1000/V_ZENER,0)*PRICE_Z+(4+IF(CORE_MODE=1,1,0)+IF(OR(CORE_MODE=3,CORE_MODE=4),1+2*N_CW+2*N_CW_A,0))*ROUNDUP(G1070*DIODE_SAFETY/V_STICK,0)*PRICE_STICK</f>
        <v>169.8</v>
      </c>
      <c r="AG1070" s="24" t="n">
        <f aca="false">SUM(X1070:AF1070)</f>
        <v>3439.32738899</v>
      </c>
      <c r="AH1070" s="20" t="n">
        <f aca="false">FIXED_BOM</f>
        <v>3666</v>
      </c>
      <c r="AI1070" s="24" t="n">
        <f aca="false">(AG1070+AH1070)*(1+CONT)</f>
        <v>8171.1264973385</v>
      </c>
      <c r="AJ1070" s="24" t="n">
        <f aca="false">IF(AR1070&gt;0,AI1070/AR1070,1000000000000)</f>
        <v>1561.46329592616</v>
      </c>
      <c r="AK1070" s="8" t="n">
        <f aca="false">IF(AND(AP1070&gt;=V_NEED,AR1070&gt;=P_MIN,AQ1070&gt;=Z_MIN,F1070&lt;=N_CAP,D1070&lt;=R_MAX,OR(CORONA_REQ=0,O1070&gt;=G1070),OR(CORE_MODE&lt;&gt;3,E_CORE&lt;=E_NULL_MAX)),1,0)</f>
        <v>0</v>
      </c>
      <c r="AL1070" s="31" t="n">
        <f aca="false">IF(AK1070=1,IF(OBJECTIVE=1,AI1070,AJ1070),1000000000000)+ROW()*0.000000001</f>
        <v>1000000000000</v>
      </c>
      <c r="AM1070" s="31" t="n">
        <v>10.0646</v>
      </c>
      <c r="AN1070" s="41" t="n">
        <v>1.168219</v>
      </c>
      <c r="AO1070" s="31" t="n">
        <v>3.987364</v>
      </c>
      <c r="AP1070" s="31" t="n">
        <f aca="false">IF(CORE_MODE=1,G1070,IF(OR(CORE_MODE=3,CORE_MODE=4),G1070+(CHOOSE(N_CW+1,0,1,CW_N2,CW_N3,CW_N4,CW_N5,CW_N6)+CHOOSE(N_CW_A+1,0,CW_A1,CW_A2))*CW_PER_SWING*AM1070,AM1070))</f>
        <v>41.9797281898</v>
      </c>
      <c r="AQ1070" s="41" t="n">
        <f aca="false">IF(CORE_MODE=2,AN1070,K1070)</f>
        <v>1.218571</v>
      </c>
      <c r="AR1070" s="31" t="n">
        <f aca="false">IF(CORE_MODE=2,AO1070,L1070)</f>
        <v>5.232993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31" t="n">
        <v>20.62</v>
      </c>
      <c r="H1071" s="8" t="n">
        <v>133.937006</v>
      </c>
      <c r="I1071" s="8" t="n">
        <v>634.252767</v>
      </c>
      <c r="J1071" s="31" t="n">
        <v>4.735456</v>
      </c>
      <c r="K1071" s="41" t="n">
        <v>1.229967</v>
      </c>
      <c r="L1071" s="31" t="n">
        <v>6.584251</v>
      </c>
      <c r="M1071" s="8" t="n">
        <v>466</v>
      </c>
      <c r="N1071" s="8" t="n">
        <v>1552</v>
      </c>
      <c r="O1071" s="31" t="n">
        <v>19.540911</v>
      </c>
      <c r="P1071" s="31" t="n">
        <v>18.972191</v>
      </c>
      <c r="Q1071" s="31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31" t="n">
        <v>9.068868</v>
      </c>
      <c r="W1071" s="41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2*ROUNDUP(G1071*1000/V_ZENER,0)*PRICE_Z+(4+IF(CORE_MODE=1,1,0)+IF(OR(CORE_MODE=3,CORE_MODE=4),1+2*N_CW+2*N_CW_A,0))*ROUNDUP(G1071*DIODE_SAFETY/V_STICK,0)*PRICE_STICK</f>
        <v>169.8</v>
      </c>
      <c r="AG1071" s="24" t="n">
        <f aca="false">SUM(X1071:AF1071)</f>
        <v>3970.98430152</v>
      </c>
      <c r="AH1071" s="20" t="n">
        <f aca="false">FIXED_BOM</f>
        <v>3666</v>
      </c>
      <c r="AI1071" s="24" t="n">
        <f aca="false">(AG1071+AH1071)*(1+CONT)</f>
        <v>8782.531946748</v>
      </c>
      <c r="AJ1071" s="24" t="n">
        <f aca="false">IF(AR1071&gt;0,AI1071/AR1071,1000000000000)</f>
        <v>1333.86955429676</v>
      </c>
      <c r="AK1071" s="8" t="n">
        <f aca="false">IF(AND(AP1071&gt;=V_NEED,AR1071&gt;=P_MIN,AQ1071&gt;=Z_MIN,F1071&lt;=N_CAP,D1071&lt;=R_MAX,OR(CORONA_REQ=0,O1071&gt;=G1071),OR(CORE_MODE&lt;&gt;3,E_CORE&lt;=E_NULL_MAX)),1,0)</f>
        <v>0</v>
      </c>
      <c r="AL1071" s="31" t="n">
        <f aca="false">IF(AK1071=1,IF(OBJECTIVE=1,AI1071,AJ1071),1000000000000)+ROW()*0.000000001</f>
        <v>1000000000000</v>
      </c>
      <c r="AM1071" s="31" t="n">
        <v>10.255606</v>
      </c>
      <c r="AN1071" s="41" t="n">
        <v>1.186243</v>
      </c>
      <c r="AO1071" s="31" t="n">
        <v>5.267369</v>
      </c>
      <c r="AP1071" s="31" t="n">
        <f aca="false">IF(CORE_MODE=1,G1071,IF(OR(CORE_MODE=3,CORE_MODE=4),G1071+(CHOOSE(N_CW+1,0,1,CW_N2,CW_N3,CW_N4,CW_N5,CW_N6)+CHOOSE(N_CW_A+1,0,CW_A1,CW_A2))*CW_PER_SWING*AM1071,AM1071))</f>
        <v>42.385093156378</v>
      </c>
      <c r="AQ1071" s="41" t="n">
        <f aca="false">IF(CORE_MODE=2,AN1071,K1071)</f>
        <v>1.229967</v>
      </c>
      <c r="AR1071" s="31" t="n">
        <f aca="false">IF(CORE_MODE=2,AO1071,L1071)</f>
        <v>6.584251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31" t="n">
        <v>20.62</v>
      </c>
      <c r="H1072" s="8" t="n">
        <v>179.828139</v>
      </c>
      <c r="I1072" s="8" t="n">
        <v>854.862425</v>
      </c>
      <c r="J1072" s="31" t="n">
        <v>4.753775</v>
      </c>
      <c r="K1072" s="41" t="n">
        <v>1.244521</v>
      </c>
      <c r="L1072" s="31" t="n">
        <v>9.296205</v>
      </c>
      <c r="M1072" s="8" t="n">
        <v>634</v>
      </c>
      <c r="N1072" s="8" t="n">
        <v>1888</v>
      </c>
      <c r="O1072" s="31" t="n">
        <v>19.540911</v>
      </c>
      <c r="P1072" s="31" t="n">
        <v>25.296255</v>
      </c>
      <c r="Q1072" s="31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31" t="n">
        <v>12.021523</v>
      </c>
      <c r="W1072" s="41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2*ROUNDUP(G1072*1000/V_ZENER,0)*PRICE_Z+(4+IF(CORE_MODE=1,1,0)+IF(OR(CORE_MODE=3,CORE_MODE=4),1+2*N_CW+2*N_CW_A,0))*ROUNDUP(G1072*DIODE_SAFETY/V_STICK,0)*PRICE_STICK</f>
        <v>169.8</v>
      </c>
      <c r="AG1072" s="24" t="n">
        <f aca="false">SUM(X1072:AF1072)</f>
        <v>5239.14672497</v>
      </c>
      <c r="AH1072" s="20" t="n">
        <f aca="false">FIXED_BOM</f>
        <v>3666</v>
      </c>
      <c r="AI1072" s="24" t="n">
        <f aca="false">(AG1072+AH1072)*(1+CONT)</f>
        <v>10240.9187337155</v>
      </c>
      <c r="AJ1072" s="24" t="n">
        <f aca="false">IF(AR1072&gt;0,AI1072/AR1072,1000000000000)</f>
        <v>1101.62359088633</v>
      </c>
      <c r="AK1072" s="8" t="n">
        <f aca="false">IF(AND(AP1072&gt;=V_NEED,AR1072&gt;=P_MIN,AQ1072&gt;=Z_MIN,F1072&lt;=N_CAP,D1072&lt;=R_MAX,OR(CORONA_REQ=0,O1072&gt;=G1072),OR(CORE_MODE&lt;&gt;3,E_CORE&lt;=E_NULL_MAX)),1,0)</f>
        <v>0</v>
      </c>
      <c r="AL1072" s="31" t="n">
        <f aca="false">IF(AK1072=1,IF(OBJECTIVE=1,AI1072,AJ1072),1000000000000)+ROW()*0.000000001</f>
        <v>1000000000000</v>
      </c>
      <c r="AM1072" s="31" t="n">
        <v>10.524725</v>
      </c>
      <c r="AN1072" s="41" t="n">
        <v>1.210667</v>
      </c>
      <c r="AO1072" s="31" t="n">
        <v>7.932365</v>
      </c>
      <c r="AP1072" s="31" t="n">
        <f aca="false">IF(CORE_MODE=1,G1072,IF(OR(CORE_MODE=3,CORE_MODE=4),G1072+(CHOOSE(N_CW+1,0,1,CW_N2,CW_N3,CW_N4,CW_N5,CW_N6)+CHOOSE(N_CW_A+1,0,CW_A1,CW_A2))*CW_PER_SWING*AM1072,AM1072))</f>
        <v>42.956234452675</v>
      </c>
      <c r="AQ1072" s="41" t="n">
        <f aca="false">IF(CORE_MODE=2,AN1072,K1072)</f>
        <v>1.244521</v>
      </c>
      <c r="AR1072" s="31" t="n">
        <f aca="false">IF(CORE_MODE=2,AO1072,L1072)</f>
        <v>9.296205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31" t="n">
        <v>20.62</v>
      </c>
      <c r="H1073" s="8" t="n">
        <v>54.075735</v>
      </c>
      <c r="I1073" s="8" t="n">
        <v>229.7944</v>
      </c>
      <c r="J1073" s="31" t="n">
        <v>4.249492</v>
      </c>
      <c r="K1073" s="41" t="n">
        <v>1.126823</v>
      </c>
      <c r="L1073" s="31" t="n">
        <v>1.478061</v>
      </c>
      <c r="M1073" s="8" t="n">
        <v>172</v>
      </c>
      <c r="N1073" s="8" t="n">
        <v>964</v>
      </c>
      <c r="O1073" s="31" t="n">
        <v>19.540911</v>
      </c>
      <c r="P1073" s="31" t="n">
        <v>7.34194</v>
      </c>
      <c r="Q1073" s="31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31" t="n">
        <v>3.901722</v>
      </c>
      <c r="W1073" s="41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2*ROUNDUP(G1073*1000/V_ZENER,0)*PRICE_Z+(4+IF(CORE_MODE=1,1,0)+IF(OR(CORE_MODE=3,CORE_MODE=4),1+2*N_CW+2*N_CW_A,0))*ROUNDUP(G1073*DIODE_SAFETY/V_STICK,0)*PRICE_STICK</f>
        <v>169.8</v>
      </c>
      <c r="AG1073" s="24" t="n">
        <f aca="false">SUM(X1073:AF1073)</f>
        <v>1754.11628216</v>
      </c>
      <c r="AH1073" s="20" t="n">
        <f aca="false">FIXED_BOM</f>
        <v>3666</v>
      </c>
      <c r="AI1073" s="24" t="n">
        <f aca="false">(AG1073+AH1073)*(1+CONT)</f>
        <v>6233.133724484</v>
      </c>
      <c r="AJ1073" s="24" t="n">
        <f aca="false">IF(AR1073&gt;0,AI1073/AR1073,1000000000000)</f>
        <v>4217.10181412269</v>
      </c>
      <c r="AK1073" s="8" t="n">
        <f aca="false">IF(AND(AP1073&gt;=V_NEED,AR1073&gt;=P_MIN,AQ1073&gt;=Z_MIN,F1073&lt;=N_CAP,D1073&lt;=R_MAX,OR(CORONA_REQ=0,O1073&gt;=G1073),OR(CORE_MODE&lt;&gt;3,E_CORE&lt;=E_NULL_MAX)),1,0)</f>
        <v>0</v>
      </c>
      <c r="AL1073" s="31" t="n">
        <f aca="false">IF(AK1073=1,IF(OBJECTIVE=1,AI1073,AJ1073),1000000000000)+ROW()*0.000000001</f>
        <v>1000000000000</v>
      </c>
      <c r="AM1073" s="31" t="n">
        <v>4.926813</v>
      </c>
      <c r="AN1073" s="41" t="n">
        <v>1.055819</v>
      </c>
      <c r="AO1073" s="31" t="n">
        <v>0.152815</v>
      </c>
      <c r="AP1073" s="31" t="n">
        <f aca="false">IF(CORE_MODE=1,G1073,IF(OR(CORE_MODE=3,CORE_MODE=4),G1073+(CHOOSE(N_CW+1,0,1,CW_N2,CW_N3,CW_N4,CW_N5,CW_N6)+CHOOSE(N_CW_A+1,0,CW_A1,CW_A2))*CW_PER_SWING*AM1073,AM1073))</f>
        <v>31.075992937819</v>
      </c>
      <c r="AQ1073" s="41" t="n">
        <f aca="false">IF(CORE_MODE=2,AN1073,K1073)</f>
        <v>1.126823</v>
      </c>
      <c r="AR1073" s="31" t="n">
        <f aca="false">IF(CORE_MODE=2,AO1073,L1073)</f>
        <v>1.478061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31" t="n">
        <v>20.62</v>
      </c>
      <c r="H1074" s="8" t="n">
        <v>83.833298</v>
      </c>
      <c r="I1074" s="8" t="n">
        <v>361.105485</v>
      </c>
      <c r="J1074" s="31" t="n">
        <v>4.307423</v>
      </c>
      <c r="K1074" s="41" t="n">
        <v>1.1701</v>
      </c>
      <c r="L1074" s="31" t="n">
        <v>2.959186</v>
      </c>
      <c r="M1074" s="8" t="n">
        <v>256</v>
      </c>
      <c r="N1074" s="8" t="n">
        <v>1132</v>
      </c>
      <c r="O1074" s="31" t="n">
        <v>19.540911</v>
      </c>
      <c r="P1074" s="31" t="n">
        <v>11.01291</v>
      </c>
      <c r="Q1074" s="31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31" t="n">
        <v>5.37805</v>
      </c>
      <c r="W1074" s="41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2*ROUNDUP(G1074*1000/V_ZENER,0)*PRICE_Z+(4+IF(CORE_MODE=1,1,0)+IF(OR(CORE_MODE=3,CORE_MODE=4),1+2*N_CW+2*N_CW_A,0))*ROUNDUP(G1074*DIODE_SAFETY/V_STICK,0)*PRICE_STICK</f>
        <v>169.8</v>
      </c>
      <c r="AG1074" s="24" t="n">
        <f aca="false">SUM(X1074:AF1074)</f>
        <v>2394.28953751</v>
      </c>
      <c r="AH1074" s="20" t="n">
        <f aca="false">FIXED_BOM</f>
        <v>3666</v>
      </c>
      <c r="AI1074" s="24" t="n">
        <f aca="false">(AG1074+AH1074)*(1+CONT)</f>
        <v>6969.3329681365</v>
      </c>
      <c r="AJ1074" s="24" t="n">
        <f aca="false">IF(AR1074&gt;0,AI1074/AR1074,1000000000000)</f>
        <v>2355.15204794038</v>
      </c>
      <c r="AK1074" s="8" t="n">
        <f aca="false">IF(AND(AP1074&gt;=V_NEED,AR1074&gt;=P_MIN,AQ1074&gt;=Z_MIN,F1074&lt;=N_CAP,D1074&lt;=R_MAX,OR(CORONA_REQ=0,O1074&gt;=G1074),OR(CORE_MODE&lt;&gt;3,E_CORE&lt;=E_NULL_MAX)),1,0)</f>
        <v>0</v>
      </c>
      <c r="AL1074" s="31" t="n">
        <f aca="false">IF(AK1074=1,IF(OBJECTIVE=1,AI1074,AJ1074),1000000000000)+ROW()*0.000000001</f>
        <v>1000000000000</v>
      </c>
      <c r="AM1074" s="31" t="n">
        <v>7.448091</v>
      </c>
      <c r="AN1074" s="41" t="n">
        <v>1.109632</v>
      </c>
      <c r="AO1074" s="31" t="n">
        <v>1.275926</v>
      </c>
      <c r="AP1074" s="31" t="n">
        <f aca="false">IF(CORE_MODE=1,G1074,IF(OR(CORE_MODE=3,CORE_MODE=4),G1074+(CHOOSE(N_CW+1,0,1,CW_N2,CW_N3,CW_N4,CW_N5,CW_N6)+CHOOSE(N_CW_A+1,0,CW_A1,CW_A2))*CW_PER_SWING*AM1074,AM1074))</f>
        <v>36.426807949933</v>
      </c>
      <c r="AQ1074" s="41" t="n">
        <f aca="false">IF(CORE_MODE=2,AN1074,K1074)</f>
        <v>1.1701</v>
      </c>
      <c r="AR1074" s="31" t="n">
        <f aca="false">IF(CORE_MODE=2,AO1074,L1074)</f>
        <v>2.959186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31" t="n">
        <v>20.62</v>
      </c>
      <c r="H1075" s="8" t="n">
        <v>113.590861</v>
      </c>
      <c r="I1075" s="8" t="n">
        <v>492.416571</v>
      </c>
      <c r="J1075" s="31" t="n">
        <v>4.335002</v>
      </c>
      <c r="K1075" s="41" t="n">
        <v>1.192422</v>
      </c>
      <c r="L1075" s="31" t="n">
        <v>4.455227</v>
      </c>
      <c r="M1075" s="8" t="n">
        <v>326</v>
      </c>
      <c r="N1075" s="8" t="n">
        <v>1272</v>
      </c>
      <c r="O1075" s="31" t="n">
        <v>19.540911</v>
      </c>
      <c r="P1075" s="31" t="n">
        <v>14.683879</v>
      </c>
      <c r="Q1075" s="31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31" t="n">
        <v>6.608323</v>
      </c>
      <c r="W1075" s="41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2*ROUNDUP(G1075*1000/V_ZENER,0)*PRICE_Z+(4+IF(CORE_MODE=1,1,0)+IF(OR(CORE_MODE=3,CORE_MODE=4),1+2*N_CW+2*N_CW_A,0))*ROUNDUP(G1075*DIODE_SAFETY/V_STICK,0)*PRICE_STICK</f>
        <v>169.8</v>
      </c>
      <c r="AG1075" s="24" t="n">
        <f aca="false">SUM(X1075:AF1075)</f>
        <v>2932.03842093</v>
      </c>
      <c r="AH1075" s="20" t="n">
        <f aca="false">FIXED_BOM</f>
        <v>3666</v>
      </c>
      <c r="AI1075" s="24" t="n">
        <f aca="false">(AG1075+AH1075)*(1+CONT)</f>
        <v>7587.7441840695</v>
      </c>
      <c r="AJ1075" s="24" t="n">
        <f aca="false">IF(AR1075&gt;0,AI1075/AR1075,1000000000000)</f>
        <v>1703.11056744572</v>
      </c>
      <c r="AK1075" s="8" t="n">
        <f aca="false">IF(AND(AP1075&gt;=V_NEED,AR1075&gt;=P_MIN,AQ1075&gt;=Z_MIN,F1075&lt;=N_CAP,D1075&lt;=R_MAX,OR(CORONA_REQ=0,O1075&gt;=G1075),OR(CORE_MODE&lt;&gt;3,E_CORE&lt;=E_NULL_MAX)),1,0)</f>
        <v>0</v>
      </c>
      <c r="AL1075" s="31" t="n">
        <f aca="false">IF(AK1075=1,IF(OBJECTIVE=1,AI1075,AJ1075),1000000000000)+ROW()*0.000000001</f>
        <v>1000000000000</v>
      </c>
      <c r="AM1075" s="31" t="n">
        <v>8.74837</v>
      </c>
      <c r="AN1075" s="41" t="n">
        <v>1.143329</v>
      </c>
      <c r="AO1075" s="31" t="n">
        <v>2.862688</v>
      </c>
      <c r="AP1075" s="31" t="n">
        <f aca="false">IF(CORE_MODE=1,G1075,IF(OR(CORE_MODE=3,CORE_MODE=4),G1075+(CHOOSE(N_CW+1,0,1,CW_N2,CW_N3,CW_N4,CW_N5,CW_N6)+CHOOSE(N_CW_A+1,0,CW_A1,CW_A2))*CW_PER_SWING*AM1075,AM1075))</f>
        <v>39.18634196131</v>
      </c>
      <c r="AQ1075" s="41" t="n">
        <f aca="false">IF(CORE_MODE=2,AN1075,K1075)</f>
        <v>1.192422</v>
      </c>
      <c r="AR1075" s="31" t="n">
        <f aca="false">IF(CORE_MODE=2,AO1075,L1075)</f>
        <v>4.455227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31" t="n">
        <v>20.62</v>
      </c>
      <c r="H1076" s="8" t="n">
        <v>143.348424</v>
      </c>
      <c r="I1076" s="8" t="n">
        <v>623.727657</v>
      </c>
      <c r="J1076" s="31" t="n">
        <v>4.35113</v>
      </c>
      <c r="K1076" s="41" t="n">
        <v>1.205938</v>
      </c>
      <c r="L1076" s="31" t="n">
        <v>5.954644</v>
      </c>
      <c r="M1076" s="8" t="n">
        <v>410</v>
      </c>
      <c r="N1076" s="8" t="n">
        <v>1440</v>
      </c>
      <c r="O1076" s="31" t="n">
        <v>19.540911</v>
      </c>
      <c r="P1076" s="31" t="n">
        <v>18.354849</v>
      </c>
      <c r="Q1076" s="31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31" t="n">
        <v>8.08465</v>
      </c>
      <c r="W1076" s="41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2*ROUNDUP(G1076*1000/V_ZENER,0)*PRICE_Z+(4+IF(CORE_MODE=1,1,0)+IF(OR(CORE_MODE=3,CORE_MODE=4),1+2*N_CW+2*N_CW_A,0))*ROUNDUP(G1076*DIODE_SAFETY/V_STICK,0)*PRICE_STICK</f>
        <v>169.8</v>
      </c>
      <c r="AG1076" s="24" t="n">
        <f aca="false">SUM(X1076:AF1076)</f>
        <v>3572.21161778</v>
      </c>
      <c r="AH1076" s="20" t="n">
        <f aca="false">FIXED_BOM</f>
        <v>3666</v>
      </c>
      <c r="AI1076" s="24" t="n">
        <f aca="false">(AG1076+AH1076)*(1+CONT)</f>
        <v>8323.943360447</v>
      </c>
      <c r="AJ1076" s="24" t="n">
        <f aca="false">IF(AR1076&gt;0,AI1076/AR1076,1000000000000)</f>
        <v>1397.89101757334</v>
      </c>
      <c r="AK1076" s="8" t="n">
        <f aca="false">IF(AND(AP1076&gt;=V_NEED,AR1076&gt;=P_MIN,AQ1076&gt;=Z_MIN,F1076&lt;=N_CAP,D1076&lt;=R_MAX,OR(CORONA_REQ=0,O1076&gt;=G1076),OR(CORE_MODE&lt;&gt;3,E_CORE&lt;=E_NULL_MAX)),1,0)</f>
        <v>0</v>
      </c>
      <c r="AL1076" s="31" t="n">
        <f aca="false">IF(AK1076=1,IF(OBJECTIVE=1,AI1076,AJ1076),1000000000000)+ROW()*0.000000001</f>
        <v>1000000000000</v>
      </c>
      <c r="AM1076" s="31" t="n">
        <v>9.203465</v>
      </c>
      <c r="AN1076" s="41" t="n">
        <v>1.164505</v>
      </c>
      <c r="AO1076" s="31" t="n">
        <v>4.1458</v>
      </c>
      <c r="AP1076" s="31" t="n">
        <f aca="false">IF(CORE_MODE=1,G1076,IF(OR(CORE_MODE=3,CORE_MODE=4),G1076+(CHOOSE(N_CW+1,0,1,CW_N2,CW_N3,CW_N4,CW_N5,CW_N6)+CHOOSE(N_CW_A+1,0,CW_A1,CW_A2))*CW_PER_SWING*AM1076,AM1076))</f>
        <v>40.152173241295</v>
      </c>
      <c r="AQ1076" s="41" t="n">
        <f aca="false">IF(CORE_MODE=2,AN1076,K1076)</f>
        <v>1.205938</v>
      </c>
      <c r="AR1076" s="31" t="n">
        <f aca="false">IF(CORE_MODE=2,AO1076,L1076)</f>
        <v>5.954644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31" t="n">
        <v>20.62</v>
      </c>
      <c r="H1077" s="8" t="n">
        <v>173.105987</v>
      </c>
      <c r="I1077" s="8" t="n">
        <v>755.038742</v>
      </c>
      <c r="J1077" s="31" t="n">
        <v>4.361714</v>
      </c>
      <c r="K1077" s="41" t="n">
        <v>1.215062</v>
      </c>
      <c r="L1077" s="31" t="n">
        <v>7.455592</v>
      </c>
      <c r="M1077" s="8" t="n">
        <v>494</v>
      </c>
      <c r="N1077" s="8" t="n">
        <v>1608</v>
      </c>
      <c r="O1077" s="31" t="n">
        <v>19.540911</v>
      </c>
      <c r="P1077" s="31" t="n">
        <v>22.025819</v>
      </c>
      <c r="Q1077" s="31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31" t="n">
        <v>9.560977</v>
      </c>
      <c r="W1077" s="41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2*ROUNDUP(G1077*1000/V_ZENER,0)*PRICE_Z+(4+IF(CORE_MODE=1,1,0)+IF(OR(CORE_MODE=3,CORE_MODE=4),1+2*N_CW+2*N_CW_A,0))*ROUNDUP(G1077*DIODE_SAFETY/V_STICK,0)*PRICE_STICK</f>
        <v>169.8</v>
      </c>
      <c r="AG1077" s="24" t="n">
        <f aca="false">SUM(X1077:AF1077)</f>
        <v>4212.38474813</v>
      </c>
      <c r="AH1077" s="20" t="n">
        <f aca="false">FIXED_BOM</f>
        <v>3666</v>
      </c>
      <c r="AI1077" s="24" t="n">
        <f aca="false">(AG1077+AH1077)*(1+CONT)</f>
        <v>9060.1424603495</v>
      </c>
      <c r="AJ1077" s="24" t="n">
        <f aca="false">IF(AR1077&gt;0,AI1077/AR1077,1000000000000)</f>
        <v>1215.21435995284</v>
      </c>
      <c r="AK1077" s="8" t="n">
        <f aca="false">IF(AND(AP1077&gt;=V_NEED,AR1077&gt;=P_MIN,AQ1077&gt;=Z_MIN,F1077&lt;=N_CAP,D1077&lt;=R_MAX,OR(CORONA_REQ=0,O1077&gt;=G1077),OR(CORE_MODE&lt;&gt;3,E_CORE&lt;=E_NULL_MAX)),1,0)</f>
        <v>0</v>
      </c>
      <c r="AL1077" s="31" t="n">
        <f aca="false">IF(AK1077=1,IF(OBJECTIVE=1,AI1077,AJ1077),1000000000000)+ROW()*0.000000001</f>
        <v>1000000000000</v>
      </c>
      <c r="AM1077" s="31" t="n">
        <v>9.551434</v>
      </c>
      <c r="AN1077" s="41" t="n">
        <v>1.180044</v>
      </c>
      <c r="AO1077" s="31" t="n">
        <v>5.506256</v>
      </c>
      <c r="AP1077" s="31" t="n">
        <f aca="false">IF(CORE_MODE=1,G1077,IF(OR(CORE_MODE=3,CORE_MODE=4),G1077+(CHOOSE(N_CW+1,0,1,CW_N2,CW_N3,CW_N4,CW_N5,CW_N6)+CHOOSE(N_CW_A+1,0,CW_A1,CW_A2))*CW_PER_SWING*AM1077,AM1077))</f>
        <v>40.890654975142</v>
      </c>
      <c r="AQ1077" s="41" t="n">
        <f aca="false">IF(CORE_MODE=2,AN1077,K1077)</f>
        <v>1.215062</v>
      </c>
      <c r="AR1077" s="31" t="n">
        <f aca="false">IF(CORE_MODE=2,AO1077,L1077)</f>
        <v>7.455592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31" t="n">
        <v>20.62</v>
      </c>
      <c r="H1078" s="8" t="n">
        <v>232.621113</v>
      </c>
      <c r="I1078" s="8" t="n">
        <v>1017.660913</v>
      </c>
      <c r="J1078" s="31" t="n">
        <v>4.374757</v>
      </c>
      <c r="K1078" s="41" t="n">
        <v>1.22657</v>
      </c>
      <c r="L1078" s="31" t="n">
        <v>10.467776</v>
      </c>
      <c r="M1078" s="8" t="n">
        <v>662</v>
      </c>
      <c r="N1078" s="8" t="n">
        <v>1944</v>
      </c>
      <c r="O1078" s="31" t="n">
        <v>19.540911</v>
      </c>
      <c r="P1078" s="31" t="n">
        <v>29.367759</v>
      </c>
      <c r="Q1078" s="31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31" t="n">
        <v>12.513632</v>
      </c>
      <c r="W1078" s="41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2*ROUNDUP(G1078*1000/V_ZENER,0)*PRICE_Z+(4+IF(CORE_MODE=1,1,0)+IF(OR(CORE_MODE=3,CORE_MODE=4),1+2*N_CW+2*N_CW_A,0))*ROUNDUP(G1078*DIODE_SAFETY/V_STICK,0)*PRICE_STICK</f>
        <v>169.8</v>
      </c>
      <c r="AG1078" s="24" t="n">
        <f aca="false">SUM(X1078:AF1078)</f>
        <v>5492.7311473</v>
      </c>
      <c r="AH1078" s="20" t="n">
        <f aca="false">FIXED_BOM</f>
        <v>3666</v>
      </c>
      <c r="AI1078" s="24" t="n">
        <f aca="false">(AG1078+AH1078)*(1+CONT)</f>
        <v>10532.540819395</v>
      </c>
      <c r="AJ1078" s="24" t="n">
        <f aca="false">IF(AR1078&gt;0,AI1078/AR1078,1000000000000)</f>
        <v>1006.18706584808</v>
      </c>
      <c r="AK1078" s="8" t="n">
        <f aca="false">IF(AND(AP1078&gt;=V_NEED,AR1078&gt;=P_MIN,AQ1078&gt;=Z_MIN,F1078&lt;=N_CAP,D1078&lt;=R_MAX,OR(CORONA_REQ=0,O1078&gt;=G1078),OR(CORE_MODE&lt;&gt;3,E_CORE&lt;=E_NULL_MAX)),1,0)</f>
        <v>0</v>
      </c>
      <c r="AL1078" s="31" t="n">
        <f aca="false">IF(AK1078=1,IF(OBJECTIVE=1,AI1078,AJ1078),1000000000000)+ROW()*0.000000001</f>
        <v>1000000000000</v>
      </c>
      <c r="AM1078" s="31" t="n">
        <v>10.119225</v>
      </c>
      <c r="AN1078" s="41" t="n">
        <v>1.198783</v>
      </c>
      <c r="AO1078" s="31" t="n">
        <v>8.330456</v>
      </c>
      <c r="AP1078" s="31" t="n">
        <f aca="false">IF(CORE_MODE=1,G1078,IF(OR(CORE_MODE=3,CORE_MODE=4),G1078+(CHOOSE(N_CW+1,0,1,CW_N2,CW_N3,CW_N4,CW_N5,CW_N6)+CHOOSE(N_CW_A+1,0,CW_A1,CW_A2))*CW_PER_SWING*AM1078,AM1078))</f>
        <v>42.095656806175</v>
      </c>
      <c r="AQ1078" s="41" t="n">
        <f aca="false">IF(CORE_MODE=2,AN1078,K1078)</f>
        <v>1.22657</v>
      </c>
      <c r="AR1078" s="31" t="n">
        <f aca="false">IF(CORE_MODE=2,AO1078,L1078)</f>
        <v>10.467776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31" t="n">
        <v>20.62</v>
      </c>
      <c r="H1079" s="8" t="n">
        <v>75.062752</v>
      </c>
      <c r="I1079" s="8" t="n">
        <v>266.075944</v>
      </c>
      <c r="J1079" s="31" t="n">
        <v>3.544713</v>
      </c>
      <c r="K1079" s="41" t="n">
        <v>1.096714</v>
      </c>
      <c r="L1079" s="31" t="n">
        <v>1.363364</v>
      </c>
      <c r="M1079" s="8" t="n">
        <v>172</v>
      </c>
      <c r="N1079" s="8" t="n">
        <v>964</v>
      </c>
      <c r="O1079" s="31" t="n">
        <v>19.540911</v>
      </c>
      <c r="P1079" s="31" t="n">
        <v>8.359816</v>
      </c>
      <c r="Q1079" s="31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31" t="n">
        <v>3.901722</v>
      </c>
      <c r="W1079" s="41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2*ROUNDUP(G1079*1000/V_ZENER,0)*PRICE_Z+(4+IF(CORE_MODE=1,1,0)+IF(OR(CORE_MODE=3,CORE_MODE=4),1+2*N_CW+2*N_CW_A,0))*ROUNDUP(G1079*DIODE_SAFETY/V_STICK,0)*PRICE_STICK</f>
        <v>169.8</v>
      </c>
      <c r="AG1079" s="24" t="n">
        <f aca="false">SUM(X1079:AF1079)</f>
        <v>1766.30025788</v>
      </c>
      <c r="AH1079" s="20" t="n">
        <f aca="false">FIXED_BOM</f>
        <v>3666</v>
      </c>
      <c r="AI1079" s="24" t="n">
        <f aca="false">(AG1079+AH1079)*(1+CONT)</f>
        <v>6247.145296562</v>
      </c>
      <c r="AJ1079" s="24" t="n">
        <f aca="false">IF(AR1079&gt;0,AI1079/AR1079,1000000000000)</f>
        <v>4582.15509325609</v>
      </c>
      <c r="AK1079" s="8" t="n">
        <f aca="false">IF(AND(AP1079&gt;=V_NEED,AR1079&gt;=P_MIN,AQ1079&gt;=Z_MIN,F1079&lt;=N_CAP,D1079&lt;=R_MAX,OR(CORONA_REQ=0,O1079&gt;=G1079),OR(CORE_MODE&lt;&gt;3,E_CORE&lt;=E_NULL_MAX)),1,0)</f>
        <v>0</v>
      </c>
      <c r="AL1079" s="31" t="n">
        <f aca="false">IF(AK1079=1,IF(OBJECTIVE=1,AI1079,AJ1079),1000000000000)+ROW()*0.000000001</f>
        <v>1000000000000</v>
      </c>
      <c r="AM1079" s="31" t="n">
        <v>3.365283</v>
      </c>
      <c r="AN1079" s="41" t="n">
        <v>1.038095</v>
      </c>
      <c r="AO1079" s="31" t="n">
        <v>0.122181</v>
      </c>
      <c r="AP1079" s="31" t="n">
        <f aca="false">IF(CORE_MODE=1,G1079,IF(OR(CORE_MODE=3,CORE_MODE=4),G1079+(CHOOSE(N_CW+1,0,1,CW_N2,CW_N3,CW_N4,CW_N5,CW_N6)+CHOOSE(N_CW_A+1,0,CW_A1,CW_A2))*CW_PER_SWING*AM1079,AM1079))</f>
        <v>27.762015595429</v>
      </c>
      <c r="AQ1079" s="41" t="n">
        <f aca="false">IF(CORE_MODE=2,AN1079,K1079)</f>
        <v>1.096714</v>
      </c>
      <c r="AR1079" s="31" t="n">
        <f aca="false">IF(CORE_MODE=2,AO1079,L1079)</f>
        <v>1.363364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31" t="n">
        <v>20.62</v>
      </c>
      <c r="H1080" s="8" t="n">
        <v>116.812896</v>
      </c>
      <c r="I1080" s="8" t="n">
        <v>418.119341</v>
      </c>
      <c r="J1080" s="31" t="n">
        <v>3.579394</v>
      </c>
      <c r="K1080" s="41" t="n">
        <v>1.130565</v>
      </c>
      <c r="L1080" s="31" t="n">
        <v>2.770059</v>
      </c>
      <c r="M1080" s="8" t="n">
        <v>256</v>
      </c>
      <c r="N1080" s="8" t="n">
        <v>1132</v>
      </c>
      <c r="O1080" s="31" t="n">
        <v>19.540911</v>
      </c>
      <c r="P1080" s="31" t="n">
        <v>12.539724</v>
      </c>
      <c r="Q1080" s="31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31" t="n">
        <v>5.37805</v>
      </c>
      <c r="W1080" s="41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2*ROUNDUP(G1080*1000/V_ZENER,0)*PRICE_Z+(4+IF(CORE_MODE=1,1,0)+IF(OR(CORE_MODE=3,CORE_MODE=4),1+2*N_CW+2*N_CW_A,0))*ROUNDUP(G1080*DIODE_SAFETY/V_STICK,0)*PRICE_STICK</f>
        <v>169.8</v>
      </c>
      <c r="AG1080" s="24" t="n">
        <f aca="false">SUM(X1080:AF1080)</f>
        <v>2412.56550109</v>
      </c>
      <c r="AH1080" s="20" t="n">
        <f aca="false">FIXED_BOM</f>
        <v>3666</v>
      </c>
      <c r="AI1080" s="24" t="n">
        <f aca="false">(AG1080+AH1080)*(1+CONT)</f>
        <v>6990.3503262535</v>
      </c>
      <c r="AJ1080" s="24" t="n">
        <f aca="false">IF(AR1080&gt;0,AI1080/AR1080,1000000000000)</f>
        <v>2523.53842508535</v>
      </c>
      <c r="AK1080" s="8" t="n">
        <f aca="false">IF(AND(AP1080&gt;=V_NEED,AR1080&gt;=P_MIN,AQ1080&gt;=Z_MIN,F1080&lt;=N_CAP,D1080&lt;=R_MAX,OR(CORONA_REQ=0,O1080&gt;=G1080),OR(CORE_MODE&lt;&gt;3,E_CORE&lt;=E_NULL_MAX)),1,0)</f>
        <v>0</v>
      </c>
      <c r="AL1080" s="31" t="n">
        <f aca="false">IF(AK1080=1,IF(OBJECTIVE=1,AI1080,AJ1080),1000000000000)+ROW()*0.000000001</f>
        <v>1000000000000</v>
      </c>
      <c r="AM1080" s="31" t="n">
        <v>5.269148</v>
      </c>
      <c r="AN1080" s="41" t="n">
        <v>1.084194</v>
      </c>
      <c r="AO1080" s="31" t="n">
        <v>0.928911</v>
      </c>
      <c r="AP1080" s="31" t="n">
        <f aca="false">IF(CORE_MODE=1,G1080,IF(OR(CORE_MODE=3,CORE_MODE=4),G1080+(CHOOSE(N_CW+1,0,1,CW_N2,CW_N3,CW_N4,CW_N5,CW_N6)+CHOOSE(N_CW_A+1,0,CW_A1,CW_A2))*CW_PER_SWING*AM1080,AM1080))</f>
        <v>31.802517841924</v>
      </c>
      <c r="AQ1080" s="41" t="n">
        <f aca="false">IF(CORE_MODE=2,AN1080,K1080)</f>
        <v>1.130565</v>
      </c>
      <c r="AR1080" s="31" t="n">
        <f aca="false">IF(CORE_MODE=2,AO1080,L1080)</f>
        <v>2.770059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31" t="n">
        <v>20.62</v>
      </c>
      <c r="H1081" s="8" t="n">
        <v>158.56304</v>
      </c>
      <c r="I1081" s="8" t="n">
        <v>570.162737</v>
      </c>
      <c r="J1081" s="31" t="n">
        <v>3.595811</v>
      </c>
      <c r="K1081" s="41" t="n">
        <v>1.14742</v>
      </c>
      <c r="L1081" s="31" t="n">
        <v>4.180375</v>
      </c>
      <c r="M1081" s="8" t="n">
        <v>354</v>
      </c>
      <c r="N1081" s="8" t="n">
        <v>1328</v>
      </c>
      <c r="O1081" s="31" t="n">
        <v>19.540911</v>
      </c>
      <c r="P1081" s="31" t="n">
        <v>16.719632</v>
      </c>
      <c r="Q1081" s="31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31" t="n">
        <v>7.100432</v>
      </c>
      <c r="W1081" s="41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2*ROUNDUP(G1081*1000/V_ZENER,0)*PRICE_Z+(4+IF(CORE_MODE=1,1,0)+IF(OR(CORE_MODE=3,CORE_MODE=4),1+2*N_CW+2*N_CW_A,0))*ROUNDUP(G1081*DIODE_SAFETY/V_STICK,0)*PRICE_STICK</f>
        <v>169.8</v>
      </c>
      <c r="AG1081" s="24" t="n">
        <f aca="false">SUM(X1081:AF1081)</f>
        <v>3161.25490879</v>
      </c>
      <c r="AH1081" s="20" t="n">
        <f aca="false">FIXED_BOM</f>
        <v>3666</v>
      </c>
      <c r="AI1081" s="24" t="n">
        <f aca="false">(AG1081+AH1081)*(1+CONT)</f>
        <v>7851.3431451085</v>
      </c>
      <c r="AJ1081" s="24" t="n">
        <f aca="false">IF(AR1081&gt;0,AI1081/AR1081,1000000000000)</f>
        <v>1878.14326348916</v>
      </c>
      <c r="AK1081" s="8" t="n">
        <f aca="false">IF(AND(AP1081&gt;=V_NEED,AR1081&gt;=P_MIN,AQ1081&gt;=Z_MIN,F1081&lt;=N_CAP,D1081&lt;=R_MAX,OR(CORONA_REQ=0,O1081&gt;=G1081),OR(CORE_MODE&lt;&gt;3,E_CORE&lt;=E_NULL_MAX)),1,0)</f>
        <v>0</v>
      </c>
      <c r="AL1081" s="31" t="n">
        <f aca="false">IF(AK1081=1,IF(OBJECTIVE=1,AI1081,AJ1081),1000000000000)+ROW()*0.000000001</f>
        <v>1000000000000</v>
      </c>
      <c r="AM1081" s="31" t="n">
        <v>6.523309</v>
      </c>
      <c r="AN1081" s="41" t="n">
        <v>1.109712</v>
      </c>
      <c r="AO1081" s="31" t="n">
        <v>1.859546</v>
      </c>
      <c r="AP1081" s="31" t="n">
        <f aca="false">IF(CORE_MODE=1,G1081,IF(OR(CORE_MODE=3,CORE_MODE=4),G1081+(CHOOSE(N_CW+1,0,1,CW_N2,CW_N3,CW_N4,CW_N5,CW_N6)+CHOOSE(N_CW_A+1,0,CW_A1,CW_A2))*CW_PER_SWING*AM1081,AM1081))</f>
        <v>34.464177328267</v>
      </c>
      <c r="AQ1081" s="41" t="n">
        <f aca="false">IF(CORE_MODE=2,AN1081,K1081)</f>
        <v>1.14742</v>
      </c>
      <c r="AR1081" s="31" t="n">
        <f aca="false">IF(CORE_MODE=2,AO1081,L1081)</f>
        <v>4.180375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31" t="n">
        <v>20.62</v>
      </c>
      <c r="H1082" s="8" t="n">
        <v>200.313184</v>
      </c>
      <c r="I1082" s="8" t="n">
        <v>722.206134</v>
      </c>
      <c r="J1082" s="31" t="n">
        <v>3.605385</v>
      </c>
      <c r="K1082" s="41" t="n">
        <v>1.157749</v>
      </c>
      <c r="L1082" s="31" t="n">
        <v>5.601004</v>
      </c>
      <c r="M1082" s="8" t="n">
        <v>438</v>
      </c>
      <c r="N1082" s="8" t="n">
        <v>1496</v>
      </c>
      <c r="O1082" s="31" t="n">
        <v>19.540911</v>
      </c>
      <c r="P1082" s="31" t="n">
        <v>20.899539</v>
      </c>
      <c r="Q1082" s="31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31" t="n">
        <v>8.576759</v>
      </c>
      <c r="W1082" s="41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2*ROUNDUP(G1082*1000/V_ZENER,0)*PRICE_Z+(4+IF(CORE_MODE=1,1,0)+IF(OR(CORE_MODE=3,CORE_MODE=4),1+2*N_CW+2*N_CW_A,0))*ROUNDUP(G1082*DIODE_SAFETY/V_STICK,0)*PRICE_STICK</f>
        <v>169.8</v>
      </c>
      <c r="AG1082" s="24" t="n">
        <f aca="false">SUM(X1082:AF1082)</f>
        <v>3807.52002153</v>
      </c>
      <c r="AH1082" s="20" t="n">
        <f aca="false">FIXED_BOM</f>
        <v>3666</v>
      </c>
      <c r="AI1082" s="24" t="n">
        <f aca="false">(AG1082+AH1082)*(1+CONT)</f>
        <v>8594.5480247595</v>
      </c>
      <c r="AJ1082" s="24" t="n">
        <f aca="false">IF(AR1082&gt;0,AI1082/AR1082,1000000000000)</f>
        <v>1534.46561094395</v>
      </c>
      <c r="AK1082" s="8" t="n">
        <f aca="false">IF(AND(AP1082&gt;=V_NEED,AR1082&gt;=P_MIN,AQ1082&gt;=Z_MIN,F1082&lt;=N_CAP,D1082&lt;=R_MAX,OR(CORONA_REQ=0,O1082&gt;=G1082),OR(CORE_MODE&lt;&gt;3,E_CORE&lt;=E_NULL_MAX)),1,0)</f>
        <v>0</v>
      </c>
      <c r="AL1082" s="31" t="n">
        <f aca="false">IF(AK1082=1,IF(OBJECTIVE=1,AI1082,AJ1082),1000000000000)+ROW()*0.000000001</f>
        <v>1000000000000</v>
      </c>
      <c r="AM1082" s="31" t="n">
        <v>7.444152</v>
      </c>
      <c r="AN1082" s="41" t="n">
        <v>1.126782</v>
      </c>
      <c r="AO1082" s="31" t="n">
        <v>2.868092</v>
      </c>
      <c r="AP1082" s="31" t="n">
        <f aca="false">IF(CORE_MODE=1,G1082,IF(OR(CORE_MODE=3,CORE_MODE=4),G1082+(CHOOSE(N_CW+1,0,1,CW_N2,CW_N3,CW_N4,CW_N5,CW_N6)+CHOOSE(N_CW_A+1,0,CW_A1,CW_A2))*CW_PER_SWING*AM1082,AM1082))</f>
        <v>36.418448355976</v>
      </c>
      <c r="AQ1082" s="41" t="n">
        <f aca="false">IF(CORE_MODE=2,AN1082,K1082)</f>
        <v>1.157749</v>
      </c>
      <c r="AR1082" s="31" t="n">
        <f aca="false">IF(CORE_MODE=2,AO1082,L1082)</f>
        <v>5.601004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31" t="n">
        <v>20.62</v>
      </c>
      <c r="H1083" s="8" t="n">
        <v>242.063328</v>
      </c>
      <c r="I1083" s="8" t="n">
        <v>874.249531</v>
      </c>
      <c r="J1083" s="31" t="n">
        <v>3.611656</v>
      </c>
      <c r="K1083" s="41" t="n">
        <v>1.164771</v>
      </c>
      <c r="L1083" s="31" t="n">
        <v>7.020163</v>
      </c>
      <c r="M1083" s="8" t="n">
        <v>522</v>
      </c>
      <c r="N1083" s="8" t="n">
        <v>1664</v>
      </c>
      <c r="O1083" s="31" t="n">
        <v>19.540911</v>
      </c>
      <c r="P1083" s="31" t="n">
        <v>25.079447</v>
      </c>
      <c r="Q1083" s="31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31" t="n">
        <v>10.053086</v>
      </c>
      <c r="W1083" s="41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2*ROUNDUP(G1083*1000/V_ZENER,0)*PRICE_Z+(4+IF(CORE_MODE=1,1,0)+IF(OR(CORE_MODE=3,CORE_MODE=4),1+2*N_CW+2*N_CW_A,0))*ROUNDUP(G1083*DIODE_SAFETY/V_STICK,0)*PRICE_STICK</f>
        <v>169.8</v>
      </c>
      <c r="AG1083" s="24" t="n">
        <f aca="false">SUM(X1083:AF1083)</f>
        <v>4453.78521171</v>
      </c>
      <c r="AH1083" s="20" t="n">
        <f aca="false">FIXED_BOM</f>
        <v>3666</v>
      </c>
      <c r="AI1083" s="24" t="n">
        <f aca="false">(AG1083+AH1083)*(1+CONT)</f>
        <v>9337.7529934665</v>
      </c>
      <c r="AJ1083" s="24" t="n">
        <f aca="false">IF(AR1083&gt;0,AI1083/AR1083,1000000000000)</f>
        <v>1330.13335922065</v>
      </c>
      <c r="AK1083" s="8" t="n">
        <f aca="false">IF(AND(AP1083&gt;=V_NEED,AR1083&gt;=P_MIN,AQ1083&gt;=Z_MIN,F1083&lt;=N_CAP,D1083&lt;=R_MAX,OR(CORONA_REQ=0,O1083&gt;=G1083),OR(CORE_MODE&lt;&gt;3,E_CORE&lt;=E_NULL_MAX)),1,0)</f>
        <v>0</v>
      </c>
      <c r="AL1083" s="31" t="n">
        <f aca="false">IF(AK1083=1,IF(OBJECTIVE=1,AI1083,AJ1083),1000000000000)+ROW()*0.000000001</f>
        <v>1000000000000</v>
      </c>
      <c r="AM1083" s="31" t="n">
        <v>8.216901</v>
      </c>
      <c r="AN1083" s="41" t="n">
        <v>1.138423</v>
      </c>
      <c r="AO1083" s="31" t="n">
        <v>3.998455</v>
      </c>
      <c r="AP1083" s="31" t="n">
        <f aca="false">IF(CORE_MODE=1,G1083,IF(OR(CORE_MODE=3,CORE_MODE=4),G1083+(CHOOSE(N_CW+1,0,1,CW_N2,CW_N3,CW_N4,CW_N5,CW_N6)+CHOOSE(N_CW_A+1,0,CW_A1,CW_A2))*CW_PER_SWING*AM1083,AM1083))</f>
        <v>38.058424966963</v>
      </c>
      <c r="AQ1083" s="41" t="n">
        <f aca="false">IF(CORE_MODE=2,AN1083,K1083)</f>
        <v>1.164771</v>
      </c>
      <c r="AR1083" s="31" t="n">
        <f aca="false">IF(CORE_MODE=2,AO1083,L1083)</f>
        <v>7.020163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31" t="n">
        <v>20.62</v>
      </c>
      <c r="H1084" s="8" t="n">
        <v>325.563617</v>
      </c>
      <c r="I1084" s="8" t="n">
        <v>1178.336324</v>
      </c>
      <c r="J1084" s="31" t="n">
        <v>3.619373</v>
      </c>
      <c r="K1084" s="41" t="n">
        <v>1.17322</v>
      </c>
      <c r="L1084" s="31" t="n">
        <v>9.857524</v>
      </c>
      <c r="M1084" s="8" t="n">
        <v>690</v>
      </c>
      <c r="N1084" s="8" t="n">
        <v>2000</v>
      </c>
      <c r="O1084" s="31" t="n">
        <v>19.540911</v>
      </c>
      <c r="P1084" s="31" t="n">
        <v>33.439263</v>
      </c>
      <c r="Q1084" s="31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31" t="n">
        <v>13.005741</v>
      </c>
      <c r="W1084" s="41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2*ROUNDUP(G1084*1000/V_ZENER,0)*PRICE_Z+(4+IF(CORE_MODE=1,1,0)+IF(OR(CORE_MODE=3,CORE_MODE=4),1+2*N_CW+2*N_CW_A,0))*ROUNDUP(G1084*DIODE_SAFETY/V_STICK,0)*PRICE_STICK</f>
        <v>169.8</v>
      </c>
      <c r="AG1084" s="24" t="n">
        <f aca="false">SUM(X1084:AF1084)</f>
        <v>5746.31557463</v>
      </c>
      <c r="AH1084" s="20" t="n">
        <f aca="false">FIXED_BOM</f>
        <v>3666</v>
      </c>
      <c r="AI1084" s="24" t="n">
        <f aca="false">(AG1084+AH1084)*(1+CONT)</f>
        <v>10824.1629108245</v>
      </c>
      <c r="AJ1084" s="24" t="n">
        <f aca="false">IF(AR1084&gt;0,AI1084/AR1084,1000000000000)</f>
        <v>1098.06102534719</v>
      </c>
      <c r="AK1084" s="8" t="n">
        <f aca="false">IF(AND(AP1084&gt;=V_NEED,AR1084&gt;=P_MIN,AQ1084&gt;=Z_MIN,F1084&lt;=N_CAP,D1084&lt;=R_MAX,OR(CORONA_REQ=0,O1084&gt;=G1084),OR(CORE_MODE&lt;&gt;3,E_CORE&lt;=E_NULL_MAX)),1,0)</f>
        <v>0</v>
      </c>
      <c r="AL1084" s="31" t="n">
        <f aca="false">IF(AK1084=1,IF(OBJECTIVE=1,AI1084,AJ1084),1000000000000)+ROW()*0.000000001</f>
        <v>1000000000000</v>
      </c>
      <c r="AM1084" s="31" t="n">
        <v>9.481192</v>
      </c>
      <c r="AN1084" s="41" t="n">
        <v>1.152504</v>
      </c>
      <c r="AO1084" s="31" t="n">
        <v>6.55625</v>
      </c>
      <c r="AP1084" s="31" t="n">
        <f aca="false">IF(CORE_MODE=1,G1084,IF(OR(CORE_MODE=3,CORE_MODE=4),G1084+(CHOOSE(N_CW+1,0,1,CW_N2,CW_N3,CW_N4,CW_N5,CW_N6)+CHOOSE(N_CW_A+1,0,CW_A1,CW_A2))*CW_PER_SWING*AM1084,AM1084))</f>
        <v>40.741582977496</v>
      </c>
      <c r="AQ1084" s="41" t="n">
        <f aca="false">IF(CORE_MODE=2,AN1084,K1084)</f>
        <v>1.17322</v>
      </c>
      <c r="AR1084" s="31" t="n">
        <f aca="false">IF(CORE_MODE=2,AO1084,L1084)</f>
        <v>9.857524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31" t="n">
        <v>7.264419</v>
      </c>
      <c r="H1085" s="8" t="n">
        <v>19.270405</v>
      </c>
      <c r="I1085" s="8" t="n">
        <v>761.721966</v>
      </c>
      <c r="J1085" s="31" t="n">
        <v>39.528073</v>
      </c>
      <c r="K1085" s="41" t="n">
        <v>1.584541</v>
      </c>
      <c r="L1085" s="31" t="n">
        <v>1.884373</v>
      </c>
      <c r="M1085" s="8" t="n">
        <v>51</v>
      </c>
      <c r="N1085" s="8" t="n">
        <v>694</v>
      </c>
      <c r="O1085" s="31" t="n">
        <v>8.205731</v>
      </c>
      <c r="P1085" s="31" t="n">
        <v>3.005152</v>
      </c>
      <c r="Q1085" s="31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31" t="n">
        <v>2.009911</v>
      </c>
      <c r="W1085" s="41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2*ROUNDUP(G1085*1000/V_ZENER,0)*PRICE_Z+(4+IF(CORE_MODE=1,1,0)+IF(OR(CORE_MODE=3,CORE_MODE=4),1+2*N_CW+2*N_CW_A,0))*ROUNDUP(G1085*DIODE_SAFETY/V_STICK,0)*PRICE_STICK</f>
        <v>66.9</v>
      </c>
      <c r="AG1085" s="24" t="n">
        <f aca="false">SUM(X1085:AF1085)</f>
        <v>1353.12548239</v>
      </c>
      <c r="AH1085" s="20" t="n">
        <f aca="false">FIXED_BOM</f>
        <v>3666</v>
      </c>
      <c r="AI1085" s="24" t="n">
        <f aca="false">(AG1085+AH1085)*(1+CONT)</f>
        <v>5771.9943047485</v>
      </c>
      <c r="AJ1085" s="24" t="n">
        <f aca="false">IF(AR1085&gt;0,AI1085/AR1085,1000000000000)</f>
        <v>3063.08480579402</v>
      </c>
      <c r="AK1085" s="8" t="n">
        <f aca="false">IF(AND(AP1085&gt;=V_NEED,AR1085&gt;=P_MIN,AQ1085&gt;=Z_MIN,F1085&lt;=N_CAP,D1085&lt;=R_MAX,OR(CORONA_REQ=0,O1085&gt;=G1085),OR(CORE_MODE&lt;&gt;3,E_CORE&lt;=E_NULL_MAX)),1,0)</f>
        <v>0</v>
      </c>
      <c r="AL1085" s="31" t="n">
        <f aca="false">IF(AK1085=1,IF(OBJECTIVE=1,AI1085,AJ1085),1000000000000)+ROW()*0.000000001</f>
        <v>1000000000000</v>
      </c>
      <c r="AM1085" s="31" t="n">
        <v>4.076181</v>
      </c>
      <c r="AN1085" s="41" t="n">
        <v>1.507871</v>
      </c>
      <c r="AO1085" s="31" t="n">
        <v>1.756561</v>
      </c>
      <c r="AP1085" s="31" t="n">
        <f aca="false">IF(CORE_MODE=1,G1085,IF(OR(CORE_MODE=3,CORE_MODE=4),G1085+(CHOOSE(N_CW+1,0,1,CW_N2,CW_N3,CW_N4,CW_N5,CW_N6)+CHOOSE(N_CW_A+1,0,CW_A1,CW_A2))*CW_PER_SWING*AM1085,AM1085))</f>
        <v>15.915147117603</v>
      </c>
      <c r="AQ1085" s="41" t="n">
        <f aca="false">IF(CORE_MODE=2,AN1085,K1085)</f>
        <v>1.584541</v>
      </c>
      <c r="AR1085" s="31" t="n">
        <f aca="false">IF(CORE_MODE=2,AO1085,L1085)</f>
        <v>1.884373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31" t="n">
        <v>7.264419</v>
      </c>
      <c r="H1086" s="8" t="n">
        <v>29.139208</v>
      </c>
      <c r="I1086" s="8" t="n">
        <v>1196.991661</v>
      </c>
      <c r="J1086" s="31" t="n">
        <v>41.078387</v>
      </c>
      <c r="K1086" s="41" t="n">
        <v>1.620226</v>
      </c>
      <c r="L1086" s="31" t="n">
        <v>3.081866</v>
      </c>
      <c r="M1086" s="8" t="n">
        <v>73.5</v>
      </c>
      <c r="N1086" s="8" t="n">
        <v>739</v>
      </c>
      <c r="O1086" s="31" t="n">
        <v>8.205731</v>
      </c>
      <c r="P1086" s="31" t="n">
        <v>4.507728</v>
      </c>
      <c r="Q1086" s="31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31" t="n">
        <v>2.457663</v>
      </c>
      <c r="W1086" s="41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2*ROUNDUP(G1086*1000/V_ZENER,0)*PRICE_Z+(4+IF(CORE_MODE=1,1,0)+IF(OR(CORE_MODE=3,CORE_MODE=4),1+2*N_CW+2*N_CW_A,0))*ROUNDUP(G1086*DIODE_SAFETY/V_STICK,0)*PRICE_STICK</f>
        <v>66.9</v>
      </c>
      <c r="AG1086" s="24" t="n">
        <f aca="false">SUM(X1086:AF1086)</f>
        <v>1809.06777734</v>
      </c>
      <c r="AH1086" s="20" t="n">
        <f aca="false">FIXED_BOM</f>
        <v>3666</v>
      </c>
      <c r="AI1086" s="24" t="n">
        <f aca="false">(AG1086+AH1086)*(1+CONT)</f>
        <v>6296.327943941</v>
      </c>
      <c r="AJ1086" s="24" t="n">
        <f aca="false">IF(AR1086&gt;0,AI1086/AR1086,1000000000000)</f>
        <v>2043.02456496843</v>
      </c>
      <c r="AK1086" s="8" t="n">
        <f aca="false">IF(AND(AP1086&gt;=V_NEED,AR1086&gt;=P_MIN,AQ1086&gt;=Z_MIN,F1086&lt;=N_CAP,D1086&lt;=R_MAX,OR(CORONA_REQ=0,O1086&gt;=G1086),OR(CORE_MODE&lt;&gt;3,E_CORE&lt;=E_NULL_MAX)),1,0)</f>
        <v>0</v>
      </c>
      <c r="AL1086" s="31" t="n">
        <f aca="false">IF(AK1086=1,IF(OBJECTIVE=1,AI1086,AJ1086),1000000000000)+ROW()*0.000000001</f>
        <v>1000000000000</v>
      </c>
      <c r="AM1086" s="31" t="n">
        <v>4.107419</v>
      </c>
      <c r="AN1086" s="41" t="n">
        <v>1.565774</v>
      </c>
      <c r="AO1086" s="31" t="n">
        <v>2.94792</v>
      </c>
      <c r="AP1086" s="31" t="n">
        <f aca="false">IF(CORE_MODE=1,G1086,IF(OR(CORE_MODE=3,CORE_MODE=4),G1086+(CHOOSE(N_CW+1,0,1,CW_N2,CW_N3,CW_N4,CW_N5,CW_N6)+CHOOSE(N_CW_A+1,0,CW_A1,CW_A2))*CW_PER_SWING*AM1086,AM1086))</f>
        <v>15.981442369197</v>
      </c>
      <c r="AQ1086" s="41" t="n">
        <f aca="false">IF(CORE_MODE=2,AN1086,K1086)</f>
        <v>1.620226</v>
      </c>
      <c r="AR1086" s="31" t="n">
        <f aca="false">IF(CORE_MODE=2,AO1086,L1086)</f>
        <v>3.081866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31" t="n">
        <v>7.264419</v>
      </c>
      <c r="H1087" s="8" t="n">
        <v>39.008011</v>
      </c>
      <c r="I1087" s="8" t="n">
        <v>1632.261356</v>
      </c>
      <c r="J1087" s="31" t="n">
        <v>41.84426</v>
      </c>
      <c r="K1087" s="41" t="n">
        <v>1.636558</v>
      </c>
      <c r="L1087" s="31" t="n">
        <v>4.275741</v>
      </c>
      <c r="M1087" s="8" t="n">
        <v>100.5</v>
      </c>
      <c r="N1087" s="8" t="n">
        <v>793</v>
      </c>
      <c r="O1087" s="31" t="n">
        <v>8.205731</v>
      </c>
      <c r="P1087" s="31" t="n">
        <v>6.010303</v>
      </c>
      <c r="Q1087" s="31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31" t="n">
        <v>2.994966</v>
      </c>
      <c r="W1087" s="41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2*ROUNDUP(G1087*1000/V_ZENER,0)*PRICE_Z+(4+IF(CORE_MODE=1,1,0)+IF(OR(CORE_MODE=3,CORE_MODE=4),1+2*N_CW+2*N_CW_A,0))*ROUNDUP(G1087*DIODE_SAFETY/V_STICK,0)*PRICE_STICK</f>
        <v>66.9</v>
      </c>
      <c r="AG1087" s="24" t="n">
        <f aca="false">SUM(X1087:AF1087)</f>
        <v>2344.63454308</v>
      </c>
      <c r="AH1087" s="20" t="n">
        <f aca="false">FIXED_BOM</f>
        <v>3666</v>
      </c>
      <c r="AI1087" s="24" t="n">
        <f aca="false">(AG1087+AH1087)*(1+CONT)</f>
        <v>6912.229724542</v>
      </c>
      <c r="AJ1087" s="24" t="n">
        <f aca="false">IF(AR1087&gt;0,AI1087/AR1087,1000000000000)</f>
        <v>1616.6156286225</v>
      </c>
      <c r="AK1087" s="8" t="n">
        <f aca="false">IF(AND(AP1087&gt;=V_NEED,AR1087&gt;=P_MIN,AQ1087&gt;=Z_MIN,F1087&lt;=N_CAP,D1087&lt;=R_MAX,OR(CORONA_REQ=0,O1087&gt;=G1087),OR(CORE_MODE&lt;&gt;3,E_CORE&lt;=E_NULL_MAX)),1,0)</f>
        <v>0</v>
      </c>
      <c r="AL1087" s="31" t="n">
        <f aca="false">IF(AK1087=1,IF(OBJECTIVE=1,AI1087,AJ1087),1000000000000)+ROW()*0.000000001</f>
        <v>1000000000000</v>
      </c>
      <c r="AM1087" s="31" t="n">
        <v>4.13443</v>
      </c>
      <c r="AN1087" s="41" t="n">
        <v>1.595589</v>
      </c>
      <c r="AO1087" s="31" t="n">
        <v>4.145579</v>
      </c>
      <c r="AP1087" s="31" t="n">
        <f aca="false">IF(CORE_MODE=1,G1087,IF(OR(CORE_MODE=3,CORE_MODE=4),G1087+(CHOOSE(N_CW+1,0,1,CW_N2,CW_N3,CW_N4,CW_N5,CW_N6)+CHOOSE(N_CW_A+1,0,CW_A1,CW_A2))*CW_PER_SWING*AM1087,AM1087))</f>
        <v>16.03876681509</v>
      </c>
      <c r="AQ1087" s="41" t="n">
        <f aca="false">IF(CORE_MODE=2,AN1087,K1087)</f>
        <v>1.636558</v>
      </c>
      <c r="AR1087" s="31" t="n">
        <f aca="false">IF(CORE_MODE=2,AO1087,L1087)</f>
        <v>4.275741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31" t="n">
        <v>7.264419</v>
      </c>
      <c r="H1088" s="8" t="n">
        <v>48.876814</v>
      </c>
      <c r="I1088" s="8" t="n">
        <v>2067.531051</v>
      </c>
      <c r="J1088" s="31" t="n">
        <v>42.300856</v>
      </c>
      <c r="K1088" s="41" t="n">
        <v>1.646829</v>
      </c>
      <c r="L1088" s="31" t="n">
        <v>5.473725</v>
      </c>
      <c r="M1088" s="8" t="n">
        <v>123</v>
      </c>
      <c r="N1088" s="8" t="n">
        <v>838</v>
      </c>
      <c r="O1088" s="31" t="n">
        <v>8.205731</v>
      </c>
      <c r="P1088" s="31" t="n">
        <v>7.512879</v>
      </c>
      <c r="Q1088" s="31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31" t="n">
        <v>3.442718</v>
      </c>
      <c r="W1088" s="41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2*ROUNDUP(G1088*1000/V_ZENER,0)*PRICE_Z+(4+IF(CORE_MODE=1,1,0)+IF(OR(CORE_MODE=3,CORE_MODE=4),1+2*N_CW+2*N_CW_A,0))*ROUNDUP(G1088*DIODE_SAFETY/V_STICK,0)*PRICE_STICK</f>
        <v>66.9</v>
      </c>
      <c r="AG1088" s="24" t="n">
        <f aca="false">SUM(X1088:AF1088)</f>
        <v>2800.57677803</v>
      </c>
      <c r="AH1088" s="20" t="n">
        <f aca="false">FIXED_BOM</f>
        <v>3666</v>
      </c>
      <c r="AI1088" s="24" t="n">
        <f aca="false">(AG1088+AH1088)*(1+CONT)</f>
        <v>7436.5632947345</v>
      </c>
      <c r="AJ1088" s="24" t="n">
        <f aca="false">IF(AR1088&gt;0,AI1088/AR1088,1000000000000)</f>
        <v>1358.59278548603</v>
      </c>
      <c r="AK1088" s="8" t="n">
        <f aca="false">IF(AND(AP1088&gt;=V_NEED,AR1088&gt;=P_MIN,AQ1088&gt;=Z_MIN,F1088&lt;=N_CAP,D1088&lt;=R_MAX,OR(CORONA_REQ=0,O1088&gt;=G1088),OR(CORE_MODE&lt;&gt;3,E_CORE&lt;=E_NULL_MAX)),1,0)</f>
        <v>0</v>
      </c>
      <c r="AL1088" s="31" t="n">
        <f aca="false">IF(AK1088=1,IF(OBJECTIVE=1,AI1088,AJ1088),1000000000000)+ROW()*0.000000001</f>
        <v>1000000000000</v>
      </c>
      <c r="AM1088" s="31" t="n">
        <v>4.167183</v>
      </c>
      <c r="AN1088" s="41" t="n">
        <v>1.612705</v>
      </c>
      <c r="AO1088" s="31" t="n">
        <v>5.338438</v>
      </c>
      <c r="AP1088" s="31" t="n">
        <f aca="false">IF(CORE_MODE=1,G1088,IF(OR(CORE_MODE=3,CORE_MODE=4),G1088+(CHOOSE(N_CW+1,0,1,CW_N2,CW_N3,CW_N4,CW_N5,CW_N6)+CHOOSE(N_CW_A+1,0,CW_A1,CW_A2))*CW_PER_SWING*AM1088,AM1088))</f>
        <v>16.108277295129</v>
      </c>
      <c r="AQ1088" s="41" t="n">
        <f aca="false">IF(CORE_MODE=2,AN1088,K1088)</f>
        <v>1.646829</v>
      </c>
      <c r="AR1088" s="31" t="n">
        <f aca="false">IF(CORE_MODE=2,AO1088,L1088)</f>
        <v>5.473725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31" t="n">
        <v>7.264419</v>
      </c>
      <c r="H1089" s="8" t="n">
        <v>58.745616</v>
      </c>
      <c r="I1089" s="8" t="n">
        <v>2502.800746</v>
      </c>
      <c r="J1089" s="31" t="n">
        <v>42.604043</v>
      </c>
      <c r="K1089" s="41" t="n">
        <v>1.654191</v>
      </c>
      <c r="L1089" s="31" t="n">
        <v>6.675996</v>
      </c>
      <c r="M1089" s="8" t="n">
        <v>145.5</v>
      </c>
      <c r="N1089" s="8" t="n">
        <v>883</v>
      </c>
      <c r="O1089" s="31" t="n">
        <v>8.205731</v>
      </c>
      <c r="P1089" s="31" t="n">
        <v>9.015455</v>
      </c>
      <c r="Q1089" s="31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31" t="n">
        <v>3.89047</v>
      </c>
      <c r="W1089" s="41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2*ROUNDUP(G1089*1000/V_ZENER,0)*PRICE_Z+(4+IF(CORE_MODE=1,1,0)+IF(OR(CORE_MODE=3,CORE_MODE=4),1+2*N_CW+2*N_CW_A,0))*ROUNDUP(G1089*DIODE_SAFETY/V_STICK,0)*PRICE_STICK</f>
        <v>66.9</v>
      </c>
      <c r="AG1089" s="24" t="n">
        <f aca="false">SUM(X1089:AF1089)</f>
        <v>3256.51907448</v>
      </c>
      <c r="AH1089" s="20" t="n">
        <f aca="false">FIXED_BOM</f>
        <v>3666</v>
      </c>
      <c r="AI1089" s="24" t="n">
        <f aca="false">(AG1089+AH1089)*(1+CONT)</f>
        <v>7960.896935652</v>
      </c>
      <c r="AJ1089" s="24" t="n">
        <f aca="false">IF(AR1089&gt;0,AI1089/AR1089,1000000000000)</f>
        <v>1192.4658037021</v>
      </c>
      <c r="AK1089" s="8" t="n">
        <f aca="false">IF(AND(AP1089&gt;=V_NEED,AR1089&gt;=P_MIN,AQ1089&gt;=Z_MIN,F1089&lt;=N_CAP,D1089&lt;=R_MAX,OR(CORONA_REQ=0,O1089&gt;=G1089),OR(CORE_MODE&lt;&gt;3,E_CORE&lt;=E_NULL_MAX)),1,0)</f>
        <v>0</v>
      </c>
      <c r="AL1089" s="31" t="n">
        <f aca="false">IF(AK1089=1,IF(OBJECTIVE=1,AI1089,AJ1089),1000000000000)+ROW()*0.000000001</f>
        <v>1000000000000</v>
      </c>
      <c r="AM1089" s="31" t="n">
        <v>4.193631</v>
      </c>
      <c r="AN1089" s="41" t="n">
        <v>1.625689</v>
      </c>
      <c r="AO1089" s="31" t="n">
        <v>6.541863</v>
      </c>
      <c r="AP1089" s="31" t="n">
        <f aca="false">IF(CORE_MODE=1,G1089,IF(OR(CORE_MODE=3,CORE_MODE=4),G1089+(CHOOSE(N_CW+1,0,1,CW_N2,CW_N3,CW_N4,CW_N5,CW_N6)+CHOOSE(N_CW_A+1,0,CW_A1,CW_A2))*CW_PER_SWING*AM1089,AM1089))</f>
        <v>16.164406906953</v>
      </c>
      <c r="AQ1089" s="41" t="n">
        <f aca="false">IF(CORE_MODE=2,AN1089,K1089)</f>
        <v>1.654191</v>
      </c>
      <c r="AR1089" s="31" t="n">
        <f aca="false">IF(CORE_MODE=2,AO1089,L1089)</f>
        <v>6.675996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31" t="n">
        <v>7.264419</v>
      </c>
      <c r="H1090" s="8" t="n">
        <v>78.483222</v>
      </c>
      <c r="I1090" s="8" t="n">
        <v>3373.340137</v>
      </c>
      <c r="J1090" s="31" t="n">
        <v>42.981672</v>
      </c>
      <c r="K1090" s="41" t="n">
        <v>1.66196</v>
      </c>
      <c r="L1090" s="31" t="n">
        <v>9.068019</v>
      </c>
      <c r="M1090" s="8" t="n">
        <v>195</v>
      </c>
      <c r="N1090" s="8" t="n">
        <v>982</v>
      </c>
      <c r="O1090" s="31" t="n">
        <v>8.205731</v>
      </c>
      <c r="P1090" s="31" t="n">
        <v>12.020607</v>
      </c>
      <c r="Q1090" s="31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31" t="n">
        <v>4.875526</v>
      </c>
      <c r="W1090" s="41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2*ROUNDUP(G1090*1000/V_ZENER,0)*PRICE_Z+(4+IF(CORE_MODE=1,1,0)+IF(OR(CORE_MODE=3,CORE_MODE=4),1+2*N_CW+2*N_CW_A,0))*ROUNDUP(G1090*DIODE_SAFETY/V_STICK,0)*PRICE_STICK</f>
        <v>66.9</v>
      </c>
      <c r="AG1090" s="24" t="n">
        <f aca="false">SUM(X1090:AF1090)</f>
        <v>4248.02814214</v>
      </c>
      <c r="AH1090" s="20" t="n">
        <f aca="false">FIXED_BOM</f>
        <v>3666</v>
      </c>
      <c r="AI1090" s="24" t="n">
        <f aca="false">(AG1090+AH1090)*(1+CONT)</f>
        <v>9101.132363461</v>
      </c>
      <c r="AJ1090" s="24" t="n">
        <f aca="false">IF(AR1090&gt;0,AI1090/AR1090,1000000000000)</f>
        <v>1003.65166454338</v>
      </c>
      <c r="AK1090" s="8" t="n">
        <f aca="false">IF(AND(AP1090&gt;=V_NEED,AR1090&gt;=P_MIN,AQ1090&gt;=Z_MIN,F1090&lt;=N_CAP,D1090&lt;=R_MAX,OR(CORONA_REQ=0,O1090&gt;=G1090),OR(CORE_MODE&lt;&gt;3,E_CORE&lt;=E_NULL_MAX)),1,0)</f>
        <v>0</v>
      </c>
      <c r="AL1090" s="31" t="n">
        <f aca="false">IF(AK1090=1,IF(OBJECTIVE=1,AI1090,AJ1090),1000000000000)+ROW()*0.000000001</f>
        <v>1000000000000</v>
      </c>
      <c r="AM1090" s="31" t="n">
        <v>4.257222</v>
      </c>
      <c r="AN1090" s="41" t="n">
        <v>1.640739</v>
      </c>
      <c r="AO1090" s="31" t="n">
        <v>8.937781</v>
      </c>
      <c r="AP1090" s="31" t="n">
        <f aca="false">IF(CORE_MODE=1,G1090,IF(OR(CORE_MODE=3,CORE_MODE=4),G1090+(CHOOSE(N_CW+1,0,1,CW_N2,CW_N3,CW_N4,CW_N5,CW_N6)+CHOOSE(N_CW_A+1,0,CW_A1,CW_A2))*CW_PER_SWING*AM1090,AM1090))</f>
        <v>16.299363733386</v>
      </c>
      <c r="AQ1090" s="41" t="n">
        <f aca="false">IF(CORE_MODE=2,AN1090,K1090)</f>
        <v>1.66196</v>
      </c>
      <c r="AR1090" s="31" t="n">
        <f aca="false">IF(CORE_MODE=2,AO1090,L1090)</f>
        <v>9.068019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31" t="n">
        <v>7.264419</v>
      </c>
      <c r="H1091" s="8" t="n">
        <v>26.321827</v>
      </c>
      <c r="I1091" s="8" t="n">
        <v>924.202383</v>
      </c>
      <c r="J1091" s="31" t="n">
        <v>35.111635</v>
      </c>
      <c r="K1091" s="41" t="n">
        <v>1.591802</v>
      </c>
      <c r="L1091" s="31" t="n">
        <v>2.306725</v>
      </c>
      <c r="M1091" s="8" t="n">
        <v>51</v>
      </c>
      <c r="N1091" s="8" t="n">
        <v>694</v>
      </c>
      <c r="O1091" s="31" t="n">
        <v>8.205731</v>
      </c>
      <c r="P1091" s="31" t="n">
        <v>3.51409</v>
      </c>
      <c r="Q1091" s="31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31" t="n">
        <v>2.009911</v>
      </c>
      <c r="W1091" s="41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2*ROUNDUP(G1091*1000/V_ZENER,0)*PRICE_Z+(4+IF(CORE_MODE=1,1,0)+IF(OR(CORE_MODE=3,CORE_MODE=4),1+2*N_CW+2*N_CW_A,0))*ROUNDUP(G1091*DIODE_SAFETY/V_STICK,0)*PRICE_STICK</f>
        <v>66.9</v>
      </c>
      <c r="AG1091" s="24" t="n">
        <f aca="false">SUM(X1091:AF1091)</f>
        <v>1359.21747025</v>
      </c>
      <c r="AH1091" s="20" t="n">
        <f aca="false">FIXED_BOM</f>
        <v>3666</v>
      </c>
      <c r="AI1091" s="24" t="n">
        <f aca="false">(AG1091+AH1091)*(1+CONT)</f>
        <v>5779.0000907875</v>
      </c>
      <c r="AJ1091" s="24" t="n">
        <f aca="false">IF(AR1091&gt;0,AI1091/AR1091,1000000000000)</f>
        <v>2505.28350401001</v>
      </c>
      <c r="AK1091" s="8" t="n">
        <f aca="false">IF(AND(AP1091&gt;=V_NEED,AR1091&gt;=P_MIN,AQ1091&gt;=Z_MIN,F1091&lt;=N_CAP,D1091&lt;=R_MAX,OR(CORONA_REQ=0,O1091&gt;=G1091),OR(CORE_MODE&lt;&gt;3,E_CORE&lt;=E_NULL_MAX)),1,0)</f>
        <v>0</v>
      </c>
      <c r="AL1091" s="31" t="n">
        <f aca="false">IF(AK1091=1,IF(OBJECTIVE=1,AI1091,AJ1091),1000000000000)+ROW()*0.000000001</f>
        <v>1000000000000</v>
      </c>
      <c r="AM1091" s="31" t="n">
        <v>4.084278</v>
      </c>
      <c r="AN1091" s="41" t="n">
        <v>1.526317</v>
      </c>
      <c r="AO1091" s="31" t="n">
        <v>2.176168</v>
      </c>
      <c r="AP1091" s="31" t="n">
        <f aca="false">IF(CORE_MODE=1,G1091,IF(OR(CORE_MODE=3,CORE_MODE=4),G1091+(CHOOSE(N_CW+1,0,1,CW_N2,CW_N3,CW_N4,CW_N5,CW_N6)+CHOOSE(N_CW_A+1,0,CW_A1,CW_A2))*CW_PER_SWING*AM1091,AM1091))</f>
        <v>15.932331081114</v>
      </c>
      <c r="AQ1091" s="41" t="n">
        <f aca="false">IF(CORE_MODE=2,AN1091,K1091)</f>
        <v>1.591802</v>
      </c>
      <c r="AR1091" s="31" t="n">
        <f aca="false">IF(CORE_MODE=2,AO1091,L1091)</f>
        <v>2.306725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31" t="n">
        <v>7.264419</v>
      </c>
      <c r="H1092" s="8" t="n">
        <v>40.220014</v>
      </c>
      <c r="I1092" s="8" t="n">
        <v>1452.318031</v>
      </c>
      <c r="J1092" s="31" t="n">
        <v>36.109337</v>
      </c>
      <c r="K1092" s="41" t="n">
        <v>1.621189</v>
      </c>
      <c r="L1092" s="31" t="n">
        <v>3.74482</v>
      </c>
      <c r="M1092" s="8" t="n">
        <v>78</v>
      </c>
      <c r="N1092" s="8" t="n">
        <v>748</v>
      </c>
      <c r="O1092" s="31" t="n">
        <v>8.205731</v>
      </c>
      <c r="P1092" s="31" t="n">
        <v>5.271135</v>
      </c>
      <c r="Q1092" s="31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31" t="n">
        <v>2.547213</v>
      </c>
      <c r="W1092" s="41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2*ROUNDUP(G1092*1000/V_ZENER,0)*PRICE_Z+(4+IF(CORE_MODE=1,1,0)+IF(OR(CORE_MODE=3,CORE_MODE=4),1+2*N_CW+2*N_CW_A,0))*ROUNDUP(G1092*DIODE_SAFETY/V_STICK,0)*PRICE_STICK</f>
        <v>66.9</v>
      </c>
      <c r="AG1092" s="24" t="n">
        <f aca="false">SUM(X1092:AF1092)</f>
        <v>1897.83019386</v>
      </c>
      <c r="AH1092" s="20" t="n">
        <f aca="false">FIXED_BOM</f>
        <v>3666</v>
      </c>
      <c r="AI1092" s="24" t="n">
        <f aca="false">(AG1092+AH1092)*(1+CONT)</f>
        <v>6398.404722939</v>
      </c>
      <c r="AJ1092" s="24" t="n">
        <f aca="false">IF(AR1092&gt;0,AI1092/AR1092,1000000000000)</f>
        <v>1708.601407528</v>
      </c>
      <c r="AK1092" s="8" t="n">
        <f aca="false">IF(AND(AP1092&gt;=V_NEED,AR1092&gt;=P_MIN,AQ1092&gt;=Z_MIN,F1092&lt;=N_CAP,D1092&lt;=R_MAX,OR(CORONA_REQ=0,O1092&gt;=G1092),OR(CORE_MODE&lt;&gt;3,E_CORE&lt;=E_NULL_MAX)),1,0)</f>
        <v>0</v>
      </c>
      <c r="AL1092" s="31" t="n">
        <f aca="false">IF(AK1092=1,IF(OBJECTIVE=1,AI1092,AJ1092),1000000000000)+ROW()*0.000000001</f>
        <v>1000000000000</v>
      </c>
      <c r="AM1092" s="31" t="n">
        <v>4.115626</v>
      </c>
      <c r="AN1092" s="41" t="n">
        <v>1.577</v>
      </c>
      <c r="AO1092" s="31" t="n">
        <v>3.616207</v>
      </c>
      <c r="AP1092" s="31" t="n">
        <f aca="false">IF(CORE_MODE=1,G1092,IF(OR(CORE_MODE=3,CORE_MODE=4),G1092+(CHOOSE(N_CW+1,0,1,CW_N2,CW_N3,CW_N4,CW_N5,CW_N6)+CHOOSE(N_CW_A+1,0,CW_A1,CW_A2))*CW_PER_SWING*AM1092,AM1092))</f>
        <v>15.998859781638</v>
      </c>
      <c r="AQ1092" s="41" t="n">
        <f aca="false">IF(CORE_MODE=2,AN1092,K1092)</f>
        <v>1.621189</v>
      </c>
      <c r="AR1092" s="31" t="n">
        <f aca="false">IF(CORE_MODE=2,AO1092,L1092)</f>
        <v>3.74482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31" t="n">
        <v>7.264419</v>
      </c>
      <c r="H1093" s="8" t="n">
        <v>54.118201</v>
      </c>
      <c r="I1093" s="8" t="n">
        <v>1980.433679</v>
      </c>
      <c r="J1093" s="31" t="n">
        <v>36.594596</v>
      </c>
      <c r="K1093" s="41" t="n">
        <v>1.635196</v>
      </c>
      <c r="L1093" s="31" t="n">
        <v>5.182868</v>
      </c>
      <c r="M1093" s="8" t="n">
        <v>105</v>
      </c>
      <c r="N1093" s="8" t="n">
        <v>802</v>
      </c>
      <c r="O1093" s="31" t="n">
        <v>8.205731</v>
      </c>
      <c r="P1093" s="31" t="n">
        <v>7.028179</v>
      </c>
      <c r="Q1093" s="31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31" t="n">
        <v>3.084516</v>
      </c>
      <c r="W1093" s="41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2*ROUNDUP(G1093*1000/V_ZENER,0)*PRICE_Z+(4+IF(CORE_MODE=1,1,0)+IF(OR(CORE_MODE=3,CORE_MODE=4),1+2*N_CW+2*N_CW_A,0))*ROUNDUP(G1093*DIODE_SAFETY/V_STICK,0)*PRICE_STICK</f>
        <v>66.9</v>
      </c>
      <c r="AG1093" s="24" t="n">
        <f aca="false">SUM(X1093:AF1093)</f>
        <v>2436.44288853</v>
      </c>
      <c r="AH1093" s="20" t="n">
        <f aca="false">FIXED_BOM</f>
        <v>3666</v>
      </c>
      <c r="AI1093" s="24" t="n">
        <f aca="false">(AG1093+AH1093)*(1+CONT)</f>
        <v>7017.8093218095</v>
      </c>
      <c r="AJ1093" s="24" t="n">
        <f aca="false">IF(AR1093&gt;0,AI1093/AR1093,1000000000000)</f>
        <v>1354.03975594391</v>
      </c>
      <c r="AK1093" s="8" t="n">
        <f aca="false">IF(AND(AP1093&gt;=V_NEED,AR1093&gt;=P_MIN,AQ1093&gt;=Z_MIN,F1093&lt;=N_CAP,D1093&lt;=R_MAX,OR(CORONA_REQ=0,O1093&gt;=G1093),OR(CORE_MODE&lt;&gt;3,E_CORE&lt;=E_NULL_MAX)),1,0)</f>
        <v>0</v>
      </c>
      <c r="AL1093" s="31" t="n">
        <f aca="false">IF(AK1093=1,IF(OBJECTIVE=1,AI1093,AJ1093),1000000000000)+ROW()*0.000000001</f>
        <v>1000000000000</v>
      </c>
      <c r="AM1093" s="31" t="n">
        <v>4.156377</v>
      </c>
      <c r="AN1093" s="41" t="n">
        <v>1.60043</v>
      </c>
      <c r="AO1093" s="31" t="n">
        <v>5.048314</v>
      </c>
      <c r="AP1093" s="31" t="n">
        <f aca="false">IF(CORE_MODE=1,G1093,IF(OR(CORE_MODE=3,CORE_MODE=4),G1093+(CHOOSE(N_CW+1,0,1,CW_N2,CW_N3,CW_N4,CW_N5,CW_N6)+CHOOSE(N_CW_A+1,0,CW_A1,CW_A2))*CW_PER_SWING*AM1093,AM1093))</f>
        <v>16.085344121151</v>
      </c>
      <c r="AQ1093" s="41" t="n">
        <f aca="false">IF(CORE_MODE=2,AN1093,K1093)</f>
        <v>1.635196</v>
      </c>
      <c r="AR1093" s="31" t="n">
        <f aca="false">IF(CORE_MODE=2,AO1093,L1093)</f>
        <v>5.182868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31" t="n">
        <v>7.264419</v>
      </c>
      <c r="H1094" s="8" t="n">
        <v>68.016388</v>
      </c>
      <c r="I1094" s="8" t="n">
        <v>2508.549326</v>
      </c>
      <c r="J1094" s="31" t="n">
        <v>36.881543</v>
      </c>
      <c r="K1094" s="41" t="n">
        <v>1.643032</v>
      </c>
      <c r="L1094" s="31" t="n">
        <v>6.618334</v>
      </c>
      <c r="M1094" s="8" t="n">
        <v>127.5</v>
      </c>
      <c r="N1094" s="8" t="n">
        <v>847</v>
      </c>
      <c r="O1094" s="31" t="n">
        <v>8.205731</v>
      </c>
      <c r="P1094" s="31" t="n">
        <v>8.785224</v>
      </c>
      <c r="Q1094" s="31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31" t="n">
        <v>3.532269</v>
      </c>
      <c r="W1094" s="41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2*ROUNDUP(G1094*1000/V_ZENER,0)*PRICE_Z+(4+IF(CORE_MODE=1,1,0)+IF(OR(CORE_MODE=3,CORE_MODE=4),1+2*N_CW+2*N_CW_A,0))*ROUNDUP(G1094*DIODE_SAFETY/V_STICK,0)*PRICE_STICK</f>
        <v>66.9</v>
      </c>
      <c r="AG1094" s="24" t="n">
        <f aca="false">SUM(X1094:AF1094)</f>
        <v>2895.43123741</v>
      </c>
      <c r="AH1094" s="20" t="n">
        <f aca="false">FIXED_BOM</f>
        <v>3666</v>
      </c>
      <c r="AI1094" s="24" t="n">
        <f aca="false">(AG1094+AH1094)*(1+CONT)</f>
        <v>7545.6459230215</v>
      </c>
      <c r="AJ1094" s="24" t="n">
        <f aca="false">IF(AR1094&gt;0,AI1094/AR1094,1000000000000)</f>
        <v>1140.11259072472</v>
      </c>
      <c r="AK1094" s="8" t="n">
        <f aca="false">IF(AND(AP1094&gt;=V_NEED,AR1094&gt;=P_MIN,AQ1094&gt;=Z_MIN,F1094&lt;=N_CAP,D1094&lt;=R_MAX,OR(CORONA_REQ=0,O1094&gt;=G1094),OR(CORE_MODE&lt;&gt;3,E_CORE&lt;=E_NULL_MAX)),1,0)</f>
        <v>0</v>
      </c>
      <c r="AL1094" s="31" t="n">
        <f aca="false">IF(AK1094=1,IF(OBJECTIVE=1,AI1094,AJ1094),1000000000000)+ROW()*0.000000001</f>
        <v>1000000000000</v>
      </c>
      <c r="AM1094" s="31" t="n">
        <v>4.189089</v>
      </c>
      <c r="AN1094" s="41" t="n">
        <v>1.615109</v>
      </c>
      <c r="AO1094" s="31" t="n">
        <v>6.484709</v>
      </c>
      <c r="AP1094" s="31" t="n">
        <f aca="false">IF(CORE_MODE=1,G1094,IF(OR(CORE_MODE=3,CORE_MODE=4),G1094+(CHOOSE(N_CW+1,0,1,CW_N2,CW_N3,CW_N4,CW_N5,CW_N6)+CHOOSE(N_CW_A+1,0,CW_A1,CW_A2))*CW_PER_SWING*AM1094,AM1094))</f>
        <v>16.154767588407</v>
      </c>
      <c r="AQ1094" s="41" t="n">
        <f aca="false">IF(CORE_MODE=2,AN1094,K1094)</f>
        <v>1.643032</v>
      </c>
      <c r="AR1094" s="31" t="n">
        <f aca="false">IF(CORE_MODE=2,AO1094,L1094)</f>
        <v>6.618334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31" t="n">
        <v>7.264419</v>
      </c>
      <c r="H1095" s="8" t="n">
        <v>81.914574</v>
      </c>
      <c r="I1095" s="8" t="n">
        <v>3036.664974</v>
      </c>
      <c r="J1095" s="31" t="n">
        <v>37.071119</v>
      </c>
      <c r="K1095" s="41" t="n">
        <v>1.648754</v>
      </c>
      <c r="L1095" s="31" t="n">
        <v>8.058777</v>
      </c>
      <c r="M1095" s="8" t="n">
        <v>154.5</v>
      </c>
      <c r="N1095" s="8" t="n">
        <v>901</v>
      </c>
      <c r="O1095" s="31" t="n">
        <v>8.205731</v>
      </c>
      <c r="P1095" s="31" t="n">
        <v>10.542269</v>
      </c>
      <c r="Q1095" s="31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31" t="n">
        <v>4.069571</v>
      </c>
      <c r="W1095" s="41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2*ROUNDUP(G1095*1000/V_ZENER,0)*PRICE_Z+(4+IF(CORE_MODE=1,1,0)+IF(OR(CORE_MODE=3,CORE_MODE=4),1+2*N_CW+2*N_CW_A,0))*ROUNDUP(G1095*DIODE_SAFETY/V_STICK,0)*PRICE_STICK</f>
        <v>66.9</v>
      </c>
      <c r="AG1095" s="24" t="n">
        <f aca="false">SUM(X1095:AF1095)</f>
        <v>3434.04388905</v>
      </c>
      <c r="AH1095" s="20" t="n">
        <f aca="false">FIXED_BOM</f>
        <v>3666</v>
      </c>
      <c r="AI1095" s="24" t="n">
        <f aca="false">(AG1095+AH1095)*(1+CONT)</f>
        <v>8165.0504724075</v>
      </c>
      <c r="AJ1095" s="24" t="n">
        <f aca="false">IF(AR1095&gt;0,AI1095/AR1095,1000000000000)</f>
        <v>1013.18729534364</v>
      </c>
      <c r="AK1095" s="8" t="n">
        <f aca="false">IF(AND(AP1095&gt;=V_NEED,AR1095&gt;=P_MIN,AQ1095&gt;=Z_MIN,F1095&lt;=N_CAP,D1095&lt;=R_MAX,OR(CORONA_REQ=0,O1095&gt;=G1095),OR(CORE_MODE&lt;&gt;3,E_CORE&lt;=E_NULL_MAX)),1,0)</f>
        <v>0</v>
      </c>
      <c r="AL1095" s="31" t="n">
        <f aca="false">IF(AK1095=1,IF(OBJECTIVE=1,AI1095,AJ1095),1000000000000)+ROW()*0.000000001</f>
        <v>1000000000000</v>
      </c>
      <c r="AM1095" s="31" t="n">
        <v>4.217774</v>
      </c>
      <c r="AN1095" s="41" t="n">
        <v>1.62626</v>
      </c>
      <c r="AO1095" s="31" t="n">
        <v>7.93236</v>
      </c>
      <c r="AP1095" s="31" t="n">
        <f aca="false">IF(CORE_MODE=1,G1095,IF(OR(CORE_MODE=3,CORE_MODE=4),G1095+(CHOOSE(N_CW+1,0,1,CW_N2,CW_N3,CW_N4,CW_N5,CW_N6)+CHOOSE(N_CW_A+1,0,CW_A1,CW_A2))*CW_PER_SWING*AM1095,AM1095))</f>
        <v>16.215644702562</v>
      </c>
      <c r="AQ1095" s="41" t="n">
        <f aca="false">IF(CORE_MODE=2,AN1095,K1095)</f>
        <v>1.648754</v>
      </c>
      <c r="AR1095" s="31" t="n">
        <f aca="false">IF(CORE_MODE=2,AO1095,L1095)</f>
        <v>8.058777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31" t="n">
        <v>7.264419</v>
      </c>
      <c r="H1096" s="8" t="n">
        <v>109.710948</v>
      </c>
      <c r="I1096" s="8" t="n">
        <v>4092.896269</v>
      </c>
      <c r="J1096" s="31" t="n">
        <v>37.306179</v>
      </c>
      <c r="K1096" s="41" t="n">
        <v>1.656269</v>
      </c>
      <c r="L1096" s="31" t="n">
        <v>10.944889</v>
      </c>
      <c r="M1096" s="8" t="n">
        <v>204</v>
      </c>
      <c r="N1096" s="8" t="n">
        <v>1000</v>
      </c>
      <c r="O1096" s="31" t="n">
        <v>8.205731</v>
      </c>
      <c r="P1096" s="31" t="n">
        <v>14.056359</v>
      </c>
      <c r="Q1096" s="31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31" t="n">
        <v>5.054627</v>
      </c>
      <c r="W1096" s="41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2*ROUNDUP(G1096*1000/V_ZENER,0)*PRICE_Z+(4+IF(CORE_MODE=1,1,0)+IF(OR(CORE_MODE=3,CORE_MODE=4),1+2*N_CW+2*N_CW_A,0))*ROUNDUP(G1096*DIODE_SAFETY/V_STICK,0)*PRICE_STICK</f>
        <v>66.9</v>
      </c>
      <c r="AG1096" s="24" t="n">
        <f aca="false">SUM(X1096:AF1096)</f>
        <v>4431.64496154</v>
      </c>
      <c r="AH1096" s="20" t="n">
        <f aca="false">FIXED_BOM</f>
        <v>3666</v>
      </c>
      <c r="AI1096" s="24" t="n">
        <f aca="false">(AG1096+AH1096)*(1+CONT)</f>
        <v>9312.291705771</v>
      </c>
      <c r="AJ1096" s="24" t="n">
        <f aca="false">IF(AR1096&gt;0,AI1096/AR1096,1000000000000)</f>
        <v>850.834732610902</v>
      </c>
      <c r="AK1096" s="8" t="n">
        <f aca="false">IF(AND(AP1096&gt;=V_NEED,AR1096&gt;=P_MIN,AQ1096&gt;=Z_MIN,F1096&lt;=N_CAP,D1096&lt;=R_MAX,OR(CORONA_REQ=0,O1096&gt;=G1096),OR(CORE_MODE&lt;&gt;3,E_CORE&lt;=E_NULL_MAX)),1,0)</f>
        <v>0</v>
      </c>
      <c r="AL1096" s="31" t="n">
        <f aca="false">IF(AK1096=1,IF(OBJECTIVE=1,AI1096,AJ1096),1000000000000)+ROW()*0.000000001</f>
        <v>1000000000000</v>
      </c>
      <c r="AM1096" s="31" t="n">
        <v>4.315123</v>
      </c>
      <c r="AN1096" s="41" t="n">
        <v>1.638454</v>
      </c>
      <c r="AO1096" s="31" t="n">
        <v>10.81099</v>
      </c>
      <c r="AP1096" s="31" t="n">
        <f aca="false">IF(CORE_MODE=1,G1096,IF(OR(CORE_MODE=3,CORE_MODE=4),G1096+(CHOOSE(N_CW+1,0,1,CW_N2,CW_N3,CW_N4,CW_N5,CW_N6)+CHOOSE(N_CW_A+1,0,CW_A1,CW_A2))*CW_PER_SWING*AM1096,AM1096))</f>
        <v>16.422244883349</v>
      </c>
      <c r="AQ1096" s="41" t="n">
        <f aca="false">IF(CORE_MODE=2,AN1096,K1096)</f>
        <v>1.656269</v>
      </c>
      <c r="AR1096" s="31" t="n">
        <f aca="false">IF(CORE_MODE=2,AO1096,L1096)</f>
        <v>10.944889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31" t="n">
        <v>7.264419</v>
      </c>
      <c r="H1097" s="8" t="n">
        <v>43.443863</v>
      </c>
      <c r="I1097" s="8" t="n">
        <v>1086.577027</v>
      </c>
      <c r="J1097" s="31" t="n">
        <v>25.011059</v>
      </c>
      <c r="K1097" s="41" t="n">
        <v>1.572652</v>
      </c>
      <c r="L1097" s="31" t="n">
        <v>2.656513</v>
      </c>
      <c r="M1097" s="8" t="n">
        <v>55.5</v>
      </c>
      <c r="N1097" s="8" t="n">
        <v>703</v>
      </c>
      <c r="O1097" s="31" t="n">
        <v>8.205731</v>
      </c>
      <c r="P1097" s="31" t="n">
        <v>4.023028</v>
      </c>
      <c r="Q1097" s="31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31" t="n">
        <v>2.099461</v>
      </c>
      <c r="W1097" s="41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2*ROUNDUP(G1097*1000/V_ZENER,0)*PRICE_Z+(4+IF(CORE_MODE=1,1,0)+IF(OR(CORE_MODE=3,CORE_MODE=4),1+2*N_CW+2*N_CW_A,0))*ROUNDUP(G1097*DIODE_SAFETY/V_STICK,0)*PRICE_STICK</f>
        <v>66.9</v>
      </c>
      <c r="AG1097" s="24" t="n">
        <f aca="false">SUM(X1097:AF1097)</f>
        <v>1444.93389284</v>
      </c>
      <c r="AH1097" s="20" t="n">
        <f aca="false">FIXED_BOM</f>
        <v>3666</v>
      </c>
      <c r="AI1097" s="24" t="n">
        <f aca="false">(AG1097+AH1097)*(1+CONT)</f>
        <v>5877.573976766</v>
      </c>
      <c r="AJ1097" s="24" t="n">
        <f aca="false">IF(AR1097&gt;0,AI1097/AR1097,1000000000000)</f>
        <v>2212.51466744789</v>
      </c>
      <c r="AK1097" s="8" t="n">
        <f aca="false">IF(AND(AP1097&gt;=V_NEED,AR1097&gt;=P_MIN,AQ1097&gt;=Z_MIN,F1097&lt;=N_CAP,D1097&lt;=R_MAX,OR(CORONA_REQ=0,O1097&gt;=G1097),OR(CORE_MODE&lt;&gt;3,E_CORE&lt;=E_NULL_MAX)),1,0)</f>
        <v>0</v>
      </c>
      <c r="AL1097" s="31" t="n">
        <f aca="false">IF(AK1097=1,IF(OBJECTIVE=1,AI1097,AJ1097),1000000000000)+ROW()*0.000000001</f>
        <v>1000000000000</v>
      </c>
      <c r="AM1097" s="31" t="n">
        <v>4.081289</v>
      </c>
      <c r="AN1097" s="41" t="n">
        <v>1.517613</v>
      </c>
      <c r="AO1097" s="31" t="n">
        <v>2.5242</v>
      </c>
      <c r="AP1097" s="31" t="n">
        <f aca="false">IF(CORE_MODE=1,G1097,IF(OR(CORE_MODE=3,CORE_MODE=4),G1097+(CHOOSE(N_CW+1,0,1,CW_N2,CW_N3,CW_N4,CW_N5,CW_N6)+CHOOSE(N_CW_A+1,0,CW_A1,CW_A2))*CW_PER_SWING*AM1097,AM1097))</f>
        <v>15.925987637007</v>
      </c>
      <c r="AQ1097" s="41" t="n">
        <f aca="false">IF(CORE_MODE=2,AN1097,K1097)</f>
        <v>1.572652</v>
      </c>
      <c r="AR1097" s="31" t="n">
        <f aca="false">IF(CORE_MODE=2,AO1097,L1097)</f>
        <v>2.656513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31" t="n">
        <v>7.264419</v>
      </c>
      <c r="H1098" s="8" t="n">
        <v>67.126071</v>
      </c>
      <c r="I1098" s="8" t="n">
        <v>1707.478186</v>
      </c>
      <c r="J1098" s="31" t="n">
        <v>25.436886</v>
      </c>
      <c r="K1098" s="41" t="n">
        <v>1.596136</v>
      </c>
      <c r="L1098" s="31" t="n">
        <v>4.291194</v>
      </c>
      <c r="M1098" s="8" t="n">
        <v>82.5</v>
      </c>
      <c r="N1098" s="8" t="n">
        <v>757</v>
      </c>
      <c r="O1098" s="31" t="n">
        <v>8.205731</v>
      </c>
      <c r="P1098" s="31" t="n">
        <v>6.034542</v>
      </c>
      <c r="Q1098" s="31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31" t="n">
        <v>2.636764</v>
      </c>
      <c r="W1098" s="41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2*ROUNDUP(G1098*1000/V_ZENER,0)*PRICE_Z+(4+IF(CORE_MODE=1,1,0)+IF(OR(CORE_MODE=3,CORE_MODE=4),1+2*N_CW+2*N_CW_A,0))*ROUNDUP(G1098*DIODE_SAFETY/V_STICK,0)*PRICE_STICK</f>
        <v>66.9</v>
      </c>
      <c r="AG1098" s="24" t="n">
        <f aca="false">SUM(X1098:AF1098)</f>
        <v>1986.59259341</v>
      </c>
      <c r="AH1098" s="20" t="n">
        <f aca="false">FIXED_BOM</f>
        <v>3666</v>
      </c>
      <c r="AI1098" s="24" t="n">
        <f aca="false">(AG1098+AH1098)*(1+CONT)</f>
        <v>6500.4814824215</v>
      </c>
      <c r="AJ1098" s="24" t="n">
        <f aca="false">IF(AR1098&gt;0,AI1098/AR1098,1000000000000)</f>
        <v>1514.84213541068</v>
      </c>
      <c r="AK1098" s="8" t="n">
        <f aca="false">IF(AND(AP1098&gt;=V_NEED,AR1098&gt;=P_MIN,AQ1098&gt;=Z_MIN,F1098&lt;=N_CAP,D1098&lt;=R_MAX,OR(CORONA_REQ=0,O1098&gt;=G1098),OR(CORE_MODE&lt;&gt;3,E_CORE&lt;=E_NULL_MAX)),1,0)</f>
        <v>0</v>
      </c>
      <c r="AL1098" s="31" t="n">
        <f aca="false">IF(AK1098=1,IF(OBJECTIVE=1,AI1098,AJ1098),1000000000000)+ROW()*0.000000001</f>
        <v>1000000000000</v>
      </c>
      <c r="AM1098" s="31" t="n">
        <v>4.12136</v>
      </c>
      <c r="AN1098" s="41" t="n">
        <v>1.559245</v>
      </c>
      <c r="AO1098" s="31" t="n">
        <v>4.161171</v>
      </c>
      <c r="AP1098" s="31" t="n">
        <f aca="false">IF(CORE_MODE=1,G1098,IF(OR(CORE_MODE=3,CORE_MODE=4),G1098+(CHOOSE(N_CW+1,0,1,CW_N2,CW_N3,CW_N4,CW_N5,CW_N6)+CHOOSE(N_CW_A+1,0,CW_A1,CW_A2))*CW_PER_SWING*AM1098,AM1098))</f>
        <v>16.01102883768</v>
      </c>
      <c r="AQ1098" s="41" t="n">
        <f aca="false">IF(CORE_MODE=2,AN1098,K1098)</f>
        <v>1.596136</v>
      </c>
      <c r="AR1098" s="31" t="n">
        <f aca="false">IF(CORE_MODE=2,AO1098,L1098)</f>
        <v>4.291194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31" t="n">
        <v>7.264419</v>
      </c>
      <c r="H1099" s="8" t="n">
        <v>90.808278</v>
      </c>
      <c r="I1099" s="8" t="n">
        <v>2328.379344</v>
      </c>
      <c r="J1099" s="31" t="n">
        <v>25.640607</v>
      </c>
      <c r="K1099" s="41" t="n">
        <v>1.607622</v>
      </c>
      <c r="L1099" s="31" t="n">
        <v>5.924331</v>
      </c>
      <c r="M1099" s="8" t="n">
        <v>109.5</v>
      </c>
      <c r="N1099" s="8" t="n">
        <v>811</v>
      </c>
      <c r="O1099" s="31" t="n">
        <v>8.205731</v>
      </c>
      <c r="P1099" s="31" t="n">
        <v>8.046055</v>
      </c>
      <c r="Q1099" s="31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31" t="n">
        <v>3.174067</v>
      </c>
      <c r="W1099" s="41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2*ROUNDUP(G1099*1000/V_ZENER,0)*PRICE_Z+(4+IF(CORE_MODE=1,1,0)+IF(OR(CORE_MODE=3,CORE_MODE=4),1+2*N_CW+2*N_CW_A,0))*ROUNDUP(G1099*DIODE_SAFETY/V_STICK,0)*PRICE_STICK</f>
        <v>66.9</v>
      </c>
      <c r="AG1099" s="24" t="n">
        <f aca="false">SUM(X1099:AF1099)</f>
        <v>2528.25129748</v>
      </c>
      <c r="AH1099" s="20" t="n">
        <f aca="false">FIXED_BOM</f>
        <v>3666</v>
      </c>
      <c r="AI1099" s="24" t="n">
        <f aca="false">(AG1099+AH1099)*(1+CONT)</f>
        <v>7123.388992102</v>
      </c>
      <c r="AJ1099" s="24" t="n">
        <f aca="false">IF(AR1099&gt;0,AI1099/AR1099,1000000000000)</f>
        <v>1202.39550965366</v>
      </c>
      <c r="AK1099" s="8" t="n">
        <f aca="false">IF(AND(AP1099&gt;=V_NEED,AR1099&gt;=P_MIN,AQ1099&gt;=Z_MIN,F1099&lt;=N_CAP,D1099&lt;=R_MAX,OR(CORONA_REQ=0,O1099&gt;=G1099),OR(CORE_MODE&lt;&gt;3,E_CORE&lt;=E_NULL_MAX)),1,0)</f>
        <v>0</v>
      </c>
      <c r="AL1099" s="31" t="n">
        <f aca="false">IF(AK1099=1,IF(OBJECTIVE=1,AI1099,AJ1099),1000000000000)+ROW()*0.000000001</f>
        <v>1000000000000</v>
      </c>
      <c r="AM1099" s="31" t="n">
        <v>4.163642</v>
      </c>
      <c r="AN1099" s="41" t="n">
        <v>1.579164</v>
      </c>
      <c r="AO1099" s="31" t="n">
        <v>5.790775</v>
      </c>
      <c r="AP1099" s="31" t="n">
        <f aca="false">IF(CORE_MODE=1,G1099,IF(OR(CORE_MODE=3,CORE_MODE=4),G1099+(CHOOSE(N_CW+1,0,1,CW_N2,CW_N3,CW_N4,CW_N5,CW_N6)+CHOOSE(N_CW_A+1,0,CW_A1,CW_A2))*CW_PER_SWING*AM1099,AM1099))</f>
        <v>16.100762361846</v>
      </c>
      <c r="AQ1099" s="41" t="n">
        <f aca="false">IF(CORE_MODE=2,AN1099,K1099)</f>
        <v>1.607622</v>
      </c>
      <c r="AR1099" s="31" t="n">
        <f aca="false">IF(CORE_MODE=2,AO1099,L1099)</f>
        <v>5.924331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31" t="n">
        <v>7.264419</v>
      </c>
      <c r="H1100" s="8" t="n">
        <v>114.490486</v>
      </c>
      <c r="I1100" s="8" t="n">
        <v>2949.280503</v>
      </c>
      <c r="J1100" s="31" t="n">
        <v>25.760049</v>
      </c>
      <c r="K1100" s="41" t="n">
        <v>1.615157</v>
      </c>
      <c r="L1100" s="31" t="n">
        <v>7.566422</v>
      </c>
      <c r="M1100" s="8" t="n">
        <v>136.5</v>
      </c>
      <c r="N1100" s="8" t="n">
        <v>865</v>
      </c>
      <c r="O1100" s="31" t="n">
        <v>8.205731</v>
      </c>
      <c r="P1100" s="31" t="n">
        <v>10.057569</v>
      </c>
      <c r="Q1100" s="31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31" t="n">
        <v>3.711369</v>
      </c>
      <c r="W1100" s="41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2*ROUNDUP(G1100*1000/V_ZENER,0)*PRICE_Z+(4+IF(CORE_MODE=1,1,0)+IF(OR(CORE_MODE=3,CORE_MODE=4),1+2*N_CW+2*N_CW_A,0))*ROUNDUP(G1100*DIODE_SAFETY/V_STICK,0)*PRICE_STICK</f>
        <v>66.9</v>
      </c>
      <c r="AG1100" s="24" t="n">
        <f aca="false">SUM(X1100:AF1100)</f>
        <v>3069.90994305</v>
      </c>
      <c r="AH1100" s="20" t="n">
        <f aca="false">FIXED_BOM</f>
        <v>3666</v>
      </c>
      <c r="AI1100" s="24" t="n">
        <f aca="false">(AG1100+AH1100)*(1+CONT)</f>
        <v>7746.2964345075</v>
      </c>
      <c r="AJ1100" s="24" t="n">
        <f aca="false">IF(AR1100&gt;0,AI1100/AR1100,1000000000000)</f>
        <v>1023.77272038323</v>
      </c>
      <c r="AK1100" s="8" t="n">
        <f aca="false">IF(AND(AP1100&gt;=V_NEED,AR1100&gt;=P_MIN,AQ1100&gt;=Z_MIN,F1100&lt;=N_CAP,D1100&lt;=R_MAX,OR(CORONA_REQ=0,O1100&gt;=G1100),OR(CORE_MODE&lt;&gt;3,E_CORE&lt;=E_NULL_MAX)),1,0)</f>
        <v>0</v>
      </c>
      <c r="AL1100" s="31" t="n">
        <f aca="false">IF(AK1100=1,IF(OBJECTIVE=1,AI1100,AJ1100),1000000000000)+ROW()*0.000000001</f>
        <v>1000000000000</v>
      </c>
      <c r="AM1100" s="31" t="n">
        <v>4.195823</v>
      </c>
      <c r="AN1100" s="41" t="n">
        <v>1.593239</v>
      </c>
      <c r="AO1100" s="31" t="n">
        <v>7.440524</v>
      </c>
      <c r="AP1100" s="31" t="n">
        <f aca="false">IF(CORE_MODE=1,G1100,IF(OR(CORE_MODE=3,CORE_MODE=4),G1100+(CHOOSE(N_CW+1,0,1,CW_N2,CW_N3,CW_N4,CW_N5,CW_N6)+CHOOSE(N_CW_A+1,0,CW_A1,CW_A2))*CW_PER_SWING*AM1100,AM1100))</f>
        <v>16.169058907449</v>
      </c>
      <c r="AQ1100" s="41" t="n">
        <f aca="false">IF(CORE_MODE=2,AN1100,K1100)</f>
        <v>1.615157</v>
      </c>
      <c r="AR1100" s="31" t="n">
        <f aca="false">IF(CORE_MODE=2,AO1100,L1100)</f>
        <v>7.566422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31" t="n">
        <v>7.264419</v>
      </c>
      <c r="H1101" s="8" t="n">
        <v>138.172694</v>
      </c>
      <c r="I1101" s="8" t="n">
        <v>3570.181661</v>
      </c>
      <c r="J1101" s="31" t="n">
        <v>25.838547</v>
      </c>
      <c r="K1101" s="41" t="n">
        <v>1.619542</v>
      </c>
      <c r="L1101" s="31" t="n">
        <v>9.202732</v>
      </c>
      <c r="M1101" s="8" t="n">
        <v>163.5</v>
      </c>
      <c r="N1101" s="8" t="n">
        <v>919</v>
      </c>
      <c r="O1101" s="31" t="n">
        <v>8.205731</v>
      </c>
      <c r="P1101" s="31" t="n">
        <v>12.069083</v>
      </c>
      <c r="Q1101" s="31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31" t="n">
        <v>4.248672</v>
      </c>
      <c r="W1101" s="41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2*ROUNDUP(G1101*1000/V_ZENER,0)*PRICE_Z+(4+IF(CORE_MODE=1,1,0)+IF(OR(CORE_MODE=3,CORE_MODE=4),1+2*N_CW+2*N_CW_A,0))*ROUNDUP(G1101*DIODE_SAFETY/V_STICK,0)*PRICE_STICK</f>
        <v>66.9</v>
      </c>
      <c r="AG1101" s="24" t="n">
        <f aca="false">SUM(X1101:AF1101)</f>
        <v>3611.56865559</v>
      </c>
      <c r="AH1101" s="20" t="n">
        <f aca="false">FIXED_BOM</f>
        <v>3666</v>
      </c>
      <c r="AI1101" s="24" t="n">
        <f aca="false">(AG1101+AH1101)*(1+CONT)</f>
        <v>8369.2039539285</v>
      </c>
      <c r="AJ1101" s="24" t="n">
        <f aca="false">IF(AR1101&gt;0,AI1101/AR1101,1000000000000)</f>
        <v>909.42602196049</v>
      </c>
      <c r="AK1101" s="8" t="n">
        <f aca="false">IF(AND(AP1101&gt;=V_NEED,AR1101&gt;=P_MIN,AQ1101&gt;=Z_MIN,F1101&lt;=N_CAP,D1101&lt;=R_MAX,OR(CORONA_REQ=0,O1101&gt;=G1101),OR(CORE_MODE&lt;&gt;3,E_CORE&lt;=E_NULL_MAX)),1,0)</f>
        <v>0</v>
      </c>
      <c r="AL1101" s="31" t="n">
        <f aca="false">IF(AK1101=1,IF(OBJECTIVE=1,AI1101,AJ1101),1000000000000)+ROW()*0.000000001</f>
        <v>1000000000000</v>
      </c>
      <c r="AM1101" s="31" t="n">
        <v>4.253318</v>
      </c>
      <c r="AN1101" s="41" t="n">
        <v>1.600679</v>
      </c>
      <c r="AO1101" s="31" t="n">
        <v>9.072464</v>
      </c>
      <c r="AP1101" s="31" t="n">
        <f aca="false">IF(CORE_MODE=1,G1101,IF(OR(CORE_MODE=3,CORE_MODE=4),G1101+(CHOOSE(N_CW+1,0,1,CW_N2,CW_N3,CW_N4,CW_N5,CW_N6)+CHOOSE(N_CW_A+1,0,CW_A1,CW_A2))*CW_PER_SWING*AM1101,AM1101))</f>
        <v>16.291078418634</v>
      </c>
      <c r="AQ1101" s="41" t="n">
        <f aca="false">IF(CORE_MODE=2,AN1101,K1101)</f>
        <v>1.619542</v>
      </c>
      <c r="AR1101" s="31" t="n">
        <f aca="false">IF(CORE_MODE=2,AO1101,L1101)</f>
        <v>9.202732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31" t="n">
        <v>7.264419</v>
      </c>
      <c r="H1102" s="8" t="n">
        <v>185.537109</v>
      </c>
      <c r="I1102" s="8" t="n">
        <v>4811.983978</v>
      </c>
      <c r="J1102" s="31" t="n">
        <v>25.935426</v>
      </c>
      <c r="K1102" s="41" t="n">
        <v>1.625363</v>
      </c>
      <c r="L1102" s="31" t="n">
        <v>12.482329</v>
      </c>
      <c r="M1102" s="8" t="n">
        <v>217.5</v>
      </c>
      <c r="N1102" s="8" t="n">
        <v>1027</v>
      </c>
      <c r="O1102" s="31" t="n">
        <v>8.205731</v>
      </c>
      <c r="P1102" s="31" t="n">
        <v>16.092111</v>
      </c>
      <c r="Q1102" s="31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31" t="n">
        <v>5.323278</v>
      </c>
      <c r="W1102" s="41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2*ROUNDUP(G1102*1000/V_ZENER,0)*PRICE_Z+(4+IF(CORE_MODE=1,1,0)+IF(OR(CORE_MODE=3,CORE_MODE=4),1+2*N_CW+2*N_CW_A,0))*ROUNDUP(G1102*DIODE_SAFETY/V_STICK,0)*PRICE_STICK</f>
        <v>66.9</v>
      </c>
      <c r="AG1102" s="24" t="n">
        <f aca="false">SUM(X1102:AF1102)</f>
        <v>4694.8860787</v>
      </c>
      <c r="AH1102" s="20" t="n">
        <f aca="false">FIXED_BOM</f>
        <v>3666</v>
      </c>
      <c r="AI1102" s="24" t="n">
        <f aca="false">(AG1102+AH1102)*(1+CONT)</f>
        <v>9615.018990505</v>
      </c>
      <c r="AJ1102" s="24" t="n">
        <f aca="false">IF(AR1102&gt;0,AI1102/AR1102,1000000000000)</f>
        <v>770.290463462788</v>
      </c>
      <c r="AK1102" s="8" t="n">
        <f aca="false">IF(AND(AP1102&gt;=V_NEED,AR1102&gt;=P_MIN,AQ1102&gt;=Z_MIN,F1102&lt;=N_CAP,D1102&lt;=R_MAX,OR(CORONA_REQ=0,O1102&gt;=G1102),OR(CORE_MODE&lt;&gt;3,E_CORE&lt;=E_NULL_MAX)),1,0)</f>
        <v>0</v>
      </c>
      <c r="AL1102" s="31" t="n">
        <f aca="false">IF(AK1102=1,IF(OBJECTIVE=1,AI1102,AJ1102),1000000000000)+ROW()*0.000000001</f>
        <v>1000000000000</v>
      </c>
      <c r="AM1102" s="31" t="n">
        <v>4.347967</v>
      </c>
      <c r="AN1102" s="41" t="n">
        <v>1.610968</v>
      </c>
      <c r="AO1102" s="31" t="n">
        <v>12.349674</v>
      </c>
      <c r="AP1102" s="31" t="n">
        <f aca="false">IF(CORE_MODE=1,G1102,IF(OR(CORE_MODE=3,CORE_MODE=4),G1102+(CHOOSE(N_CW+1,0,1,CW_N2,CW_N3,CW_N4,CW_N5,CW_N6)+CHOOSE(N_CW_A+1,0,CW_A1,CW_A2))*CW_PER_SWING*AM1102,AM1102))</f>
        <v>16.491948489321</v>
      </c>
      <c r="AQ1102" s="41" t="n">
        <f aca="false">IF(CORE_MODE=2,AN1102,K1102)</f>
        <v>1.625363</v>
      </c>
      <c r="AR1102" s="31" t="n">
        <f aca="false">IF(CORE_MODE=2,AO1102,L1102)</f>
        <v>12.482329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31" t="n">
        <v>7.264419</v>
      </c>
      <c r="H1103" s="8" t="n">
        <v>22.191374</v>
      </c>
      <c r="I1103" s="8" t="n">
        <v>764.438012</v>
      </c>
      <c r="J1103" s="31" t="n">
        <v>34.447529</v>
      </c>
      <c r="K1103" s="41" t="n">
        <v>1.574704</v>
      </c>
      <c r="L1103" s="31" t="n">
        <v>1.870313</v>
      </c>
      <c r="M1103" s="8" t="n">
        <v>57</v>
      </c>
      <c r="N1103" s="8" t="n">
        <v>706</v>
      </c>
      <c r="O1103" s="31" t="n">
        <v>8.77062</v>
      </c>
      <c r="P1103" s="31" t="n">
        <v>4.006869</v>
      </c>
      <c r="Q1103" s="31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31" t="n">
        <v>2.129311</v>
      </c>
      <c r="W1103" s="41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2*ROUNDUP(G1103*1000/V_ZENER,0)*PRICE_Z+(4+IF(CORE_MODE=1,1,0)+IF(OR(CORE_MODE=3,CORE_MODE=4),1+2*N_CW+2*N_CW_A,0))*ROUNDUP(G1103*DIODE_SAFETY/V_STICK,0)*PRICE_STICK</f>
        <v>66.9</v>
      </c>
      <c r="AG1103" s="24" t="n">
        <f aca="false">SUM(X1103:AF1103)</f>
        <v>1390.05478453</v>
      </c>
      <c r="AH1103" s="20" t="n">
        <f aca="false">FIXED_BOM</f>
        <v>3666</v>
      </c>
      <c r="AI1103" s="24" t="n">
        <f aca="false">(AG1103+AH1103)*(1+CONT)</f>
        <v>5814.4630022095</v>
      </c>
      <c r="AJ1103" s="24" t="n">
        <f aca="false">IF(AR1103&gt;0,AI1103/AR1103,1000000000000)</f>
        <v>3108.81815087074</v>
      </c>
      <c r="AK1103" s="8" t="n">
        <f aca="false">IF(AND(AP1103&gt;=V_NEED,AR1103&gt;=P_MIN,AQ1103&gt;=Z_MIN,F1103&lt;=N_CAP,D1103&lt;=R_MAX,OR(CORONA_REQ=0,O1103&gt;=G1103),OR(CORE_MODE&lt;&gt;3,E_CORE&lt;=E_NULL_MAX)),1,0)</f>
        <v>0</v>
      </c>
      <c r="AL1103" s="31" t="n">
        <f aca="false">IF(AK1103=1,IF(OBJECTIVE=1,AI1103,AJ1103),1000000000000)+ROW()*0.000000001</f>
        <v>1000000000000</v>
      </c>
      <c r="AM1103" s="31" t="n">
        <v>4.070693</v>
      </c>
      <c r="AN1103" s="41" t="n">
        <v>1.499715</v>
      </c>
      <c r="AO1103" s="31" t="n">
        <v>1.742835</v>
      </c>
      <c r="AP1103" s="31" t="n">
        <f aca="false">IF(CORE_MODE=1,G1103,IF(OR(CORE_MODE=3,CORE_MODE=4),G1103+(CHOOSE(N_CW+1,0,1,CW_N2,CW_N3,CW_N4,CW_N5,CW_N6)+CHOOSE(N_CW_A+1,0,CW_A1,CW_A2))*CW_PER_SWING*AM1103,AM1103))</f>
        <v>15.903500138259</v>
      </c>
      <c r="AQ1103" s="41" t="n">
        <f aca="false">IF(CORE_MODE=2,AN1103,K1103)</f>
        <v>1.574704</v>
      </c>
      <c r="AR1103" s="31" t="n">
        <f aca="false">IF(CORE_MODE=2,AO1103,L1103)</f>
        <v>1.870313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31" t="n">
        <v>7.264419</v>
      </c>
      <c r="H1104" s="8" t="n">
        <v>33.729303</v>
      </c>
      <c r="I1104" s="8" t="n">
        <v>1201.259732</v>
      </c>
      <c r="J1104" s="31" t="n">
        <v>35.614722</v>
      </c>
      <c r="K1104" s="41" t="n">
        <v>1.609587</v>
      </c>
      <c r="L1104" s="31" t="n">
        <v>3.058584</v>
      </c>
      <c r="M1104" s="8" t="n">
        <v>82</v>
      </c>
      <c r="N1104" s="8" t="n">
        <v>756</v>
      </c>
      <c r="O1104" s="31" t="n">
        <v>8.77062</v>
      </c>
      <c r="P1104" s="31" t="n">
        <v>6.010303</v>
      </c>
      <c r="Q1104" s="31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31" t="n">
        <v>2.626814</v>
      </c>
      <c r="W1104" s="41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2*ROUNDUP(G1104*1000/V_ZENER,0)*PRICE_Z+(4+IF(CORE_MODE=1,1,0)+IF(OR(CORE_MODE=3,CORE_MODE=4),1+2*N_CW+2*N_CW_A,0))*ROUNDUP(G1104*DIODE_SAFETY/V_STICK,0)*PRICE_STICK</f>
        <v>66.9</v>
      </c>
      <c r="AG1104" s="24" t="n">
        <f aca="false">SUM(X1104:AF1104)</f>
        <v>1859.84515916</v>
      </c>
      <c r="AH1104" s="20" t="n">
        <f aca="false">FIXED_BOM</f>
        <v>3666</v>
      </c>
      <c r="AI1104" s="24" t="n">
        <f aca="false">(AG1104+AH1104)*(1+CONT)</f>
        <v>6354.721933034</v>
      </c>
      <c r="AJ1104" s="24" t="n">
        <f aca="false">IF(AR1104&gt;0,AI1104/AR1104,1000000000000)</f>
        <v>2077.66794472017</v>
      </c>
      <c r="AK1104" s="8" t="n">
        <f aca="false">IF(AND(AP1104&gt;=V_NEED,AR1104&gt;=P_MIN,AQ1104&gt;=Z_MIN,F1104&lt;=N_CAP,D1104&lt;=R_MAX,OR(CORONA_REQ=0,O1104&gt;=G1104),OR(CORE_MODE&lt;&gt;3,E_CORE&lt;=E_NULL_MAX)),1,0)</f>
        <v>0</v>
      </c>
      <c r="AL1104" s="31" t="n">
        <f aca="false">IF(AK1104=1,IF(OBJECTIVE=1,AI1104,AJ1104),1000000000000)+ROW()*0.000000001</f>
        <v>1000000000000</v>
      </c>
      <c r="AM1104" s="31" t="n">
        <v>4.10239</v>
      </c>
      <c r="AN1104" s="41" t="n">
        <v>1.556328</v>
      </c>
      <c r="AO1104" s="31" t="n">
        <v>2.924973</v>
      </c>
      <c r="AP1104" s="31" t="n">
        <f aca="false">IF(CORE_MODE=1,G1104,IF(OR(CORE_MODE=3,CORE_MODE=4),G1104+(CHOOSE(N_CW+1,0,1,CW_N2,CW_N3,CW_N4,CW_N5,CW_N6)+CHOOSE(N_CW_A+1,0,CW_A1,CW_A2))*CW_PER_SWING*AM1104,AM1104))</f>
        <v>15.97076950857</v>
      </c>
      <c r="AQ1104" s="41" t="n">
        <f aca="false">IF(CORE_MODE=2,AN1104,K1104)</f>
        <v>1.609587</v>
      </c>
      <c r="AR1104" s="31" t="n">
        <f aca="false">IF(CORE_MODE=2,AO1104,L1104)</f>
        <v>3.058584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31" t="n">
        <v>7.264419</v>
      </c>
      <c r="H1105" s="8" t="n">
        <v>45.267231</v>
      </c>
      <c r="I1105" s="8" t="n">
        <v>1638.081453</v>
      </c>
      <c r="J1105" s="31" t="n">
        <v>36.186915</v>
      </c>
      <c r="K1105" s="41" t="n">
        <v>1.626379</v>
      </c>
      <c r="L1105" s="31" t="n">
        <v>4.249021</v>
      </c>
      <c r="M1105" s="8" t="n">
        <v>112</v>
      </c>
      <c r="N1105" s="8" t="n">
        <v>816</v>
      </c>
      <c r="O1105" s="31" t="n">
        <v>8.77062</v>
      </c>
      <c r="P1105" s="31" t="n">
        <v>8.013738</v>
      </c>
      <c r="Q1105" s="31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31" t="n">
        <v>3.223817</v>
      </c>
      <c r="W1105" s="41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2*ROUNDUP(G1105*1000/V_ZENER,0)*PRICE_Z+(4+IF(CORE_MODE=1,1,0)+IF(OR(CORE_MODE=3,CORE_MODE=4),1+2*N_CW+2*N_CW_A,0))*ROUNDUP(G1105*DIODE_SAFETY/V_STICK,0)*PRICE_STICK</f>
        <v>66.9</v>
      </c>
      <c r="AG1105" s="24" t="n">
        <f aca="false">SUM(X1105:AF1105)</f>
        <v>2413.87656991</v>
      </c>
      <c r="AH1105" s="20" t="n">
        <f aca="false">FIXED_BOM</f>
        <v>3666</v>
      </c>
      <c r="AI1105" s="24" t="n">
        <f aca="false">(AG1105+AH1105)*(1+CONT)</f>
        <v>6991.8580553965</v>
      </c>
      <c r="AJ1105" s="24" t="n">
        <f aca="false">IF(AR1105&gt;0,AI1105/AR1105,1000000000000)</f>
        <v>1645.52212271874</v>
      </c>
      <c r="AK1105" s="8" t="n">
        <f aca="false">IF(AND(AP1105&gt;=V_NEED,AR1105&gt;=P_MIN,AQ1105&gt;=Z_MIN,F1105&lt;=N_CAP,D1105&lt;=R_MAX,OR(CORONA_REQ=0,O1105&gt;=G1105),OR(CORE_MODE&lt;&gt;3,E_CORE&lt;=E_NULL_MAX)),1,0)</f>
        <v>0</v>
      </c>
      <c r="AL1105" s="31" t="n">
        <f aca="false">IF(AK1105=1,IF(OBJECTIVE=1,AI1105,AJ1105),1000000000000)+ROW()*0.000000001</f>
        <v>1000000000000</v>
      </c>
      <c r="AM1105" s="31" t="n">
        <v>4.129928</v>
      </c>
      <c r="AN1105" s="41" t="n">
        <v>1.586256</v>
      </c>
      <c r="AO1105" s="31" t="n">
        <v>4.118961</v>
      </c>
      <c r="AP1105" s="31" t="n">
        <f aca="false">IF(CORE_MODE=1,G1105,IF(OR(CORE_MODE=3,CORE_MODE=4),G1105+(CHOOSE(N_CW+1,0,1,CW_N2,CW_N3,CW_N4,CW_N5,CW_N6)+CHOOSE(N_CW_A+1,0,CW_A1,CW_A2))*CW_PER_SWING*AM1105,AM1105))</f>
        <v>16.029212387064</v>
      </c>
      <c r="AQ1105" s="41" t="n">
        <f aca="false">IF(CORE_MODE=2,AN1105,K1105)</f>
        <v>1.626379</v>
      </c>
      <c r="AR1105" s="31" t="n">
        <f aca="false">IF(CORE_MODE=2,AO1105,L1105)</f>
        <v>4.249021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31" t="n">
        <v>7.264419</v>
      </c>
      <c r="H1106" s="8" t="n">
        <v>56.805159</v>
      </c>
      <c r="I1106" s="8" t="n">
        <v>2074.903174</v>
      </c>
      <c r="J1106" s="31" t="n">
        <v>36.526668</v>
      </c>
      <c r="K1106" s="41" t="n">
        <v>1.636423</v>
      </c>
      <c r="L1106" s="31" t="n">
        <v>5.439256</v>
      </c>
      <c r="M1106" s="8" t="n">
        <v>137</v>
      </c>
      <c r="N1106" s="8" t="n">
        <v>866</v>
      </c>
      <c r="O1106" s="31" t="n">
        <v>8.77062</v>
      </c>
      <c r="P1106" s="31" t="n">
        <v>10.017172</v>
      </c>
      <c r="Q1106" s="31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31" t="n">
        <v>3.72132</v>
      </c>
      <c r="W1106" s="41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2*ROUNDUP(G1106*1000/V_ZENER,0)*PRICE_Z+(4+IF(CORE_MODE=1,1,0)+IF(OR(CORE_MODE=3,CORE_MODE=4),1+2*N_CW+2*N_CW_A,0))*ROUNDUP(G1106*DIODE_SAFETY/V_STICK,0)*PRICE_STICK</f>
        <v>66.9</v>
      </c>
      <c r="AG1106" s="24" t="n">
        <f aca="false">SUM(X1106:AF1106)</f>
        <v>2883.66694454</v>
      </c>
      <c r="AH1106" s="20" t="n">
        <f aca="false">FIXED_BOM</f>
        <v>3666</v>
      </c>
      <c r="AI1106" s="24" t="n">
        <f aca="false">(AG1106+AH1106)*(1+CONT)</f>
        <v>7532.116986221</v>
      </c>
      <c r="AJ1106" s="24" t="n">
        <f aca="false">IF(AR1106&gt;0,AI1106/AR1106,1000000000000)</f>
        <v>1384.76971597237</v>
      </c>
      <c r="AK1106" s="8" t="n">
        <f aca="false">IF(AND(AP1106&gt;=V_NEED,AR1106&gt;=P_MIN,AQ1106&gt;=Z_MIN,F1106&lt;=N_CAP,D1106&lt;=R_MAX,OR(CORONA_REQ=0,O1106&gt;=G1106),OR(CORE_MODE&lt;&gt;3,E_CORE&lt;=E_NULL_MAX)),1,0)</f>
        <v>0</v>
      </c>
      <c r="AL1106" s="31" t="n">
        <f aca="false">IF(AK1106=1,IF(OBJECTIVE=1,AI1106,AJ1106),1000000000000)+ROW()*0.000000001</f>
        <v>1000000000000</v>
      </c>
      <c r="AM1106" s="31" t="n">
        <v>4.162684</v>
      </c>
      <c r="AN1106" s="41" t="n">
        <v>1.603017</v>
      </c>
      <c r="AO1106" s="31" t="n">
        <v>5.304206</v>
      </c>
      <c r="AP1106" s="31" t="n">
        <f aca="false">IF(CORE_MODE=1,G1106,IF(OR(CORE_MODE=3,CORE_MODE=4),G1106+(CHOOSE(N_CW+1,0,1,CW_N2,CW_N3,CW_N4,CW_N5,CW_N6)+CHOOSE(N_CW_A+1,0,CW_A1,CW_A2))*CW_PER_SWING*AM1106,AM1106))</f>
        <v>16.098729233892</v>
      </c>
      <c r="AQ1106" s="41" t="n">
        <f aca="false">IF(CORE_MODE=2,AN1106,K1106)</f>
        <v>1.636423</v>
      </c>
      <c r="AR1106" s="31" t="n">
        <f aca="false">IF(CORE_MODE=2,AO1106,L1106)</f>
        <v>5.439256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31" t="n">
        <v>7.264419</v>
      </c>
      <c r="H1107" s="8" t="n">
        <v>68.343087</v>
      </c>
      <c r="I1107" s="8" t="n">
        <v>2511.724895</v>
      </c>
      <c r="J1107" s="31" t="n">
        <v>36.751704</v>
      </c>
      <c r="K1107" s="41" t="n">
        <v>1.642743</v>
      </c>
      <c r="L1107" s="31" t="n">
        <v>6.624801</v>
      </c>
      <c r="M1107" s="8" t="n">
        <v>162</v>
      </c>
      <c r="N1107" s="8" t="n">
        <v>916</v>
      </c>
      <c r="O1107" s="31" t="n">
        <v>8.77062</v>
      </c>
      <c r="P1107" s="31" t="n">
        <v>12.020607</v>
      </c>
      <c r="Q1107" s="31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31" t="n">
        <v>4.218822</v>
      </c>
      <c r="W1107" s="41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2*ROUNDUP(G1107*1000/V_ZENER,0)*PRICE_Z+(4+IF(CORE_MODE=1,1,0)+IF(OR(CORE_MODE=3,CORE_MODE=4),1+2*N_CW+2*N_CW_A,0))*ROUNDUP(G1107*DIODE_SAFETY/V_STICK,0)*PRICE_STICK</f>
        <v>66.9</v>
      </c>
      <c r="AG1107" s="24" t="n">
        <f aca="false">SUM(X1107:AF1107)</f>
        <v>3353.45733264</v>
      </c>
      <c r="AH1107" s="20" t="n">
        <f aca="false">FIXED_BOM</f>
        <v>3666</v>
      </c>
      <c r="AI1107" s="24" t="n">
        <f aca="false">(AG1107+AH1107)*(1+CONT)</f>
        <v>8072.375932536</v>
      </c>
      <c r="AJ1107" s="24" t="n">
        <f aca="false">IF(AR1107&gt;0,AI1107/AR1107,1000000000000)</f>
        <v>1218.50844010801</v>
      </c>
      <c r="AK1107" s="8" t="n">
        <f aca="false">IF(AND(AP1107&gt;=V_NEED,AR1107&gt;=P_MIN,AQ1107&gt;=Z_MIN,F1107&lt;=N_CAP,D1107&lt;=R_MAX,OR(CORONA_REQ=0,O1107&gt;=G1107),OR(CORE_MODE&lt;&gt;3,E_CORE&lt;=E_NULL_MAX)),1,0)</f>
        <v>0</v>
      </c>
      <c r="AL1107" s="31" t="n">
        <f aca="false">IF(AK1107=1,IF(OBJECTIVE=1,AI1107,AJ1107),1000000000000)+ROW()*0.000000001</f>
        <v>1000000000000</v>
      </c>
      <c r="AM1107" s="31" t="n">
        <v>4.189113</v>
      </c>
      <c r="AN1107" s="41" t="n">
        <v>1.614872</v>
      </c>
      <c r="AO1107" s="31" t="n">
        <v>6.491218</v>
      </c>
      <c r="AP1107" s="31" t="n">
        <f aca="false">IF(CORE_MODE=1,G1107,IF(OR(CORE_MODE=3,CORE_MODE=4),G1107+(CHOOSE(N_CW+1,0,1,CW_N2,CW_N3,CW_N4,CW_N5,CW_N6)+CHOOSE(N_CW_A+1,0,CW_A1,CW_A2))*CW_PER_SWING*AM1107,AM1107))</f>
        <v>16.154818522719</v>
      </c>
      <c r="AQ1107" s="41" t="n">
        <f aca="false">IF(CORE_MODE=2,AN1107,K1107)</f>
        <v>1.642743</v>
      </c>
      <c r="AR1107" s="31" t="n">
        <f aca="false">IF(CORE_MODE=2,AO1107,L1107)</f>
        <v>6.624801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31" t="n">
        <v>7.264419</v>
      </c>
      <c r="H1108" s="8" t="n">
        <v>91.418944</v>
      </c>
      <c r="I1108" s="8" t="n">
        <v>3385.368337</v>
      </c>
      <c r="J1108" s="31" t="n">
        <v>37.031366</v>
      </c>
      <c r="K1108" s="41" t="n">
        <v>1.652105</v>
      </c>
      <c r="L1108" s="31" t="n">
        <v>9.016191</v>
      </c>
      <c r="M1108" s="8" t="n">
        <v>217</v>
      </c>
      <c r="N1108" s="8" t="n">
        <v>1026</v>
      </c>
      <c r="O1108" s="31" t="n">
        <v>8.77062</v>
      </c>
      <c r="P1108" s="31" t="n">
        <v>16.027476</v>
      </c>
      <c r="Q1108" s="31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31" t="n">
        <v>5.313328</v>
      </c>
      <c r="W1108" s="41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2*ROUNDUP(G1108*1000/V_ZENER,0)*PRICE_Z+(4+IF(CORE_MODE=1,1,0)+IF(OR(CORE_MODE=3,CORE_MODE=4),1+2*N_CW+2*N_CW_A,0))*ROUNDUP(G1108*DIODE_SAFETY/V_STICK,0)*PRICE_STICK</f>
        <v>66.9</v>
      </c>
      <c r="AG1108" s="24" t="n">
        <f aca="false">SUM(X1108:AF1108)</f>
        <v>4377.27911302</v>
      </c>
      <c r="AH1108" s="20" t="n">
        <f aca="false">FIXED_BOM</f>
        <v>3666</v>
      </c>
      <c r="AI1108" s="24" t="n">
        <f aca="false">(AG1108+AH1108)*(1+CONT)</f>
        <v>9249.770979973</v>
      </c>
      <c r="AJ1108" s="24" t="n">
        <f aca="false">IF(AR1108&gt;0,AI1108/AR1108,1000000000000)</f>
        <v>1025.90672491</v>
      </c>
      <c r="AK1108" s="8" t="n">
        <f aca="false">IF(AND(AP1108&gt;=V_NEED,AR1108&gt;=P_MIN,AQ1108&gt;=Z_MIN,F1108&lt;=N_CAP,D1108&lt;=R_MAX,OR(CORONA_REQ=0,O1108&gt;=G1108),OR(CORE_MODE&lt;&gt;3,E_CORE&lt;=E_NULL_MAX)),1,0)</f>
        <v>0</v>
      </c>
      <c r="AL1108" s="31" t="n">
        <f aca="false">IF(AK1108=1,IF(OBJECTIVE=1,AI1108,AJ1108),1000000000000)+ROW()*0.000000001</f>
        <v>1000000000000</v>
      </c>
      <c r="AM1108" s="31" t="n">
        <v>4.25306</v>
      </c>
      <c r="AN1108" s="41" t="n">
        <v>1.631309</v>
      </c>
      <c r="AO1108" s="31" t="n">
        <v>8.886066</v>
      </c>
      <c r="AP1108" s="31" t="n">
        <f aca="false">IF(CORE_MODE=1,G1108,IF(OR(CORE_MODE=3,CORE_MODE=4),G1108+(CHOOSE(N_CW+1,0,1,CW_N2,CW_N3,CW_N4,CW_N5,CW_N6)+CHOOSE(N_CW_A+1,0,CW_A1,CW_A2))*CW_PER_SWING*AM1108,AM1108))</f>
        <v>16.29053087478</v>
      </c>
      <c r="AQ1108" s="41" t="n">
        <f aca="false">IF(CORE_MODE=2,AN1108,K1108)</f>
        <v>1.652105</v>
      </c>
      <c r="AR1108" s="31" t="n">
        <f aca="false">IF(CORE_MODE=2,AO1108,L1108)</f>
        <v>9.016191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31" t="n">
        <v>7.264419</v>
      </c>
      <c r="H1109" s="8" t="n">
        <v>30.326808</v>
      </c>
      <c r="I1109" s="8" t="n">
        <v>925.91405</v>
      </c>
      <c r="J1109" s="31" t="n">
        <v>30.531206</v>
      </c>
      <c r="K1109" s="41" t="n">
        <v>1.579868</v>
      </c>
      <c r="L1109" s="31" t="n">
        <v>2.280428</v>
      </c>
      <c r="M1109" s="8" t="n">
        <v>57</v>
      </c>
      <c r="N1109" s="8" t="n">
        <v>706</v>
      </c>
      <c r="O1109" s="31" t="n">
        <v>8.77062</v>
      </c>
      <c r="P1109" s="31" t="n">
        <v>4.685453</v>
      </c>
      <c r="Q1109" s="31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31" t="n">
        <v>2.129311</v>
      </c>
      <c r="W1109" s="41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2*ROUNDUP(G1109*1000/V_ZENER,0)*PRICE_Z+(4+IF(CORE_MODE=1,1,0)+IF(OR(CORE_MODE=3,CORE_MODE=4),1+2*N_CW+2*N_CW_A,0))*ROUNDUP(G1109*DIODE_SAFETY/V_STICK,0)*PRICE_STICK</f>
        <v>66.9</v>
      </c>
      <c r="AG1109" s="24" t="n">
        <f aca="false">SUM(X1109:AF1109)</f>
        <v>1398.17743501</v>
      </c>
      <c r="AH1109" s="20" t="n">
        <f aca="false">FIXED_BOM</f>
        <v>3666</v>
      </c>
      <c r="AI1109" s="24" t="n">
        <f aca="false">(AG1109+AH1109)*(1+CONT)</f>
        <v>5823.8040502615</v>
      </c>
      <c r="AJ1109" s="24" t="n">
        <f aca="false">IF(AR1109&gt;0,AI1109/AR1109,1000000000000)</f>
        <v>2553.82062062977</v>
      </c>
      <c r="AK1109" s="8" t="n">
        <f aca="false">IF(AND(AP1109&gt;=V_NEED,AR1109&gt;=P_MIN,AQ1109&gt;=Z_MIN,F1109&lt;=N_CAP,D1109&lt;=R_MAX,OR(CORONA_REQ=0,O1109&gt;=G1109),OR(CORE_MODE&lt;&gt;3,E_CORE&lt;=E_NULL_MAX)),1,0)</f>
        <v>0</v>
      </c>
      <c r="AL1109" s="31" t="n">
        <f aca="false">IF(AK1109=1,IF(OBJECTIVE=1,AI1109,AJ1109),1000000000000)+ROW()*0.000000001</f>
        <v>1000000000000</v>
      </c>
      <c r="AM1109" s="31" t="n">
        <v>4.078645</v>
      </c>
      <c r="AN1109" s="41" t="n">
        <v>1.515803</v>
      </c>
      <c r="AO1109" s="31" t="n">
        <v>2.150293</v>
      </c>
      <c r="AP1109" s="31" t="n">
        <f aca="false">IF(CORE_MODE=1,G1109,IF(OR(CORE_MODE=3,CORE_MODE=4),G1109+(CHOOSE(N_CW+1,0,1,CW_N2,CW_N3,CW_N4,CW_N5,CW_N6)+CHOOSE(N_CW_A+1,0,CW_A1,CW_A2))*CW_PER_SWING*AM1109,AM1109))</f>
        <v>15.920376373635</v>
      </c>
      <c r="AQ1109" s="41" t="n">
        <f aca="false">IF(CORE_MODE=2,AN1109,K1109)</f>
        <v>1.579868</v>
      </c>
      <c r="AR1109" s="31" t="n">
        <f aca="false">IF(CORE_MODE=2,AO1109,L1109)</f>
        <v>2.280428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31" t="n">
        <v>7.264419</v>
      </c>
      <c r="H1110" s="8" t="n">
        <v>46.513556</v>
      </c>
      <c r="I1110" s="8" t="n">
        <v>1455.007794</v>
      </c>
      <c r="J1110" s="31" t="n">
        <v>31.281371</v>
      </c>
      <c r="K1110" s="41" t="n">
        <v>1.608548</v>
      </c>
      <c r="L1110" s="31" t="n">
        <v>3.70205</v>
      </c>
      <c r="M1110" s="8" t="n">
        <v>87</v>
      </c>
      <c r="N1110" s="8" t="n">
        <v>766</v>
      </c>
      <c r="O1110" s="31" t="n">
        <v>8.77062</v>
      </c>
      <c r="P1110" s="31" t="n">
        <v>7.028179</v>
      </c>
      <c r="Q1110" s="31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31" t="n">
        <v>2.726314</v>
      </c>
      <c r="W1110" s="41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2*ROUNDUP(G1110*1000/V_ZENER,0)*PRICE_Z+(4+IF(CORE_MODE=1,1,0)+IF(OR(CORE_MODE=3,CORE_MODE=4),1+2*N_CW+2*N_CW_A,0))*ROUNDUP(G1110*DIODE_SAFETY/V_STICK,0)*PRICE_STICK</f>
        <v>66.9</v>
      </c>
      <c r="AG1110" s="24" t="n">
        <f aca="false">SUM(X1110:AF1110)</f>
        <v>1956.27009903</v>
      </c>
      <c r="AH1110" s="20" t="n">
        <f aca="false">FIXED_BOM</f>
        <v>3666</v>
      </c>
      <c r="AI1110" s="24" t="n">
        <f aca="false">(AG1110+AH1110)*(1+CONT)</f>
        <v>6465.6106138845</v>
      </c>
      <c r="AJ1110" s="24" t="n">
        <f aca="false">IF(AR1110&gt;0,AI1110/AR1110,1000000000000)</f>
        <v>1746.49467562148</v>
      </c>
      <c r="AK1110" s="8" t="n">
        <f aca="false">IF(AND(AP1110&gt;=V_NEED,AR1110&gt;=P_MIN,AQ1110&gt;=Z_MIN,F1110&lt;=N_CAP,D1110&lt;=R_MAX,OR(CORONA_REQ=0,O1110&gt;=G1110),OR(CORE_MODE&lt;&gt;3,E_CORE&lt;=E_NULL_MAX)),1,0)</f>
        <v>0</v>
      </c>
      <c r="AL1110" s="31" t="n">
        <f aca="false">IF(AK1110=1,IF(OBJECTIVE=1,AI1110,AJ1110),1000000000000)+ROW()*0.000000001</f>
        <v>1000000000000</v>
      </c>
      <c r="AM1110" s="31" t="n">
        <v>4.110024</v>
      </c>
      <c r="AN1110" s="41" t="n">
        <v>1.565394</v>
      </c>
      <c r="AO1110" s="31" t="n">
        <v>3.574008</v>
      </c>
      <c r="AP1110" s="31" t="n">
        <f aca="false">IF(CORE_MODE=1,G1110,IF(OR(CORE_MODE=3,CORE_MODE=4),G1110+(CHOOSE(N_CW+1,0,1,CW_N2,CW_N3,CW_N4,CW_N5,CW_N6)+CHOOSE(N_CW_A+1,0,CW_A1,CW_A2))*CW_PER_SWING*AM1110,AM1110))</f>
        <v>15.986970864312</v>
      </c>
      <c r="AQ1110" s="41" t="n">
        <f aca="false">IF(CORE_MODE=2,AN1110,K1110)</f>
        <v>1.608548</v>
      </c>
      <c r="AR1110" s="31" t="n">
        <f aca="false">IF(CORE_MODE=2,AO1110,L1110)</f>
        <v>3.70205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31" t="n">
        <v>7.264419</v>
      </c>
      <c r="H1111" s="8" t="n">
        <v>62.700304</v>
      </c>
      <c r="I1111" s="8" t="n">
        <v>1984.101537</v>
      </c>
      <c r="J1111" s="31" t="n">
        <v>31.644209</v>
      </c>
      <c r="K1111" s="41" t="n">
        <v>1.623058</v>
      </c>
      <c r="L1111" s="31" t="n">
        <v>5.131635</v>
      </c>
      <c r="M1111" s="8" t="n">
        <v>117</v>
      </c>
      <c r="N1111" s="8" t="n">
        <v>826</v>
      </c>
      <c r="O1111" s="31" t="n">
        <v>8.77062</v>
      </c>
      <c r="P1111" s="31" t="n">
        <v>9.370906</v>
      </c>
      <c r="Q1111" s="31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31" t="n">
        <v>3.323317</v>
      </c>
      <c r="W1111" s="41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2*ROUNDUP(G1111*1000/V_ZENER,0)*PRICE_Z+(4+IF(CORE_MODE=1,1,0)+IF(OR(CORE_MODE=3,CORE_MODE=4),1+2*N_CW+2*N_CW_A,0))*ROUNDUP(G1111*DIODE_SAFETY/V_STICK,0)*PRICE_STICK</f>
        <v>66.9</v>
      </c>
      <c r="AG1111" s="24" t="n">
        <f aca="false">SUM(X1111:AF1111)</f>
        <v>2514.36277002</v>
      </c>
      <c r="AH1111" s="20" t="n">
        <f aca="false">FIXED_BOM</f>
        <v>3666</v>
      </c>
      <c r="AI1111" s="24" t="n">
        <f aca="false">(AG1111+AH1111)*(1+CONT)</f>
        <v>7107.417185523</v>
      </c>
      <c r="AJ1111" s="24" t="n">
        <f aca="false">IF(AR1111&gt;0,AI1111/AR1111,1000000000000)</f>
        <v>1385.02001516534</v>
      </c>
      <c r="AK1111" s="8" t="n">
        <f aca="false">IF(AND(AP1111&gt;=V_NEED,AR1111&gt;=P_MIN,AQ1111&gt;=Z_MIN,F1111&lt;=N_CAP,D1111&lt;=R_MAX,OR(CORONA_REQ=0,O1111&gt;=G1111),OR(CORE_MODE&lt;&gt;3,E_CORE&lt;=E_NULL_MAX)),1,0)</f>
        <v>0</v>
      </c>
      <c r="AL1111" s="31" t="n">
        <f aca="false">IF(AK1111=1,IF(OBJECTIVE=1,AI1111,AJ1111),1000000000000)+ROW()*0.000000001</f>
        <v>1000000000000</v>
      </c>
      <c r="AM1111" s="31" t="n">
        <v>4.150651</v>
      </c>
      <c r="AN1111" s="41" t="n">
        <v>1.589085</v>
      </c>
      <c r="AO1111" s="31" t="n">
        <v>4.997341</v>
      </c>
      <c r="AP1111" s="31" t="n">
        <f aca="false">IF(CORE_MODE=1,G1111,IF(OR(CORE_MODE=3,CORE_MODE=4),G1111+(CHOOSE(N_CW+1,0,1,CW_N2,CW_N3,CW_N4,CW_N5,CW_N6)+CHOOSE(N_CW_A+1,0,CW_A1,CW_A2))*CW_PER_SWING*AM1111,AM1111))</f>
        <v>16.073192043213</v>
      </c>
      <c r="AQ1111" s="41" t="n">
        <f aca="false">IF(CORE_MODE=2,AN1111,K1111)</f>
        <v>1.623058</v>
      </c>
      <c r="AR1111" s="31" t="n">
        <f aca="false">IF(CORE_MODE=2,AO1111,L1111)</f>
        <v>5.131635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31" t="n">
        <v>7.264419</v>
      </c>
      <c r="H1112" s="8" t="n">
        <v>78.887052</v>
      </c>
      <c r="I1112" s="8" t="n">
        <v>2513.19528</v>
      </c>
      <c r="J1112" s="31" t="n">
        <v>31.858147</v>
      </c>
      <c r="K1112" s="41" t="n">
        <v>1.631572</v>
      </c>
      <c r="L1112" s="31" t="n">
        <v>6.555597</v>
      </c>
      <c r="M1112" s="8" t="n">
        <v>142</v>
      </c>
      <c r="N1112" s="8" t="n">
        <v>876</v>
      </c>
      <c r="O1112" s="31" t="n">
        <v>8.77062</v>
      </c>
      <c r="P1112" s="31" t="n">
        <v>11.713632</v>
      </c>
      <c r="Q1112" s="31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31" t="n">
        <v>3.82082</v>
      </c>
      <c r="W1112" s="41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2*ROUNDUP(G1112*1000/V_ZENER,0)*PRICE_Z+(4+IF(CORE_MODE=1,1,0)+IF(OR(CORE_MODE=3,CORE_MODE=4),1+2*N_CW+2*N_CW_A,0))*ROUNDUP(G1112*DIODE_SAFETY/V_STICK,0)*PRICE_STICK</f>
        <v>66.9</v>
      </c>
      <c r="AG1112" s="24" t="n">
        <f aca="false">SUM(X1112:AF1112)</f>
        <v>2988.21452989</v>
      </c>
      <c r="AH1112" s="20" t="n">
        <f aca="false">FIXED_BOM</f>
        <v>3666</v>
      </c>
      <c r="AI1112" s="24" t="n">
        <f aca="false">(AG1112+AH1112)*(1+CONT)</f>
        <v>7652.3467093735</v>
      </c>
      <c r="AJ1112" s="24" t="n">
        <f aca="false">IF(AR1112&gt;0,AI1112/AR1112,1000000000000)</f>
        <v>1167.29974545011</v>
      </c>
      <c r="AK1112" s="8" t="n">
        <f aca="false">IF(AND(AP1112&gt;=V_NEED,AR1112&gt;=P_MIN,AQ1112&gt;=Z_MIN,F1112&lt;=N_CAP,D1112&lt;=R_MAX,OR(CORONA_REQ=0,O1112&gt;=G1112),OR(CORE_MODE&lt;&gt;3,E_CORE&lt;=E_NULL_MAX)),1,0)</f>
        <v>0</v>
      </c>
      <c r="AL1112" s="31" t="n">
        <f aca="false">IF(AK1112=1,IF(OBJECTIVE=1,AI1112,AJ1112),1000000000000)+ROW()*0.000000001</f>
        <v>1000000000000</v>
      </c>
      <c r="AM1112" s="31" t="n">
        <v>4.183154</v>
      </c>
      <c r="AN1112" s="41" t="n">
        <v>1.604291</v>
      </c>
      <c r="AO1112" s="31" t="n">
        <v>6.422235</v>
      </c>
      <c r="AP1112" s="31" t="n">
        <f aca="false">IF(CORE_MODE=1,G1112,IF(OR(CORE_MODE=3,CORE_MODE=4),G1112+(CHOOSE(N_CW+1,0,1,CW_N2,CW_N3,CW_N4,CW_N5,CW_N6)+CHOOSE(N_CW_A+1,0,CW_A1,CW_A2))*CW_PER_SWING*AM1112,AM1112))</f>
        <v>16.142171957502</v>
      </c>
      <c r="AQ1112" s="41" t="n">
        <f aca="false">IF(CORE_MODE=2,AN1112,K1112)</f>
        <v>1.631572</v>
      </c>
      <c r="AR1112" s="31" t="n">
        <f aca="false">IF(CORE_MODE=2,AO1112,L1112)</f>
        <v>6.555597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31" t="n">
        <v>7.264419</v>
      </c>
      <c r="H1113" s="8" t="n">
        <v>95.073799</v>
      </c>
      <c r="I1113" s="8" t="n">
        <v>3042.289023</v>
      </c>
      <c r="J1113" s="31" t="n">
        <v>31.999237</v>
      </c>
      <c r="K1113" s="41" t="n">
        <v>1.637169</v>
      </c>
      <c r="L1113" s="31" t="n">
        <v>7.982329</v>
      </c>
      <c r="M1113" s="8" t="n">
        <v>172</v>
      </c>
      <c r="N1113" s="8" t="n">
        <v>936</v>
      </c>
      <c r="O1113" s="31" t="n">
        <v>8.77062</v>
      </c>
      <c r="P1113" s="31" t="n">
        <v>14.056359</v>
      </c>
      <c r="Q1113" s="31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31" t="n">
        <v>4.417823</v>
      </c>
      <c r="W1113" s="41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2*ROUNDUP(G1113*1000/V_ZENER,0)*PRICE_Z+(4+IF(CORE_MODE=1,1,0)+IF(OR(CORE_MODE=3,CORE_MODE=4),1+2*N_CW+2*N_CW_A,0))*ROUNDUP(G1113*DIODE_SAFETY/V_STICK,0)*PRICE_STICK</f>
        <v>66.9</v>
      </c>
      <c r="AG1113" s="24" t="n">
        <f aca="false">SUM(X1113:AF1113)</f>
        <v>3546.30720588</v>
      </c>
      <c r="AH1113" s="20" t="n">
        <f aca="false">FIXED_BOM</f>
        <v>3666</v>
      </c>
      <c r="AI1113" s="24" t="n">
        <f aca="false">(AG1113+AH1113)*(1+CONT)</f>
        <v>8294.153286762</v>
      </c>
      <c r="AJ1113" s="24" t="n">
        <f aca="false">IF(AR1113&gt;0,AI1113/AR1113,1000000000000)</f>
        <v>1039.06432405405</v>
      </c>
      <c r="AK1113" s="8" t="n">
        <f aca="false">IF(AND(AP1113&gt;=V_NEED,AR1113&gt;=P_MIN,AQ1113&gt;=Z_MIN,F1113&lt;=N_CAP,D1113&lt;=R_MAX,OR(CORONA_REQ=0,O1113&gt;=G1113),OR(CORE_MODE&lt;&gt;3,E_CORE&lt;=E_NULL_MAX)),1,0)</f>
        <v>0</v>
      </c>
      <c r="AL1113" s="31" t="n">
        <f aca="false">IF(AK1113=1,IF(OBJECTIVE=1,AI1113,AJ1113),1000000000000)+ROW()*0.000000001</f>
        <v>1000000000000</v>
      </c>
      <c r="AM1113" s="31" t="n">
        <v>4.211982</v>
      </c>
      <c r="AN1113" s="41" t="n">
        <v>1.615182</v>
      </c>
      <c r="AO1113" s="31" t="n">
        <v>7.856047</v>
      </c>
      <c r="AP1113" s="31" t="n">
        <f aca="false">IF(CORE_MODE=1,G1113,IF(OR(CORE_MODE=3,CORE_MODE=4),G1113+(CHOOSE(N_CW+1,0,1,CW_N2,CW_N3,CW_N4,CW_N5,CW_N6)+CHOOSE(N_CW_A+1,0,CW_A1,CW_A2))*CW_PER_SWING*AM1113,AM1113))</f>
        <v>16.203352555266</v>
      </c>
      <c r="AQ1113" s="41" t="n">
        <f aca="false">IF(CORE_MODE=2,AN1113,K1113)</f>
        <v>1.637169</v>
      </c>
      <c r="AR1113" s="31" t="n">
        <f aca="false">IF(CORE_MODE=2,AO1113,L1113)</f>
        <v>7.982329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31" t="n">
        <v>7.264419</v>
      </c>
      <c r="H1114" s="8" t="n">
        <v>127.447295</v>
      </c>
      <c r="I1114" s="8" t="n">
        <v>4100.476509</v>
      </c>
      <c r="J1114" s="31" t="n">
        <v>32.1739</v>
      </c>
      <c r="K1114" s="41" t="n">
        <v>1.643632</v>
      </c>
      <c r="L1114" s="31" t="n">
        <v>10.836145</v>
      </c>
      <c r="M1114" s="8" t="n">
        <v>227</v>
      </c>
      <c r="N1114" s="8" t="n">
        <v>1046</v>
      </c>
      <c r="O1114" s="31" t="n">
        <v>8.77062</v>
      </c>
      <c r="P1114" s="31" t="n">
        <v>18.741812</v>
      </c>
      <c r="Q1114" s="31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31" t="n">
        <v>5.512329</v>
      </c>
      <c r="W1114" s="41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2*ROUNDUP(G1114*1000/V_ZENER,0)*PRICE_Z+(4+IF(CORE_MODE=1,1,0)+IF(OR(CORE_MODE=3,CORE_MODE=4),1+2*N_CW+2*N_CW_A,0))*ROUNDUP(G1114*DIODE_SAFETY/V_STICK,0)*PRICE_STICK</f>
        <v>66.9</v>
      </c>
      <c r="AG1114" s="24" t="n">
        <f aca="false">SUM(X1114:AF1114)</f>
        <v>4578.25164174</v>
      </c>
      <c r="AH1114" s="20" t="n">
        <f aca="false">FIXED_BOM</f>
        <v>3666</v>
      </c>
      <c r="AI1114" s="24" t="n">
        <f aca="false">(AG1114+AH1114)*(1+CONT)</f>
        <v>9480.889388001</v>
      </c>
      <c r="AJ1114" s="24" t="n">
        <f aca="false">IF(AR1114&gt;0,AI1114/AR1114,1000000000000)</f>
        <v>874.931941940699</v>
      </c>
      <c r="AK1114" s="8" t="n">
        <f aca="false">IF(AND(AP1114&gt;=V_NEED,AR1114&gt;=P_MIN,AQ1114&gt;=Z_MIN,F1114&lt;=N_CAP,D1114&lt;=R_MAX,OR(CORONA_REQ=0,O1114&gt;=G1114),OR(CORE_MODE&lt;&gt;3,E_CORE&lt;=E_NULL_MAX)),1,0)</f>
        <v>0</v>
      </c>
      <c r="AL1114" s="31" t="n">
        <f aca="false">IF(AK1114=1,IF(OBJECTIVE=1,AI1114,AJ1114),1000000000000)+ROW()*0.000000001</f>
        <v>1000000000000</v>
      </c>
      <c r="AM1114" s="31" t="n">
        <v>4.308234</v>
      </c>
      <c r="AN1114" s="41" t="n">
        <v>1.62624</v>
      </c>
      <c r="AO1114" s="31" t="n">
        <v>10.702467</v>
      </c>
      <c r="AP1114" s="31" t="n">
        <f aca="false">IF(CORE_MODE=1,G1114,IF(OR(CORE_MODE=3,CORE_MODE=4),G1114+(CHOOSE(N_CW+1,0,1,CW_N2,CW_N3,CW_N4,CW_N5,CW_N6)+CHOOSE(N_CW_A+1,0,CW_A1,CW_A2))*CW_PER_SWING*AM1114,AM1114))</f>
        <v>16.407624613542</v>
      </c>
      <c r="AQ1114" s="41" t="n">
        <f aca="false">IF(CORE_MODE=2,AN1114,K1114)</f>
        <v>1.643632</v>
      </c>
      <c r="AR1114" s="31" t="n">
        <f aca="false">IF(CORE_MODE=2,AO1114,L1114)</f>
        <v>10.836145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31" t="n">
        <v>7.264419</v>
      </c>
      <c r="H1115" s="8" t="n">
        <v>49.877536</v>
      </c>
      <c r="I1115" s="8" t="n">
        <v>1089.118875</v>
      </c>
      <c r="J1115" s="31" t="n">
        <v>21.83586</v>
      </c>
      <c r="K1115" s="41" t="n">
        <v>1.557858</v>
      </c>
      <c r="L1115" s="31" t="n">
        <v>2.617743</v>
      </c>
      <c r="M1115" s="8" t="n">
        <v>62</v>
      </c>
      <c r="N1115" s="8" t="n">
        <v>716</v>
      </c>
      <c r="O1115" s="31" t="n">
        <v>8.77062</v>
      </c>
      <c r="P1115" s="31" t="n">
        <v>5.364037</v>
      </c>
      <c r="Q1115" s="31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31" t="n">
        <v>2.228812</v>
      </c>
      <c r="W1115" s="41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2*ROUNDUP(G1115*1000/V_ZENER,0)*PRICE_Z+(4+IF(CORE_MODE=1,1,0)+IF(OR(CORE_MODE=3,CORE_MODE=4),1+2*N_CW+2*N_CW_A,0))*ROUNDUP(G1115*DIODE_SAFETY/V_STICK,0)*PRICE_STICK</f>
        <v>66.9</v>
      </c>
      <c r="AG1115" s="24" t="n">
        <f aca="false">SUM(X1115:AF1115)</f>
        <v>1490.54104964</v>
      </c>
      <c r="AH1115" s="20" t="n">
        <f aca="false">FIXED_BOM</f>
        <v>3666</v>
      </c>
      <c r="AI1115" s="24" t="n">
        <f aca="false">(AG1115+AH1115)*(1+CONT)</f>
        <v>5930.022207086</v>
      </c>
      <c r="AJ1115" s="24" t="n">
        <f aca="false">IF(AR1115&gt;0,AI1115/AR1115,1000000000000)</f>
        <v>2265.31871428402</v>
      </c>
      <c r="AK1115" s="8" t="n">
        <f aca="false">IF(AND(AP1115&gt;=V_NEED,AR1115&gt;=P_MIN,AQ1115&gt;=Z_MIN,F1115&lt;=N_CAP,D1115&lt;=R_MAX,OR(CORONA_REQ=0,O1115&gt;=G1115),OR(CORE_MODE&lt;&gt;3,E_CORE&lt;=E_NULL_MAX)),1,0)</f>
        <v>0</v>
      </c>
      <c r="AL1115" s="31" t="n">
        <f aca="false">IF(AK1115=1,IF(OBJECTIVE=1,AI1115,AJ1115),1000000000000)+ROW()*0.000000001</f>
        <v>1000000000000</v>
      </c>
      <c r="AM1115" s="31" t="n">
        <v>4.075675</v>
      </c>
      <c r="AN1115" s="41" t="n">
        <v>1.504181</v>
      </c>
      <c r="AO1115" s="31" t="n">
        <v>2.486401</v>
      </c>
      <c r="AP1115" s="31" t="n">
        <f aca="false">IF(CORE_MODE=1,G1115,IF(OR(CORE_MODE=3,CORE_MODE=4),G1115+(CHOOSE(N_CW+1,0,1,CW_N2,CW_N3,CW_N4,CW_N5,CW_N6)+CHOOSE(N_CW_A+1,0,CW_A1,CW_A2))*CW_PER_SWING*AM1115,AM1115))</f>
        <v>15.914073252525</v>
      </c>
      <c r="AQ1115" s="41" t="n">
        <f aca="false">IF(CORE_MODE=2,AN1115,K1115)</f>
        <v>1.557858</v>
      </c>
      <c r="AR1115" s="31" t="n">
        <f aca="false">IF(CORE_MODE=2,AO1115,L1115)</f>
        <v>2.617743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31" t="n">
        <v>7.264419</v>
      </c>
      <c r="H1116" s="8" t="n">
        <v>77.236128</v>
      </c>
      <c r="I1116" s="8" t="n">
        <v>1711.472518</v>
      </c>
      <c r="J1116" s="31" t="n">
        <v>22.158963</v>
      </c>
      <c r="K1116" s="41" t="n">
        <v>1.58143</v>
      </c>
      <c r="L1116" s="31" t="n">
        <v>4.231122</v>
      </c>
      <c r="M1116" s="8" t="n">
        <v>92</v>
      </c>
      <c r="N1116" s="8" t="n">
        <v>776</v>
      </c>
      <c r="O1116" s="31" t="n">
        <v>8.77062</v>
      </c>
      <c r="P1116" s="31" t="n">
        <v>8.046055</v>
      </c>
      <c r="Q1116" s="31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31" t="n">
        <v>2.825815</v>
      </c>
      <c r="W1116" s="41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2*ROUNDUP(G1116*1000/V_ZENER,0)*PRICE_Z+(4+IF(CORE_MODE=1,1,0)+IF(OR(CORE_MODE=3,CORE_MODE=4),1+2*N_CW+2*N_CW_A,0))*ROUNDUP(G1116*DIODE_SAFETY/V_STICK,0)*PRICE_STICK</f>
        <v>66.9</v>
      </c>
      <c r="AG1116" s="24" t="n">
        <f aca="false">SUM(X1116:AF1116)</f>
        <v>2052.6950339</v>
      </c>
      <c r="AH1116" s="20" t="n">
        <f aca="false">FIXED_BOM</f>
        <v>3666</v>
      </c>
      <c r="AI1116" s="24" t="n">
        <f aca="false">(AG1116+AH1116)*(1+CONT)</f>
        <v>6576.499288985</v>
      </c>
      <c r="AJ1116" s="24" t="n">
        <f aca="false">IF(AR1116&gt;0,AI1116/AR1116,1000000000000)</f>
        <v>1554.31568481953</v>
      </c>
      <c r="AK1116" s="8" t="n">
        <f aca="false">IF(AND(AP1116&gt;=V_NEED,AR1116&gt;=P_MIN,AQ1116&gt;=Z_MIN,F1116&lt;=N_CAP,D1116&lt;=R_MAX,OR(CORONA_REQ=0,O1116&gt;=G1116),OR(CORE_MODE&lt;&gt;3,E_CORE&lt;=E_NULL_MAX)),1,0)</f>
        <v>0</v>
      </c>
      <c r="AL1116" s="31" t="n">
        <f aca="false">IF(AK1116=1,IF(OBJECTIVE=1,AI1116,AJ1116),1000000000000)+ROW()*0.000000001</f>
        <v>1000000000000</v>
      </c>
      <c r="AM1116" s="31" t="n">
        <v>4.116097</v>
      </c>
      <c r="AN1116" s="41" t="n">
        <v>1.545443</v>
      </c>
      <c r="AO1116" s="31" t="n">
        <v>4.102005</v>
      </c>
      <c r="AP1116" s="31" t="n">
        <f aca="false">IF(CORE_MODE=1,G1116,IF(OR(CORE_MODE=3,CORE_MODE=4),G1116+(CHOOSE(N_CW+1,0,1,CW_N2,CW_N3,CW_N4,CW_N5,CW_N6)+CHOOSE(N_CW_A+1,0,CW_A1,CW_A2))*CW_PER_SWING*AM1116,AM1116))</f>
        <v>15.999859367511</v>
      </c>
      <c r="AQ1116" s="41" t="n">
        <f aca="false">IF(CORE_MODE=2,AN1116,K1116)</f>
        <v>1.58143</v>
      </c>
      <c r="AR1116" s="31" t="n">
        <f aca="false">IF(CORE_MODE=2,AO1116,L1116)</f>
        <v>4.231122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31" t="n">
        <v>7.264419</v>
      </c>
      <c r="H1117" s="8" t="n">
        <v>104.59472</v>
      </c>
      <c r="I1117" s="8" t="n">
        <v>2333.826161</v>
      </c>
      <c r="J1117" s="31" t="n">
        <v>22.31304</v>
      </c>
      <c r="K1117" s="41" t="n">
        <v>1.591768</v>
      </c>
      <c r="L1117" s="31" t="n">
        <v>5.838009</v>
      </c>
      <c r="M1117" s="8" t="n">
        <v>122</v>
      </c>
      <c r="N1117" s="8" t="n">
        <v>836</v>
      </c>
      <c r="O1117" s="31" t="n">
        <v>8.77062</v>
      </c>
      <c r="P1117" s="31" t="n">
        <v>10.728074</v>
      </c>
      <c r="Q1117" s="31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31" t="n">
        <v>3.422818</v>
      </c>
      <c r="W1117" s="41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2*ROUNDUP(G1117*1000/V_ZENER,0)*PRICE_Z+(4+IF(CORE_MODE=1,1,0)+IF(OR(CORE_MODE=3,CORE_MODE=4),1+2*N_CW+2*N_CW_A,0))*ROUNDUP(G1117*DIODE_SAFETY/V_STICK,0)*PRICE_STICK</f>
        <v>66.9</v>
      </c>
      <c r="AG1117" s="24" t="n">
        <f aca="false">SUM(X1117:AF1117)</f>
        <v>2614.84909363</v>
      </c>
      <c r="AH1117" s="20" t="n">
        <f aca="false">FIXED_BOM</f>
        <v>3666</v>
      </c>
      <c r="AI1117" s="24" t="n">
        <f aca="false">(AG1117+AH1117)*(1+CONT)</f>
        <v>7222.9764576745</v>
      </c>
      <c r="AJ1117" s="24" t="n">
        <f aca="false">IF(AR1117&gt;0,AI1117/AR1117,1000000000000)</f>
        <v>1237.23284045545</v>
      </c>
      <c r="AK1117" s="8" t="n">
        <f aca="false">IF(AND(AP1117&gt;=V_NEED,AR1117&gt;=P_MIN,AQ1117&gt;=Z_MIN,F1117&lt;=N_CAP,D1117&lt;=R_MAX,OR(CORONA_REQ=0,O1117&gt;=G1117),OR(CORE_MODE&lt;&gt;3,E_CORE&lt;=E_NULL_MAX)),1,0)</f>
        <v>0</v>
      </c>
      <c r="AL1117" s="31" t="n">
        <f aca="false">IF(AK1117=1,IF(OBJECTIVE=1,AI1117,AJ1117),1000000000000)+ROW()*0.000000001</f>
        <v>1000000000000</v>
      </c>
      <c r="AM1117" s="31" t="n">
        <v>4.158132</v>
      </c>
      <c r="AN1117" s="41" t="n">
        <v>1.564047</v>
      </c>
      <c r="AO1117" s="31" t="n">
        <v>5.705542</v>
      </c>
      <c r="AP1117" s="31" t="n">
        <f aca="false">IF(CORE_MODE=1,G1117,IF(OR(CORE_MODE=3,CORE_MODE=4),G1117+(CHOOSE(N_CW+1,0,1,CW_N2,CW_N3,CW_N4,CW_N5,CW_N6)+CHOOSE(N_CW_A+1,0,CW_A1,CW_A2))*CW_PER_SWING*AM1117,AM1117))</f>
        <v>16.089068692716</v>
      </c>
      <c r="AQ1117" s="41" t="n">
        <f aca="false">IF(CORE_MODE=2,AN1117,K1117)</f>
        <v>1.591768</v>
      </c>
      <c r="AR1117" s="31" t="n">
        <f aca="false">IF(CORE_MODE=2,AO1117,L1117)</f>
        <v>5.838009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31" t="n">
        <v>7.264419</v>
      </c>
      <c r="H1118" s="8" t="n">
        <v>131.953312</v>
      </c>
      <c r="I1118" s="8" t="n">
        <v>2956.179804</v>
      </c>
      <c r="J1118" s="31" t="n">
        <v>22.403225</v>
      </c>
      <c r="K1118" s="41" t="n">
        <v>1.599074</v>
      </c>
      <c r="L1118" s="31" t="n">
        <v>7.456207</v>
      </c>
      <c r="M1118" s="8" t="n">
        <v>152</v>
      </c>
      <c r="N1118" s="8" t="n">
        <v>896</v>
      </c>
      <c r="O1118" s="31" t="n">
        <v>8.77062</v>
      </c>
      <c r="P1118" s="31" t="n">
        <v>13.410092</v>
      </c>
      <c r="Q1118" s="31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31" t="n">
        <v>4.019821</v>
      </c>
      <c r="W1118" s="41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2*ROUNDUP(G1118*1000/V_ZENER,0)*PRICE_Z+(4+IF(CORE_MODE=1,1,0)+IF(OR(CORE_MODE=3,CORE_MODE=4),1+2*N_CW+2*N_CW_A,0))*ROUNDUP(G1118*DIODE_SAFETY/V_STICK,0)*PRICE_STICK</f>
        <v>66.9</v>
      </c>
      <c r="AG1118" s="24" t="n">
        <f aca="false">SUM(X1118:AF1118)</f>
        <v>3177.00308289</v>
      </c>
      <c r="AH1118" s="20" t="n">
        <f aca="false">FIXED_BOM</f>
        <v>3666</v>
      </c>
      <c r="AI1118" s="24" t="n">
        <f aca="false">(AG1118+AH1118)*(1+CONT)</f>
        <v>7869.4535453235</v>
      </c>
      <c r="AJ1118" s="24" t="n">
        <f aca="false">IF(AR1118&gt;0,AI1118/AR1118,1000000000000)</f>
        <v>1055.42315889614</v>
      </c>
      <c r="AK1118" s="8" t="n">
        <f aca="false">IF(AND(AP1118&gt;=V_NEED,AR1118&gt;=P_MIN,AQ1118&gt;=Z_MIN,F1118&lt;=N_CAP,D1118&lt;=R_MAX,OR(CORONA_REQ=0,O1118&gt;=G1118),OR(CORE_MODE&lt;&gt;3,E_CORE&lt;=E_NULL_MAX)),1,0)</f>
        <v>0</v>
      </c>
      <c r="AL1118" s="31" t="n">
        <f aca="false">IF(AK1118=1,IF(OBJECTIVE=1,AI1118,AJ1118),1000000000000)+ROW()*0.000000001</f>
        <v>1000000000000</v>
      </c>
      <c r="AM1118" s="31" t="n">
        <v>4.190129</v>
      </c>
      <c r="AN1118" s="41" t="n">
        <v>1.577746</v>
      </c>
      <c r="AO1118" s="31" t="n">
        <v>7.331447</v>
      </c>
      <c r="AP1118" s="31" t="n">
        <f aca="false">IF(CORE_MODE=1,G1118,IF(OR(CORE_MODE=3,CORE_MODE=4),G1118+(CHOOSE(N_CW+1,0,1,CW_N2,CW_N3,CW_N4,CW_N5,CW_N6)+CHOOSE(N_CW_A+1,0,CW_A1,CW_A2))*CW_PER_SWING*AM1118,AM1118))</f>
        <v>16.156974741927</v>
      </c>
      <c r="AQ1118" s="41" t="n">
        <f aca="false">IF(CORE_MODE=2,AN1118,K1118)</f>
        <v>1.599074</v>
      </c>
      <c r="AR1118" s="31" t="n">
        <f aca="false">IF(CORE_MODE=2,AO1118,L1118)</f>
        <v>7.456207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31" t="n">
        <v>7.264419</v>
      </c>
      <c r="H1119" s="8" t="n">
        <v>159.311904</v>
      </c>
      <c r="I1119" s="8" t="n">
        <v>3578.533447</v>
      </c>
      <c r="J1119" s="31" t="n">
        <v>22.462436</v>
      </c>
      <c r="K1119" s="41" t="n">
        <v>1.603322</v>
      </c>
      <c r="L1119" s="31" t="n">
        <v>9.068666</v>
      </c>
      <c r="M1119" s="8" t="n">
        <v>182</v>
      </c>
      <c r="N1119" s="8" t="n">
        <v>956</v>
      </c>
      <c r="O1119" s="31" t="n">
        <v>8.77062</v>
      </c>
      <c r="P1119" s="31" t="n">
        <v>16.092111</v>
      </c>
      <c r="Q1119" s="31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31" t="n">
        <v>4.616824</v>
      </c>
      <c r="W1119" s="41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2*ROUNDUP(G1119*1000/V_ZENER,0)*PRICE_Z+(4+IF(CORE_MODE=1,1,0)+IF(OR(CORE_MODE=3,CORE_MODE=4),1+2*N_CW+2*N_CW_A,0))*ROUNDUP(G1119*DIODE_SAFETY/V_STICK,0)*PRICE_STICK</f>
        <v>66.9</v>
      </c>
      <c r="AG1119" s="24" t="n">
        <f aca="false">SUM(X1119:AF1119)</f>
        <v>3739.15707912</v>
      </c>
      <c r="AH1119" s="20" t="n">
        <f aca="false">FIXED_BOM</f>
        <v>3666</v>
      </c>
      <c r="AI1119" s="24" t="n">
        <f aca="false">(AG1119+AH1119)*(1+CONT)</f>
        <v>8515.930640988</v>
      </c>
      <c r="AJ1119" s="24" t="n">
        <f aca="false">IF(AR1119&gt;0,AI1119/AR1119,1000000000000)</f>
        <v>939.049981660809</v>
      </c>
      <c r="AK1119" s="8" t="n">
        <f aca="false">IF(AND(AP1119&gt;=V_NEED,AR1119&gt;=P_MIN,AQ1119&gt;=Z_MIN,F1119&lt;=N_CAP,D1119&lt;=R_MAX,OR(CORONA_REQ=0,O1119&gt;=G1119),OR(CORE_MODE&lt;&gt;3,E_CORE&lt;=E_NULL_MAX)),1,0)</f>
        <v>0</v>
      </c>
      <c r="AL1119" s="31" t="n">
        <f aca="false">IF(AK1119=1,IF(OBJECTIVE=1,AI1119,AJ1119),1000000000000)+ROW()*0.000000001</f>
        <v>1000000000000</v>
      </c>
      <c r="AM1119" s="31" t="n">
        <v>4.247427</v>
      </c>
      <c r="AN1119" s="41" t="n">
        <v>1.584947</v>
      </c>
      <c r="AO1119" s="31" t="n">
        <v>8.939359</v>
      </c>
      <c r="AP1119" s="31" t="n">
        <f aca="false">IF(CORE_MODE=1,G1119,IF(OR(CORE_MODE=3,CORE_MODE=4),G1119+(CHOOSE(N_CW+1,0,1,CW_N2,CW_N3,CW_N4,CW_N5,CW_N6)+CHOOSE(N_CW_A+1,0,CW_A1,CW_A2))*CW_PER_SWING*AM1119,AM1119))</f>
        <v>16.278576167301</v>
      </c>
      <c r="AQ1119" s="41" t="n">
        <f aca="false">IF(CORE_MODE=2,AN1119,K1119)</f>
        <v>1.603322</v>
      </c>
      <c r="AR1119" s="31" t="n">
        <f aca="false">IF(CORE_MODE=2,AO1119,L1119)</f>
        <v>9.068666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31" t="n">
        <v>7.264419</v>
      </c>
      <c r="H1120" s="8" t="n">
        <v>214.029089</v>
      </c>
      <c r="I1120" s="8" t="n">
        <v>4823.240733</v>
      </c>
      <c r="J1120" s="31" t="n">
        <v>22.535445</v>
      </c>
      <c r="K1120" s="41" t="n">
        <v>1.608961</v>
      </c>
      <c r="L1120" s="31" t="n">
        <v>12.299297</v>
      </c>
      <c r="M1120" s="8" t="n">
        <v>242</v>
      </c>
      <c r="N1120" s="8" t="n">
        <v>1076</v>
      </c>
      <c r="O1120" s="31" t="n">
        <v>8.77062</v>
      </c>
      <c r="P1120" s="31" t="n">
        <v>21.456148</v>
      </c>
      <c r="Q1120" s="31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31" t="n">
        <v>5.810831</v>
      </c>
      <c r="W1120" s="41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2*ROUNDUP(G1120*1000/V_ZENER,0)*PRICE_Z+(4+IF(CORE_MODE=1,1,0)+IF(OR(CORE_MODE=3,CORE_MODE=4),1+2*N_CW+2*N_CW_A,0))*ROUNDUP(G1120*DIODE_SAFETY/V_STICK,0)*PRICE_STICK</f>
        <v>66.9</v>
      </c>
      <c r="AG1120" s="24" t="n">
        <f aca="false">SUM(X1120:AF1120)</f>
        <v>4863.46518961</v>
      </c>
      <c r="AH1120" s="20" t="n">
        <f aca="false">FIXED_BOM</f>
        <v>3666</v>
      </c>
      <c r="AI1120" s="24" t="n">
        <f aca="false">(AG1120+AH1120)*(1+CONT)</f>
        <v>9808.8849680515</v>
      </c>
      <c r="AJ1120" s="24" t="n">
        <f aca="false">IF(AR1120&gt;0,AI1120/AR1120,1000000000000)</f>
        <v>797.515904205866</v>
      </c>
      <c r="AK1120" s="8" t="n">
        <f aca="false">IF(AND(AP1120&gt;=V_NEED,AR1120&gt;=P_MIN,AQ1120&gt;=Z_MIN,F1120&lt;=N_CAP,D1120&lt;=R_MAX,OR(CORONA_REQ=0,O1120&gt;=G1120),OR(CORE_MODE&lt;&gt;3,E_CORE&lt;=E_NULL_MAX)),1,0)</f>
        <v>0</v>
      </c>
      <c r="AL1120" s="31" t="n">
        <f aca="false">IF(AK1120=1,IF(OBJECTIVE=1,AI1120,AJ1120),1000000000000)+ROW()*0.000000001</f>
        <v>1000000000000</v>
      </c>
      <c r="AM1120" s="31" t="n">
        <v>4.341048</v>
      </c>
      <c r="AN1120" s="41" t="n">
        <v>1.594949</v>
      </c>
      <c r="AO1120" s="31" t="n">
        <v>12.167682</v>
      </c>
      <c r="AP1120" s="31" t="n">
        <f aca="false">IF(CORE_MODE=1,G1120,IF(OR(CORE_MODE=3,CORE_MODE=4),G1120+(CHOOSE(N_CW+1,0,1,CW_N2,CW_N3,CW_N4,CW_N5,CW_N6)+CHOOSE(N_CW_A+1,0,CW_A1,CW_A2))*CW_PER_SWING*AM1120,AM1120))</f>
        <v>16.477264551624</v>
      </c>
      <c r="AQ1120" s="41" t="n">
        <f aca="false">IF(CORE_MODE=2,AN1120,K1120)</f>
        <v>1.608961</v>
      </c>
      <c r="AR1120" s="31" t="n">
        <f aca="false">IF(CORE_MODE=2,AO1120,L1120)</f>
        <v>12.299297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31" t="n">
        <v>7.264419</v>
      </c>
      <c r="H1121" s="8" t="n">
        <v>24.071501</v>
      </c>
      <c r="I1121" s="8" t="n">
        <v>763.737009</v>
      </c>
      <c r="J1121" s="31" t="n">
        <v>31.727852</v>
      </c>
      <c r="K1121" s="41" t="n">
        <v>1.568365</v>
      </c>
      <c r="L1121" s="31" t="n">
        <v>1.855196</v>
      </c>
      <c r="M1121" s="8" t="n">
        <v>63</v>
      </c>
      <c r="N1121" s="8" t="n">
        <v>718</v>
      </c>
      <c r="O1121" s="31" t="n">
        <v>9.183835</v>
      </c>
      <c r="P1121" s="31" t="n">
        <v>5.008586</v>
      </c>
      <c r="Q1121" s="31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31" t="n">
        <v>2.248712</v>
      </c>
      <c r="W1121" s="41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2*ROUNDUP(G1121*1000/V_ZENER,0)*PRICE_Z+(4+IF(CORE_MODE=1,1,0)+IF(OR(CORE_MODE=3,CORE_MODE=4),1+2*N_CW+2*N_CW_A,0))*ROUNDUP(G1121*DIODE_SAFETY/V_STICK,0)*PRICE_STICK</f>
        <v>66.9</v>
      </c>
      <c r="AG1121" s="24" t="n">
        <f aca="false">SUM(X1121:AF1121)</f>
        <v>1426.98408667</v>
      </c>
      <c r="AH1121" s="20" t="n">
        <f aca="false">FIXED_BOM</f>
        <v>3666</v>
      </c>
      <c r="AI1121" s="24" t="n">
        <f aca="false">(AG1121+AH1121)*(1+CONT)</f>
        <v>5856.9316996705</v>
      </c>
      <c r="AJ1121" s="24" t="n">
        <f aca="false">IF(AR1121&gt;0,AI1121/AR1121,1000000000000)</f>
        <v>3157.0420050876</v>
      </c>
      <c r="AK1121" s="8" t="n">
        <f aca="false">IF(AND(AP1121&gt;=V_NEED,AR1121&gt;=P_MIN,AQ1121&gt;=Z_MIN,F1121&lt;=N_CAP,D1121&lt;=R_MAX,OR(CORONA_REQ=0,O1121&gt;=G1121),OR(CORE_MODE&lt;&gt;3,E_CORE&lt;=E_NULL_MAX)),1,0)</f>
        <v>0</v>
      </c>
      <c r="AL1121" s="31" t="n">
        <f aca="false">IF(AK1121=1,IF(OBJECTIVE=1,AI1121,AJ1121),1000000000000)+ROW()*0.000000001</f>
        <v>1000000000000</v>
      </c>
      <c r="AM1121" s="31" t="n">
        <v>4.067203</v>
      </c>
      <c r="AN1121" s="41" t="n">
        <v>1.494175</v>
      </c>
      <c r="AO1121" s="31" t="n">
        <v>1.727839</v>
      </c>
      <c r="AP1121" s="31" t="n">
        <f aca="false">IF(CORE_MODE=1,G1121,IF(OR(CORE_MODE=3,CORE_MODE=4),G1121+(CHOOSE(N_CW+1,0,1,CW_N2,CW_N3,CW_N4,CW_N5,CW_N6)+CHOOSE(N_CW_A+1,0,CW_A1,CW_A2))*CW_PER_SWING*AM1121,AM1121))</f>
        <v>15.896093440389</v>
      </c>
      <c r="AQ1121" s="41" t="n">
        <f aca="false">IF(CORE_MODE=2,AN1121,K1121)</f>
        <v>1.568365</v>
      </c>
      <c r="AR1121" s="31" t="n">
        <f aca="false">IF(CORE_MODE=2,AO1121,L1121)</f>
        <v>1.855196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31" t="n">
        <v>7.264419</v>
      </c>
      <c r="H1122" s="8" t="n">
        <v>36.683787</v>
      </c>
      <c r="I1122" s="8" t="n">
        <v>1200.158157</v>
      </c>
      <c r="J1122" s="31" t="n">
        <v>32.71631</v>
      </c>
      <c r="K1122" s="41" t="n">
        <v>1.60289</v>
      </c>
      <c r="L1122" s="31" t="n">
        <v>3.034197</v>
      </c>
      <c r="M1122" s="8" t="n">
        <v>90.5</v>
      </c>
      <c r="N1122" s="8" t="n">
        <v>773</v>
      </c>
      <c r="O1122" s="31" t="n">
        <v>9.183835</v>
      </c>
      <c r="P1122" s="31" t="n">
        <v>7.512879</v>
      </c>
      <c r="Q1122" s="31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31" t="n">
        <v>2.795965</v>
      </c>
      <c r="W1122" s="41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2*ROUNDUP(G1122*1000/V_ZENER,0)*PRICE_Z+(4+IF(CORE_MODE=1,1,0)+IF(OR(CORE_MODE=3,CORE_MODE=4),1+2*N_CW+2*N_CW_A,0))*ROUNDUP(G1122*DIODE_SAFETY/V_STICK,0)*PRICE_STICK</f>
        <v>66.9</v>
      </c>
      <c r="AG1122" s="24" t="n">
        <f aca="false">SUM(X1122:AF1122)</f>
        <v>1910.62255295</v>
      </c>
      <c r="AH1122" s="20" t="n">
        <f aca="false">FIXED_BOM</f>
        <v>3666</v>
      </c>
      <c r="AI1122" s="24" t="n">
        <f aca="false">(AG1122+AH1122)*(1+CONT)</f>
        <v>6413.1159358925</v>
      </c>
      <c r="AJ1122" s="24" t="n">
        <f aca="false">IF(AR1122&gt;0,AI1122/AR1122,1000000000000)</f>
        <v>2113.61224597233</v>
      </c>
      <c r="AK1122" s="8" t="n">
        <f aca="false">IF(AND(AP1122&gt;=V_NEED,AR1122&gt;=P_MIN,AQ1122&gt;=Z_MIN,F1122&lt;=N_CAP,D1122&lt;=R_MAX,OR(CORONA_REQ=0,O1122&gt;=G1122),OR(CORE_MODE&lt;&gt;3,E_CORE&lt;=E_NULL_MAX)),1,0)</f>
        <v>0</v>
      </c>
      <c r="AL1122" s="31" t="n">
        <f aca="false">IF(AK1122=1,IF(OBJECTIVE=1,AI1122,AJ1122),1000000000000)+ROW()*0.000000001</f>
        <v>1000000000000</v>
      </c>
      <c r="AM1122" s="31" t="n">
        <v>4.098895</v>
      </c>
      <c r="AN1122" s="41" t="n">
        <v>1.55023</v>
      </c>
      <c r="AO1122" s="31" t="n">
        <v>2.900734</v>
      </c>
      <c r="AP1122" s="31" t="n">
        <f aca="false">IF(CORE_MODE=1,G1122,IF(OR(CORE_MODE=3,CORE_MODE=4),G1122+(CHOOSE(N_CW+1,0,1,CW_N2,CW_N3,CW_N4,CW_N5,CW_N6)+CHOOSE(N_CW_A+1,0,CW_A1,CW_A2))*CW_PER_SWING*AM1122,AM1122))</f>
        <v>15.963352199385</v>
      </c>
      <c r="AQ1122" s="41" t="n">
        <f aca="false">IF(CORE_MODE=2,AN1122,K1122)</f>
        <v>1.60289</v>
      </c>
      <c r="AR1122" s="31" t="n">
        <f aca="false">IF(CORE_MODE=2,AO1122,L1122)</f>
        <v>3.034197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31" t="n">
        <v>7.264419</v>
      </c>
      <c r="H1123" s="8" t="n">
        <v>49.296073</v>
      </c>
      <c r="I1123" s="8" t="n">
        <v>1636.579306</v>
      </c>
      <c r="J1123" s="31" t="n">
        <v>33.198979</v>
      </c>
      <c r="K1123" s="41" t="n">
        <v>1.619505</v>
      </c>
      <c r="L1123" s="31" t="n">
        <v>4.215798</v>
      </c>
      <c r="M1123" s="8" t="n">
        <v>123.5</v>
      </c>
      <c r="N1123" s="8" t="n">
        <v>839</v>
      </c>
      <c r="O1123" s="31" t="n">
        <v>9.183835</v>
      </c>
      <c r="P1123" s="31" t="n">
        <v>10.017172</v>
      </c>
      <c r="Q1123" s="31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31" t="n">
        <v>3.452668</v>
      </c>
      <c r="W1123" s="41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2*ROUNDUP(G1123*1000/V_ZENER,0)*PRICE_Z+(4+IF(CORE_MODE=1,1,0)+IF(OR(CORE_MODE=3,CORE_MODE=4),1+2*N_CW+2*N_CW_A,0))*ROUNDUP(G1123*DIODE_SAFETY/V_STICK,0)*PRICE_STICK</f>
        <v>66.9</v>
      </c>
      <c r="AG1123" s="24" t="n">
        <f aca="false">SUM(X1123:AF1123)</f>
        <v>2483.11858477</v>
      </c>
      <c r="AH1123" s="20" t="n">
        <f aca="false">FIXED_BOM</f>
        <v>3666</v>
      </c>
      <c r="AI1123" s="24" t="n">
        <f aca="false">(AG1123+AH1123)*(1+CONT)</f>
        <v>7071.4863724855</v>
      </c>
      <c r="AJ1123" s="24" t="n">
        <f aca="false">IF(AR1123&gt;0,AI1123/AR1123,1000000000000)</f>
        <v>1677.37789440706</v>
      </c>
      <c r="AK1123" s="8" t="n">
        <f aca="false">IF(AND(AP1123&gt;=V_NEED,AR1123&gt;=P_MIN,AQ1123&gt;=Z_MIN,F1123&lt;=N_CAP,D1123&lt;=R_MAX,OR(CORONA_REQ=0,O1123&gt;=G1123),OR(CORE_MODE&lt;&gt;3,E_CORE&lt;=E_NULL_MAX)),1,0)</f>
        <v>0</v>
      </c>
      <c r="AL1123" s="31" t="n">
        <f aca="false">IF(AK1123=1,IF(OBJECTIVE=1,AI1123,AJ1123),1000000000000)+ROW()*0.000000001</f>
        <v>1000000000000</v>
      </c>
      <c r="AM1123" s="31" t="n">
        <v>4.126336</v>
      </c>
      <c r="AN1123" s="41" t="n">
        <v>1.579854</v>
      </c>
      <c r="AO1123" s="31" t="n">
        <v>4.085911</v>
      </c>
      <c r="AP1123" s="31" t="n">
        <f aca="false">IF(CORE_MODE=1,G1123,IF(OR(CORE_MODE=3,CORE_MODE=4),G1123+(CHOOSE(N_CW+1,0,1,CW_N2,CW_N3,CW_N4,CW_N5,CW_N6)+CHOOSE(N_CW_A+1,0,CW_A1,CW_A2))*CW_PER_SWING*AM1123,AM1123))</f>
        <v>16.021589218368</v>
      </c>
      <c r="AQ1123" s="41" t="n">
        <f aca="false">IF(CORE_MODE=2,AN1123,K1123)</f>
        <v>1.619505</v>
      </c>
      <c r="AR1123" s="31" t="n">
        <f aca="false">IF(CORE_MODE=2,AO1123,L1123)</f>
        <v>4.215798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31" t="n">
        <v>7.264419</v>
      </c>
      <c r="H1124" s="8" t="n">
        <v>61.90836</v>
      </c>
      <c r="I1124" s="8" t="n">
        <v>2073.000454</v>
      </c>
      <c r="J1124" s="31" t="n">
        <v>33.484984</v>
      </c>
      <c r="K1124" s="41" t="n">
        <v>1.62944</v>
      </c>
      <c r="L1124" s="31" t="n">
        <v>5.396916</v>
      </c>
      <c r="M1124" s="8" t="n">
        <v>151</v>
      </c>
      <c r="N1124" s="8" t="n">
        <v>894</v>
      </c>
      <c r="O1124" s="31" t="n">
        <v>9.183835</v>
      </c>
      <c r="P1124" s="31" t="n">
        <v>12.521465</v>
      </c>
      <c r="Q1124" s="31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31" t="n">
        <v>3.999921</v>
      </c>
      <c r="W1124" s="41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2*ROUNDUP(G1124*1000/V_ZENER,0)*PRICE_Z+(4+IF(CORE_MODE=1,1,0)+IF(OR(CORE_MODE=3,CORE_MODE=4),1+2*N_CW+2*N_CW_A,0))*ROUNDUP(G1124*DIODE_SAFETY/V_STICK,0)*PRICE_STICK</f>
        <v>66.9</v>
      </c>
      <c r="AG1124" s="24" t="n">
        <f aca="false">SUM(X1124:AF1124)</f>
        <v>2966.75705105</v>
      </c>
      <c r="AH1124" s="20" t="n">
        <f aca="false">FIXED_BOM</f>
        <v>3666</v>
      </c>
      <c r="AI1124" s="24" t="n">
        <f aca="false">(AG1124+AH1124)*(1+CONT)</f>
        <v>7627.6706087075</v>
      </c>
      <c r="AJ1124" s="24" t="n">
        <f aca="false">IF(AR1124&gt;0,AI1124/AR1124,1000000000000)</f>
        <v>1413.33876767908</v>
      </c>
      <c r="AK1124" s="8" t="n">
        <f aca="false">IF(AND(AP1124&gt;=V_NEED,AR1124&gt;=P_MIN,AQ1124&gt;=Z_MIN,F1124&lt;=N_CAP,D1124&lt;=R_MAX,OR(CORONA_REQ=0,O1124&gt;=G1124),OR(CORE_MODE&lt;&gt;3,E_CORE&lt;=E_NULL_MAX)),1,0)</f>
        <v>0</v>
      </c>
      <c r="AL1124" s="31" t="n">
        <f aca="false">IF(AK1124=1,IF(OBJECTIVE=1,AI1124,AJ1124),1000000000000)+ROW()*0.000000001</f>
        <v>1000000000000</v>
      </c>
      <c r="AM1124" s="31" t="n">
        <v>4.158963</v>
      </c>
      <c r="AN1124" s="41" t="n">
        <v>1.596428</v>
      </c>
      <c r="AO1124" s="31" t="n">
        <v>5.262011</v>
      </c>
      <c r="AP1124" s="31" t="n">
        <f aca="false">IF(CORE_MODE=1,G1124,IF(OR(CORE_MODE=3,CORE_MODE=4),G1124+(CHOOSE(N_CW+1,0,1,CW_N2,CW_N3,CW_N4,CW_N5,CW_N6)+CHOOSE(N_CW_A+1,0,CW_A1,CW_A2))*CW_PER_SWING*AM1124,AM1124))</f>
        <v>16.090832293269</v>
      </c>
      <c r="AQ1124" s="41" t="n">
        <f aca="false">IF(CORE_MODE=2,AN1124,K1124)</f>
        <v>1.62944</v>
      </c>
      <c r="AR1124" s="31" t="n">
        <f aca="false">IF(CORE_MODE=2,AO1124,L1124)</f>
        <v>5.396916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31" t="n">
        <v>7.264419</v>
      </c>
      <c r="H1125" s="8" t="n">
        <v>74.520646</v>
      </c>
      <c r="I1125" s="8" t="n">
        <v>2509.421602</v>
      </c>
      <c r="J1125" s="31" t="n">
        <v>33.674179</v>
      </c>
      <c r="K1125" s="41" t="n">
        <v>1.635692</v>
      </c>
      <c r="L1125" s="31" t="n">
        <v>6.572512</v>
      </c>
      <c r="M1125" s="8" t="n">
        <v>178.5</v>
      </c>
      <c r="N1125" s="8" t="n">
        <v>949</v>
      </c>
      <c r="O1125" s="31" t="n">
        <v>9.183835</v>
      </c>
      <c r="P1125" s="31" t="n">
        <v>15.025759</v>
      </c>
      <c r="Q1125" s="31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31" t="n">
        <v>4.547174</v>
      </c>
      <c r="W1125" s="41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2*ROUNDUP(G1125*1000/V_ZENER,0)*PRICE_Z+(4+IF(CORE_MODE=1,1,0)+IF(OR(CORE_MODE=3,CORE_MODE=4),1+2*N_CW+2*N_CW_A,0))*ROUNDUP(G1125*DIODE_SAFETY/V_STICK,0)*PRICE_STICK</f>
        <v>66.9</v>
      </c>
      <c r="AG1125" s="24" t="n">
        <f aca="false">SUM(X1125:AF1125)</f>
        <v>3450.39560277</v>
      </c>
      <c r="AH1125" s="20" t="n">
        <f aca="false">FIXED_BOM</f>
        <v>3666</v>
      </c>
      <c r="AI1125" s="24" t="n">
        <f aca="false">(AG1125+AH1125)*(1+CONT)</f>
        <v>8183.8549431855</v>
      </c>
      <c r="AJ1125" s="24" t="n">
        <f aca="false">IF(AR1125&gt;0,AI1125/AR1125,1000000000000)</f>
        <v>1245.1639408472</v>
      </c>
      <c r="AK1125" s="8" t="n">
        <f aca="false">IF(AND(AP1125&gt;=V_NEED,AR1125&gt;=P_MIN,AQ1125&gt;=Z_MIN,F1125&lt;=N_CAP,D1125&lt;=R_MAX,OR(CORONA_REQ=0,O1125&gt;=G1125),OR(CORE_MODE&lt;&gt;3,E_CORE&lt;=E_NULL_MAX)),1,0)</f>
        <v>0</v>
      </c>
      <c r="AL1125" s="31" t="n">
        <f aca="false">IF(AK1125=1,IF(OBJECTIVE=1,AI1125,AJ1125),1000000000000)+ROW()*0.000000001</f>
        <v>1000000000000</v>
      </c>
      <c r="AM1125" s="31" t="n">
        <v>4.185292</v>
      </c>
      <c r="AN1125" s="41" t="n">
        <v>1.608148</v>
      </c>
      <c r="AO1125" s="31" t="n">
        <v>6.439057</v>
      </c>
      <c r="AP1125" s="31" t="n">
        <f aca="false">IF(CORE_MODE=1,G1125,IF(OR(CORE_MODE=3,CORE_MODE=4),G1125+(CHOOSE(N_CW+1,0,1,CW_N2,CW_N3,CW_N4,CW_N5,CW_N6)+CHOOSE(N_CW_A+1,0,CW_A1,CW_A2))*CW_PER_SWING*AM1125,AM1125))</f>
        <v>16.146709355796</v>
      </c>
      <c r="AQ1125" s="41" t="n">
        <f aca="false">IF(CORE_MODE=2,AN1125,K1125)</f>
        <v>1.635692</v>
      </c>
      <c r="AR1125" s="31" t="n">
        <f aca="false">IF(CORE_MODE=2,AO1125,L1125)</f>
        <v>6.572512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31" t="n">
        <v>7.264419</v>
      </c>
      <c r="H1126" s="8" t="n">
        <v>99.745218</v>
      </c>
      <c r="I1126" s="8" t="n">
        <v>3382.263898</v>
      </c>
      <c r="J1126" s="31" t="n">
        <v>33.909033</v>
      </c>
      <c r="K1126" s="41" t="n">
        <v>1.644951</v>
      </c>
      <c r="L1126" s="31" t="n">
        <v>8.945163</v>
      </c>
      <c r="M1126" s="8" t="n">
        <v>239</v>
      </c>
      <c r="N1126" s="8" t="n">
        <v>1070</v>
      </c>
      <c r="O1126" s="31" t="n">
        <v>9.183835</v>
      </c>
      <c r="P1126" s="31" t="n">
        <v>20.034345</v>
      </c>
      <c r="Q1126" s="31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31" t="n">
        <v>5.75113</v>
      </c>
      <c r="W1126" s="41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2*ROUNDUP(G1126*1000/V_ZENER,0)*PRICE_Z+(4+IF(CORE_MODE=1,1,0)+IF(OR(CORE_MODE=3,CORE_MODE=4),1+2*N_CW+2*N_CW_A,0))*ROUNDUP(G1126*DIODE_SAFETY/V_STICK,0)*PRICE_STICK</f>
        <v>66.9</v>
      </c>
      <c r="AG1126" s="24" t="n">
        <f aca="false">SUM(X1126:AF1126)</f>
        <v>4506.5300839</v>
      </c>
      <c r="AH1126" s="20" t="n">
        <f aca="false">FIXED_BOM</f>
        <v>3666</v>
      </c>
      <c r="AI1126" s="24" t="n">
        <f aca="false">(AG1126+AH1126)*(1+CONT)</f>
        <v>9398.409596485</v>
      </c>
      <c r="AJ1126" s="24" t="n">
        <f aca="false">IF(AR1126&gt;0,AI1126/AR1126,1000000000000)</f>
        <v>1050.66946197459</v>
      </c>
      <c r="AK1126" s="8" t="n">
        <f aca="false">IF(AND(AP1126&gt;=V_NEED,AR1126&gt;=P_MIN,AQ1126&gt;=Z_MIN,F1126&lt;=N_CAP,D1126&lt;=R_MAX,OR(CORONA_REQ=0,O1126&gt;=G1126),OR(CORE_MODE&lt;&gt;3,E_CORE&lt;=E_NULL_MAX)),1,0)</f>
        <v>0</v>
      </c>
      <c r="AL1126" s="31" t="n">
        <f aca="false">IF(AK1126=1,IF(OBJECTIVE=1,AI1126,AJ1126),1000000000000)+ROW()*0.000000001</f>
        <v>1000000000000</v>
      </c>
      <c r="AM1126" s="31" t="n">
        <v>4.24871</v>
      </c>
      <c r="AN1126" s="41" t="n">
        <v>1.624409</v>
      </c>
      <c r="AO1126" s="31" t="n">
        <v>8.8152</v>
      </c>
      <c r="AP1126" s="31" t="n">
        <f aca="false">IF(CORE_MODE=1,G1126,IF(OR(CORE_MODE=3,CORE_MODE=4),G1126+(CHOOSE(N_CW+1,0,1,CW_N2,CW_N3,CW_N4,CW_N5,CW_N6)+CHOOSE(N_CW_A+1,0,CW_A1,CW_A2))*CW_PER_SWING*AM1126,AM1126))</f>
        <v>16.28129903073</v>
      </c>
      <c r="AQ1126" s="41" t="n">
        <f aca="false">IF(CORE_MODE=2,AN1126,K1126)</f>
        <v>1.644951</v>
      </c>
      <c r="AR1126" s="31" t="n">
        <f aca="false">IF(CORE_MODE=2,AO1126,L1126)</f>
        <v>8.945163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31" t="n">
        <v>7.264419</v>
      </c>
      <c r="H1127" s="8" t="n">
        <v>32.978658</v>
      </c>
      <c r="I1127" s="8" t="n">
        <v>926.703152</v>
      </c>
      <c r="J1127" s="31" t="n">
        <v>28.100087</v>
      </c>
      <c r="K1127" s="41" t="n">
        <v>1.573335</v>
      </c>
      <c r="L1127" s="31" t="n">
        <v>2.26713</v>
      </c>
      <c r="M1127" s="8" t="n">
        <v>63</v>
      </c>
      <c r="N1127" s="8" t="n">
        <v>718</v>
      </c>
      <c r="O1127" s="31" t="n">
        <v>9.183835</v>
      </c>
      <c r="P1127" s="31" t="n">
        <v>5.856816</v>
      </c>
      <c r="Q1127" s="31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31" t="n">
        <v>2.248712</v>
      </c>
      <c r="W1127" s="41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2*ROUNDUP(G1127*1000/V_ZENER,0)*PRICE_Z+(4+IF(CORE_MODE=1,1,0)+IF(OR(CORE_MODE=3,CORE_MODE=4),1+2*N_CW+2*N_CW_A,0))*ROUNDUP(G1127*DIODE_SAFETY/V_STICK,0)*PRICE_STICK</f>
        <v>66.9</v>
      </c>
      <c r="AG1127" s="24" t="n">
        <f aca="false">SUM(X1127:AF1127)</f>
        <v>1437.13739977</v>
      </c>
      <c r="AH1127" s="20" t="n">
        <f aca="false">FIXED_BOM</f>
        <v>3666</v>
      </c>
      <c r="AI1127" s="24" t="n">
        <f aca="false">(AG1127+AH1127)*(1+CONT)</f>
        <v>5868.6080097355</v>
      </c>
      <c r="AJ1127" s="24" t="n">
        <f aca="false">IF(AR1127&gt;0,AI1127/AR1127,1000000000000)</f>
        <v>2588.56263634441</v>
      </c>
      <c r="AK1127" s="8" t="n">
        <f aca="false">IF(AND(AP1127&gt;=V_NEED,AR1127&gt;=P_MIN,AQ1127&gt;=Z_MIN,F1127&lt;=N_CAP,D1127&lt;=R_MAX,OR(CORONA_REQ=0,O1127&gt;=G1127),OR(CORE_MODE&lt;&gt;3,E_CORE&lt;=E_NULL_MAX)),1,0)</f>
        <v>0</v>
      </c>
      <c r="AL1127" s="31" t="n">
        <f aca="false">IF(AK1127=1,IF(OBJECTIVE=1,AI1127,AJ1127),1000000000000)+ROW()*0.000000001</f>
        <v>1000000000000</v>
      </c>
      <c r="AM1127" s="31" t="n">
        <v>4.075286</v>
      </c>
      <c r="AN1127" s="41" t="n">
        <v>1.510072</v>
      </c>
      <c r="AO1127" s="31" t="n">
        <v>2.137098</v>
      </c>
      <c r="AP1127" s="31" t="n">
        <f aca="false">IF(CORE_MODE=1,G1127,IF(OR(CORE_MODE=3,CORE_MODE=4),G1127+(CHOOSE(N_CW+1,0,1,CW_N2,CW_N3,CW_N4,CW_N5,CW_N6)+CHOOSE(N_CW_A+1,0,CW_A1,CW_A2))*CW_PER_SWING*AM1127,AM1127))</f>
        <v>15.913247692218</v>
      </c>
      <c r="AQ1127" s="41" t="n">
        <f aca="false">IF(CORE_MODE=2,AN1127,K1127)</f>
        <v>1.573335</v>
      </c>
      <c r="AR1127" s="31" t="n">
        <f aca="false">IF(CORE_MODE=2,AO1127,L1127)</f>
        <v>2.26713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31" t="n">
        <v>7.264419</v>
      </c>
      <c r="H1128" s="8" t="n">
        <v>50.680749</v>
      </c>
      <c r="I1128" s="8" t="n">
        <v>1456.24781</v>
      </c>
      <c r="J1128" s="31" t="n">
        <v>28.733747</v>
      </c>
      <c r="K1128" s="41" t="n">
        <v>1.601649</v>
      </c>
      <c r="L1128" s="31" t="n">
        <v>3.680595</v>
      </c>
      <c r="M1128" s="8" t="n">
        <v>96</v>
      </c>
      <c r="N1128" s="8" t="n">
        <v>784</v>
      </c>
      <c r="O1128" s="31" t="n">
        <v>9.183835</v>
      </c>
      <c r="P1128" s="31" t="n">
        <v>8.785224</v>
      </c>
      <c r="Q1128" s="31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31" t="n">
        <v>2.905415</v>
      </c>
      <c r="W1128" s="41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2*ROUNDUP(G1128*1000/V_ZENER,0)*PRICE_Z+(4+IF(CORE_MODE=1,1,0)+IF(OR(CORE_MODE=3,CORE_MODE=4),1+2*N_CW+2*N_CW_A,0))*ROUNDUP(G1128*DIODE_SAFETY/V_STICK,0)*PRICE_STICK</f>
        <v>66.9</v>
      </c>
      <c r="AG1128" s="24" t="n">
        <f aca="false">SUM(X1128:AF1128)</f>
        <v>2014.71002814</v>
      </c>
      <c r="AH1128" s="20" t="n">
        <f aca="false">FIXED_BOM</f>
        <v>3666</v>
      </c>
      <c r="AI1128" s="24" t="n">
        <f aca="false">(AG1128+AH1128)*(1+CONT)</f>
        <v>6532.816532361</v>
      </c>
      <c r="AJ1128" s="24" t="n">
        <f aca="false">IF(AR1128&gt;0,AI1128/AR1128,1000000000000)</f>
        <v>1774.93490382968</v>
      </c>
      <c r="AK1128" s="8" t="n">
        <f aca="false">IF(AND(AP1128&gt;=V_NEED,AR1128&gt;=P_MIN,AQ1128&gt;=Z_MIN,F1128&lt;=N_CAP,D1128&lt;=R_MAX,OR(CORONA_REQ=0,O1128&gt;=G1128),OR(CORE_MODE&lt;&gt;3,E_CORE&lt;=E_NULL_MAX)),1,0)</f>
        <v>0</v>
      </c>
      <c r="AL1128" s="31" t="n">
        <f aca="false">IF(AK1128=1,IF(OBJECTIVE=1,AI1128,AJ1128),1000000000000)+ROW()*0.000000001</f>
        <v>1000000000000</v>
      </c>
      <c r="AM1128" s="31" t="n">
        <v>4.106692</v>
      </c>
      <c r="AN1128" s="41" t="n">
        <v>1.559073</v>
      </c>
      <c r="AO1128" s="31" t="n">
        <v>3.552727</v>
      </c>
      <c r="AP1128" s="31" t="n">
        <f aca="false">IF(CORE_MODE=1,G1128,IF(OR(CORE_MODE=3,CORE_MODE=4),G1128+(CHOOSE(N_CW+1,0,1,CW_N2,CW_N3,CW_N4,CW_N5,CW_N6)+CHOOSE(N_CW_A+1,0,CW_A1,CW_A2))*CW_PER_SWING*AM1128,AM1128))</f>
        <v>15.979899483996</v>
      </c>
      <c r="AQ1128" s="41" t="n">
        <f aca="false">IF(CORE_MODE=2,AN1128,K1128)</f>
        <v>1.601649</v>
      </c>
      <c r="AR1128" s="31" t="n">
        <f aca="false">IF(CORE_MODE=2,AO1128,L1128)</f>
        <v>3.680595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31" t="n">
        <v>7.264419</v>
      </c>
      <c r="H1129" s="8" t="n">
        <v>68.382839</v>
      </c>
      <c r="I1129" s="8" t="n">
        <v>1985.792469</v>
      </c>
      <c r="J1129" s="31" t="n">
        <v>29.039339</v>
      </c>
      <c r="K1129" s="41" t="n">
        <v>1.615128</v>
      </c>
      <c r="L1129" s="31" t="n">
        <v>5.094079</v>
      </c>
      <c r="M1129" s="8" t="n">
        <v>129</v>
      </c>
      <c r="N1129" s="8" t="n">
        <v>850</v>
      </c>
      <c r="O1129" s="31" t="n">
        <v>9.183835</v>
      </c>
      <c r="P1129" s="31" t="n">
        <v>11.713632</v>
      </c>
      <c r="Q1129" s="31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31" t="n">
        <v>3.562119</v>
      </c>
      <c r="W1129" s="41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2*ROUNDUP(G1129*1000/V_ZENER,0)*PRICE_Z+(4+IF(CORE_MODE=1,1,0)+IF(OR(CORE_MODE=3,CORE_MODE=4),1+2*N_CW+2*N_CW_A,0))*ROUNDUP(G1129*DIODE_SAFETY/V_STICK,0)*PRICE_STICK</f>
        <v>66.9</v>
      </c>
      <c r="AG1129" s="24" t="n">
        <f aca="false">SUM(X1129:AF1129)</f>
        <v>2592.28275954</v>
      </c>
      <c r="AH1129" s="20" t="n">
        <f aca="false">FIXED_BOM</f>
        <v>3666</v>
      </c>
      <c r="AI1129" s="24" t="n">
        <f aca="false">(AG1129+AH1129)*(1+CONT)</f>
        <v>7197.025173471</v>
      </c>
      <c r="AJ1129" s="24" t="n">
        <f aca="false">IF(AR1129&gt;0,AI1129/AR1129,1000000000000)</f>
        <v>1412.8216648134</v>
      </c>
      <c r="AK1129" s="8" t="n">
        <f aca="false">IF(AND(AP1129&gt;=V_NEED,AR1129&gt;=P_MIN,AQ1129&gt;=Z_MIN,F1129&lt;=N_CAP,D1129&lt;=R_MAX,OR(CORONA_REQ=0,O1129&gt;=G1129),OR(CORE_MODE&lt;&gt;3,E_CORE&lt;=E_NULL_MAX)),1,0)</f>
        <v>0</v>
      </c>
      <c r="AL1129" s="31" t="n">
        <f aca="false">IF(AK1129=1,IF(OBJECTIVE=1,AI1129,AJ1129),1000000000000)+ROW()*0.000000001</f>
        <v>1000000000000</v>
      </c>
      <c r="AM1129" s="31" t="n">
        <v>4.147232</v>
      </c>
      <c r="AN1129" s="41" t="n">
        <v>1.581628</v>
      </c>
      <c r="AO1129" s="31" t="n">
        <v>4.960112</v>
      </c>
      <c r="AP1129" s="31" t="n">
        <f aca="false">IF(CORE_MODE=1,G1129,IF(OR(CORE_MODE=3,CORE_MODE=4),G1129+(CHOOSE(N_CW+1,0,1,CW_N2,CW_N3,CW_N4,CW_N5,CW_N6)+CHOOSE(N_CW_A+1,0,CW_A1,CW_A2))*CW_PER_SWING*AM1129,AM1129))</f>
        <v>16.065936026016</v>
      </c>
      <c r="AQ1129" s="41" t="n">
        <f aca="false">IF(CORE_MODE=2,AN1129,K1129)</f>
        <v>1.615128</v>
      </c>
      <c r="AR1129" s="31" t="n">
        <f aca="false">IF(CORE_MODE=2,AO1129,L1129)</f>
        <v>5.094079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31" t="n">
        <v>7.264419</v>
      </c>
      <c r="H1130" s="8" t="n">
        <v>86.08493</v>
      </c>
      <c r="I1130" s="8" t="n">
        <v>2515.337127</v>
      </c>
      <c r="J1130" s="31" t="n">
        <v>29.219251</v>
      </c>
      <c r="K1130" s="41" t="n">
        <v>1.623516</v>
      </c>
      <c r="L1130" s="31" t="n">
        <v>6.507623</v>
      </c>
      <c r="M1130" s="8" t="n">
        <v>156.5</v>
      </c>
      <c r="N1130" s="8" t="n">
        <v>905</v>
      </c>
      <c r="O1130" s="31" t="n">
        <v>9.183835</v>
      </c>
      <c r="P1130" s="31" t="n">
        <v>14.642041</v>
      </c>
      <c r="Q1130" s="31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31" t="n">
        <v>4.109372</v>
      </c>
      <c r="W1130" s="41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2*ROUNDUP(G1130*1000/V_ZENER,0)*PRICE_Z+(4+IF(CORE_MODE=1,1,0)+IF(OR(CORE_MODE=3,CORE_MODE=4),1+2*N_CW+2*N_CW_A,0))*ROUNDUP(G1130*DIODE_SAFETY/V_STICK,0)*PRICE_STICK</f>
        <v>66.9</v>
      </c>
      <c r="AG1130" s="24" t="n">
        <f aca="false">SUM(X1130:AF1130)</f>
        <v>3080.99790631</v>
      </c>
      <c r="AH1130" s="20" t="n">
        <f aca="false">FIXED_BOM</f>
        <v>3666</v>
      </c>
      <c r="AI1130" s="24" t="n">
        <f aca="false">(AG1130+AH1130)*(1+CONT)</f>
        <v>7759.0475922565</v>
      </c>
      <c r="AJ1130" s="24" t="n">
        <f aca="false">IF(AR1130&gt;0,AI1130/AR1130,1000000000000)</f>
        <v>1192.30133525813</v>
      </c>
      <c r="AK1130" s="8" t="n">
        <f aca="false">IF(AND(AP1130&gt;=V_NEED,AR1130&gt;=P_MIN,AQ1130&gt;=Z_MIN,F1130&lt;=N_CAP,D1130&lt;=R_MAX,OR(CORONA_REQ=0,O1130&gt;=G1130),OR(CORE_MODE&lt;&gt;3,E_CORE&lt;=E_NULL_MAX)),1,0)</f>
        <v>0</v>
      </c>
      <c r="AL1130" s="31" t="n">
        <f aca="false">IF(AK1130=1,IF(OBJECTIVE=1,AI1130,AJ1130),1000000000000)+ROW()*0.000000001</f>
        <v>1000000000000</v>
      </c>
      <c r="AM1130" s="31" t="n">
        <v>4.179614</v>
      </c>
      <c r="AN1130" s="41" t="n">
        <v>1.596624</v>
      </c>
      <c r="AO1130" s="31" t="n">
        <v>6.374611</v>
      </c>
      <c r="AP1130" s="31" t="n">
        <f aca="false">IF(CORE_MODE=1,G1130,IF(OR(CORE_MODE=3,CORE_MODE=4),G1130+(CHOOSE(N_CW+1,0,1,CW_N2,CW_N3,CW_N4,CW_N5,CW_N6)+CHOOSE(N_CW_A+1,0,CW_A1,CW_A2))*CW_PER_SWING*AM1130,AM1130))</f>
        <v>16.134659146482</v>
      </c>
      <c r="AQ1130" s="41" t="n">
        <f aca="false">IF(CORE_MODE=2,AN1130,K1130)</f>
        <v>1.623516</v>
      </c>
      <c r="AR1130" s="31" t="n">
        <f aca="false">IF(CORE_MODE=2,AO1130,L1130)</f>
        <v>6.507623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31" t="n">
        <v>7.264419</v>
      </c>
      <c r="H1131" s="8" t="n">
        <v>103.78702</v>
      </c>
      <c r="I1131" s="8" t="n">
        <v>3044.881785</v>
      </c>
      <c r="J1131" s="31" t="n">
        <v>29.33779</v>
      </c>
      <c r="K1131" s="41" t="n">
        <v>1.629028</v>
      </c>
      <c r="L1131" s="31" t="n">
        <v>7.923916</v>
      </c>
      <c r="M1131" s="8" t="n">
        <v>189.5</v>
      </c>
      <c r="N1131" s="8" t="n">
        <v>971</v>
      </c>
      <c r="O1131" s="31" t="n">
        <v>9.183835</v>
      </c>
      <c r="P1131" s="31" t="n">
        <v>17.570449</v>
      </c>
      <c r="Q1131" s="31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31" t="n">
        <v>4.766075</v>
      </c>
      <c r="W1131" s="41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2*ROUNDUP(G1131*1000/V_ZENER,0)*PRICE_Z+(4+IF(CORE_MODE=1,1,0)+IF(OR(CORE_MODE=3,CORE_MODE=4),1+2*N_CW+2*N_CW_A,0))*ROUNDUP(G1131*DIODE_SAFETY/V_STICK,0)*PRICE_STICK</f>
        <v>66.9</v>
      </c>
      <c r="AG1131" s="24" t="n">
        <f aca="false">SUM(X1131:AF1131)</f>
        <v>3658.57052271</v>
      </c>
      <c r="AH1131" s="20" t="n">
        <f aca="false">FIXED_BOM</f>
        <v>3666</v>
      </c>
      <c r="AI1131" s="24" t="n">
        <f aca="false">(AG1131+AH1131)*(1+CONT)</f>
        <v>8423.2561011165</v>
      </c>
      <c r="AJ1131" s="24" t="n">
        <f aca="false">IF(AR1131&gt;0,AI1131/AR1131,1000000000000)</f>
        <v>1063.01683424162</v>
      </c>
      <c r="AK1131" s="8" t="n">
        <f aca="false">IF(AND(AP1131&gt;=V_NEED,AR1131&gt;=P_MIN,AQ1131&gt;=Z_MIN,F1131&lt;=N_CAP,D1131&lt;=R_MAX,OR(CORONA_REQ=0,O1131&gt;=G1131),OR(CORE_MODE&lt;&gt;3,E_CORE&lt;=E_NULL_MAX)),1,0)</f>
        <v>0</v>
      </c>
      <c r="AL1131" s="31" t="n">
        <f aca="false">IF(AK1131=1,IF(OBJECTIVE=1,AI1131,AJ1131),1000000000000)+ROW()*0.000000001</f>
        <v>1000000000000</v>
      </c>
      <c r="AM1131" s="31" t="n">
        <v>4.208481</v>
      </c>
      <c r="AN1131" s="41" t="n">
        <v>1.607352</v>
      </c>
      <c r="AO1131" s="31" t="n">
        <v>7.797914</v>
      </c>
      <c r="AP1131" s="31" t="n">
        <f aca="false">IF(CORE_MODE=1,G1131,IF(OR(CORE_MODE=3,CORE_MODE=4),G1131+(CHOOSE(N_CW+1,0,1,CW_N2,CW_N3,CW_N4,CW_N5,CW_N6)+CHOOSE(N_CW_A+1,0,CW_A1,CW_A2))*CW_PER_SWING*AM1131,AM1131))</f>
        <v>16.195922512503</v>
      </c>
      <c r="AQ1131" s="41" t="n">
        <f aca="false">IF(CORE_MODE=2,AN1131,K1131)</f>
        <v>1.629028</v>
      </c>
      <c r="AR1131" s="31" t="n">
        <f aca="false">IF(CORE_MODE=2,AO1131,L1131)</f>
        <v>7.923916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31" t="n">
        <v>7.264419</v>
      </c>
      <c r="H1132" s="8" t="n">
        <v>139.191201</v>
      </c>
      <c r="I1132" s="8" t="n">
        <v>4103.971102</v>
      </c>
      <c r="J1132" s="31" t="n">
        <v>29.484415</v>
      </c>
      <c r="K1132" s="41" t="n">
        <v>1.635392</v>
      </c>
      <c r="L1132" s="31" t="n">
        <v>10.757183</v>
      </c>
      <c r="M1132" s="8" t="n">
        <v>250</v>
      </c>
      <c r="N1132" s="8" t="n">
        <v>1092</v>
      </c>
      <c r="O1132" s="31" t="n">
        <v>9.183835</v>
      </c>
      <c r="P1132" s="31" t="n">
        <v>23.427265</v>
      </c>
      <c r="Q1132" s="31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31" t="n">
        <v>5.970031</v>
      </c>
      <c r="W1132" s="41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2*ROUNDUP(G1132*1000/V_ZENER,0)*PRICE_Z+(4+IF(CORE_MODE=1,1,0)+IF(OR(CORE_MODE=3,CORE_MODE=4),1+2*N_CW+2*N_CW_A,0))*ROUNDUP(G1132*DIODE_SAFETY/V_STICK,0)*PRICE_STICK</f>
        <v>66.9</v>
      </c>
      <c r="AG1132" s="24" t="n">
        <f aca="false">SUM(X1132:AF1132)</f>
        <v>4724.85833391</v>
      </c>
      <c r="AH1132" s="20" t="n">
        <f aca="false">FIXED_BOM</f>
        <v>3666</v>
      </c>
      <c r="AI1132" s="24" t="n">
        <f aca="false">(AG1132+AH1132)*(1+CONT)</f>
        <v>9649.4870839965</v>
      </c>
      <c r="AJ1132" s="24" t="n">
        <f aca="false">IF(AR1132&gt;0,AI1132/AR1132,1000000000000)</f>
        <v>897.027324346579</v>
      </c>
      <c r="AK1132" s="8" t="n">
        <f aca="false">IF(AND(AP1132&gt;=V_NEED,AR1132&gt;=P_MIN,AQ1132&gt;=Z_MIN,F1132&lt;=N_CAP,D1132&lt;=R_MAX,OR(CORONA_REQ=0,O1132&gt;=G1132),OR(CORE_MODE&lt;&gt;3,E_CORE&lt;=E_NULL_MAX)),1,0)</f>
        <v>0</v>
      </c>
      <c r="AL1132" s="31" t="n">
        <f aca="false">IF(AK1132=1,IF(OBJECTIVE=1,AI1132,AJ1132),1000000000000)+ROW()*0.000000001</f>
        <v>1000000000000</v>
      </c>
      <c r="AM1132" s="31" t="n">
        <v>4.304089</v>
      </c>
      <c r="AN1132" s="41" t="n">
        <v>1.61825</v>
      </c>
      <c r="AO1132" s="31" t="n">
        <v>10.6238</v>
      </c>
      <c r="AP1132" s="31" t="n">
        <f aca="false">IF(CORE_MODE=1,G1132,IF(OR(CORE_MODE=3,CORE_MODE=4),G1132+(CHOOSE(N_CW+1,0,1,CW_N2,CW_N3,CW_N4,CW_N5,CW_N6)+CHOOSE(N_CW_A+1,0,CW_A1,CW_A2))*CW_PER_SWING*AM1132,AM1132))</f>
        <v>16.398827833407</v>
      </c>
      <c r="AQ1132" s="41" t="n">
        <f aca="false">IF(CORE_MODE=2,AN1132,K1132)</f>
        <v>1.635392</v>
      </c>
      <c r="AR1132" s="31" t="n">
        <f aca="false">IF(CORE_MODE=2,AO1132,L1132)</f>
        <v>10.757183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31" t="n">
        <v>7.264419</v>
      </c>
      <c r="H1133" s="8" t="n">
        <v>53.885958</v>
      </c>
      <c r="I1133" s="8" t="n">
        <v>1088.78668</v>
      </c>
      <c r="J1133" s="31" t="n">
        <v>20.205388</v>
      </c>
      <c r="K1133" s="41" t="n">
        <v>1.548098</v>
      </c>
      <c r="L1133" s="31" t="n">
        <v>2.58678</v>
      </c>
      <c r="M1133" s="8" t="n">
        <v>68.5</v>
      </c>
      <c r="N1133" s="8" t="n">
        <v>729</v>
      </c>
      <c r="O1133" s="31" t="n">
        <v>9.183835</v>
      </c>
      <c r="P1133" s="31" t="n">
        <v>6.705046</v>
      </c>
      <c r="Q1133" s="31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31" t="n">
        <v>2.358162</v>
      </c>
      <c r="W1133" s="41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2*ROUNDUP(G1133*1000/V_ZENER,0)*PRICE_Z+(4+IF(CORE_MODE=1,1,0)+IF(OR(CORE_MODE=3,CORE_MODE=4),1+2*N_CW+2*N_CW_A,0))*ROUNDUP(G1133*DIODE_SAFETY/V_STICK,0)*PRICE_STICK</f>
        <v>66.9</v>
      </c>
      <c r="AG1133" s="24" t="n">
        <f aca="false">SUM(X1133:AF1133)</f>
        <v>1536.14820644</v>
      </c>
      <c r="AH1133" s="20" t="n">
        <f aca="false">FIXED_BOM</f>
        <v>3666</v>
      </c>
      <c r="AI1133" s="24" t="n">
        <f aca="false">(AG1133+AH1133)*(1+CONT)</f>
        <v>5982.470437406</v>
      </c>
      <c r="AJ1133" s="24" t="n">
        <f aca="false">IF(AR1133&gt;0,AI1133/AR1133,1000000000000)</f>
        <v>2312.70940605927</v>
      </c>
      <c r="AK1133" s="8" t="n">
        <f aca="false">IF(AND(AP1133&gt;=V_NEED,AR1133&gt;=P_MIN,AQ1133&gt;=Z_MIN,F1133&lt;=N_CAP,D1133&lt;=R_MAX,OR(CORONA_REQ=0,O1133&gt;=G1133),OR(CORE_MODE&lt;&gt;3,E_CORE&lt;=E_NULL_MAX)),1,0)</f>
        <v>0</v>
      </c>
      <c r="AL1133" s="31" t="n">
        <f aca="false">IF(AK1133=1,IF(OBJECTIVE=1,AI1133,AJ1133),1000000000000)+ROW()*0.000000001</f>
        <v>1000000000000</v>
      </c>
      <c r="AM1133" s="31" t="n">
        <v>4.069958</v>
      </c>
      <c r="AN1133" s="41" t="n">
        <v>1.495388</v>
      </c>
      <c r="AO1133" s="31" t="n">
        <v>2.455628</v>
      </c>
      <c r="AP1133" s="31" t="n">
        <f aca="false">IF(CORE_MODE=1,G1133,IF(OR(CORE_MODE=3,CORE_MODE=4),G1133+(CHOOSE(N_CW+1,0,1,CW_N2,CW_N3,CW_N4,CW_N5,CW_N6)+CHOOSE(N_CW_A+1,0,CW_A1,CW_A2))*CW_PER_SWING*AM1133,AM1133))</f>
        <v>15.901940274954</v>
      </c>
      <c r="AQ1133" s="41" t="n">
        <f aca="false">IF(CORE_MODE=2,AN1133,K1133)</f>
        <v>1.548098</v>
      </c>
      <c r="AR1133" s="31" t="n">
        <f aca="false">IF(CORE_MODE=2,AO1133,L1133)</f>
        <v>2.58678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31" t="n">
        <v>7.264419</v>
      </c>
      <c r="H1134" s="8" t="n">
        <v>83.535076</v>
      </c>
      <c r="I1134" s="8" t="n">
        <v>1710.950497</v>
      </c>
      <c r="J1134" s="31" t="n">
        <v>20.481821</v>
      </c>
      <c r="K1134" s="41" t="n">
        <v>1.571254</v>
      </c>
      <c r="L1134" s="31" t="n">
        <v>4.18124</v>
      </c>
      <c r="M1134" s="8" t="n">
        <v>101.5</v>
      </c>
      <c r="N1134" s="8" t="n">
        <v>795</v>
      </c>
      <c r="O1134" s="31" t="n">
        <v>9.183835</v>
      </c>
      <c r="P1134" s="31" t="n">
        <v>10.057569</v>
      </c>
      <c r="Q1134" s="31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31" t="n">
        <v>3.014866</v>
      </c>
      <c r="W1134" s="41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2*ROUNDUP(G1134*1000/V_ZENER,0)*PRICE_Z+(4+IF(CORE_MODE=1,1,0)+IF(OR(CORE_MODE=3,CORE_MODE=4),1+2*N_CW+2*N_CW_A,0))*ROUNDUP(G1134*DIODE_SAFETY/V_STICK,0)*PRICE_STICK</f>
        <v>66.9</v>
      </c>
      <c r="AG1134" s="24" t="n">
        <f aca="false">SUM(X1134:AF1134)</f>
        <v>2118.79754636</v>
      </c>
      <c r="AH1134" s="20" t="n">
        <f aca="false">FIXED_BOM</f>
        <v>3666</v>
      </c>
      <c r="AI1134" s="24" t="n">
        <f aca="false">(AG1134+AH1134)*(1+CONT)</f>
        <v>6652.517178314</v>
      </c>
      <c r="AJ1134" s="24" t="n">
        <f aca="false">IF(AR1134&gt;0,AI1134/AR1134,1000000000000)</f>
        <v>1591.03930372665</v>
      </c>
      <c r="AK1134" s="8" t="n">
        <f aca="false">IF(AND(AP1134&gt;=V_NEED,AR1134&gt;=P_MIN,AQ1134&gt;=Z_MIN,F1134&lt;=N_CAP,D1134&lt;=R_MAX,OR(CORONA_REQ=0,O1134&gt;=G1134),OR(CORE_MODE&lt;&gt;3,E_CORE&lt;=E_NULL_MAX)),1,0)</f>
        <v>0</v>
      </c>
      <c r="AL1134" s="31" t="n">
        <f aca="false">IF(AK1134=1,IF(OBJECTIVE=1,AI1134,AJ1134),1000000000000)+ROW()*0.000000001</f>
        <v>1000000000000</v>
      </c>
      <c r="AM1134" s="31" t="n">
        <v>4.110556</v>
      </c>
      <c r="AN1134" s="41" t="n">
        <v>1.535924</v>
      </c>
      <c r="AO1134" s="31" t="n">
        <v>4.052374</v>
      </c>
      <c r="AP1134" s="31" t="n">
        <f aca="false">IF(CORE_MODE=1,G1134,IF(OR(CORE_MODE=3,CORE_MODE=4),G1134+(CHOOSE(N_CW+1,0,1,CW_N2,CW_N3,CW_N4,CW_N5,CW_N6)+CHOOSE(N_CW_A+1,0,CW_A1,CW_A2))*CW_PER_SWING*AM1134,AM1134))</f>
        <v>15.988099908228</v>
      </c>
      <c r="AQ1134" s="41" t="n">
        <f aca="false">IF(CORE_MODE=2,AN1134,K1134)</f>
        <v>1.571254</v>
      </c>
      <c r="AR1134" s="31" t="n">
        <f aca="false">IF(CORE_MODE=2,AO1134,L1134)</f>
        <v>4.18124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31" t="n">
        <v>7.264419</v>
      </c>
      <c r="H1135" s="8" t="n">
        <v>113.184195</v>
      </c>
      <c r="I1135" s="8" t="n">
        <v>2333.114314</v>
      </c>
      <c r="J1135" s="31" t="n">
        <v>20.613429</v>
      </c>
      <c r="K1135" s="41" t="n">
        <v>1.583003</v>
      </c>
      <c r="L1135" s="31" t="n">
        <v>5.781263</v>
      </c>
      <c r="M1135" s="8" t="n">
        <v>134.5</v>
      </c>
      <c r="N1135" s="8" t="n">
        <v>861</v>
      </c>
      <c r="O1135" s="31" t="n">
        <v>9.183835</v>
      </c>
      <c r="P1135" s="31" t="n">
        <v>13.410092</v>
      </c>
      <c r="Q1135" s="31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31" t="n">
        <v>3.671569</v>
      </c>
      <c r="W1135" s="41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2*ROUNDUP(G1135*1000/V_ZENER,0)*PRICE_Z+(4+IF(CORE_MODE=1,1,0)+IF(OR(CORE_MODE=3,CORE_MODE=4),1+2*N_CW+2*N_CW_A,0))*ROUNDUP(G1135*DIODE_SAFETY/V_STICK,0)*PRICE_STICK</f>
        <v>66.9</v>
      </c>
      <c r="AG1135" s="24" t="n">
        <f aca="false">SUM(X1135:AF1135)</f>
        <v>2701.44688978</v>
      </c>
      <c r="AH1135" s="20" t="n">
        <f aca="false">FIXED_BOM</f>
        <v>3666</v>
      </c>
      <c r="AI1135" s="24" t="n">
        <f aca="false">(AG1135+AH1135)*(1+CONT)</f>
        <v>7322.563923247</v>
      </c>
      <c r="AJ1135" s="24" t="n">
        <f aca="false">IF(AR1135&gt;0,AI1135/AR1135,1000000000000)</f>
        <v>1266.60280344399</v>
      </c>
      <c r="AK1135" s="8" t="n">
        <f aca="false">IF(AND(AP1135&gt;=V_NEED,AR1135&gt;=P_MIN,AQ1135&gt;=Z_MIN,F1135&lt;=N_CAP,D1135&lt;=R_MAX,OR(CORONA_REQ=0,O1135&gt;=G1135),OR(CORE_MODE&lt;&gt;3,E_CORE&lt;=E_NULL_MAX)),1,0)</f>
        <v>0</v>
      </c>
      <c r="AL1135" s="31" t="n">
        <f aca="false">IF(AK1135=1,IF(OBJECTIVE=1,AI1135,AJ1135),1000000000000)+ROW()*0.000000001</f>
        <v>1000000000000</v>
      </c>
      <c r="AM1135" s="31" t="n">
        <v>4.152574</v>
      </c>
      <c r="AN1135" s="41" t="n">
        <v>1.555755</v>
      </c>
      <c r="AO1135" s="31" t="n">
        <v>5.648819</v>
      </c>
      <c r="AP1135" s="31" t="n">
        <f aca="false">IF(CORE_MODE=1,G1135,IF(OR(CORE_MODE=3,CORE_MODE=4),G1135+(CHOOSE(N_CW+1,0,1,CW_N2,CW_N3,CW_N4,CW_N5,CW_N6)+CHOOSE(N_CW_A+1,0,CW_A1,CW_A2))*CW_PER_SWING*AM1135,AM1135))</f>
        <v>16.077273154962</v>
      </c>
      <c r="AQ1135" s="41" t="n">
        <f aca="false">IF(CORE_MODE=2,AN1135,K1135)</f>
        <v>1.583003</v>
      </c>
      <c r="AR1135" s="31" t="n">
        <f aca="false">IF(CORE_MODE=2,AO1135,L1135)</f>
        <v>5.781263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31" t="n">
        <v>7.264419</v>
      </c>
      <c r="H1136" s="8" t="n">
        <v>142.833313</v>
      </c>
      <c r="I1136" s="8" t="n">
        <v>2955.278132</v>
      </c>
      <c r="J1136" s="31" t="n">
        <v>20.690398</v>
      </c>
      <c r="K1136" s="41" t="n">
        <v>1.588577</v>
      </c>
      <c r="L1136" s="31" t="n">
        <v>7.36917</v>
      </c>
      <c r="M1136" s="8" t="n">
        <v>167.5</v>
      </c>
      <c r="N1136" s="8" t="n">
        <v>927</v>
      </c>
      <c r="O1136" s="31" t="n">
        <v>9.183835</v>
      </c>
      <c r="P1136" s="31" t="n">
        <v>16.762616</v>
      </c>
      <c r="Q1136" s="31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31" t="n">
        <v>4.328273</v>
      </c>
      <c r="W1136" s="41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2*ROUNDUP(G1136*1000/V_ZENER,0)*PRICE_Z+(4+IF(CORE_MODE=1,1,0)+IF(OR(CORE_MODE=3,CORE_MODE=4),1+2*N_CW+2*N_CW_A,0))*ROUNDUP(G1136*DIODE_SAFETY/V_STICK,0)*PRICE_STICK</f>
        <v>66.9</v>
      </c>
      <c r="AG1136" s="24" t="n">
        <f aca="false">SUM(X1136:AF1136)</f>
        <v>3284.0962347</v>
      </c>
      <c r="AH1136" s="20" t="n">
        <f aca="false">FIXED_BOM</f>
        <v>3666</v>
      </c>
      <c r="AI1136" s="24" t="n">
        <f aca="false">(AG1136+AH1136)*(1+CONT)</f>
        <v>7992.610669905</v>
      </c>
      <c r="AJ1136" s="24" t="n">
        <f aca="false">IF(AR1136&gt;0,AI1136/AR1136,1000000000000)</f>
        <v>1084.60120609309</v>
      </c>
      <c r="AK1136" s="8" t="n">
        <f aca="false">IF(AND(AP1136&gt;=V_NEED,AR1136&gt;=P_MIN,AQ1136&gt;=Z_MIN,F1136&lt;=N_CAP,D1136&lt;=R_MAX,OR(CORONA_REQ=0,O1136&gt;=G1136),OR(CORE_MODE&lt;&gt;3,E_CORE&lt;=E_NULL_MAX)),1,0)</f>
        <v>0</v>
      </c>
      <c r="AL1136" s="31" t="n">
        <f aca="false">IF(AK1136=1,IF(OBJECTIVE=1,AI1136,AJ1136),1000000000000)+ROW()*0.000000001</f>
        <v>1000000000000</v>
      </c>
      <c r="AM1136" s="31" t="n">
        <v>4.184533</v>
      </c>
      <c r="AN1136" s="41" t="n">
        <v>1.567631</v>
      </c>
      <c r="AO1136" s="31" t="n">
        <v>7.244698</v>
      </c>
      <c r="AP1136" s="31" t="n">
        <f aca="false">IF(CORE_MODE=1,G1136,IF(OR(CORE_MODE=3,CORE_MODE=4),G1136+(CHOOSE(N_CW+1,0,1,CW_N2,CW_N3,CW_N4,CW_N5,CW_N6)+CHOOSE(N_CW_A+1,0,CW_A1,CW_A2))*CW_PER_SWING*AM1136,AM1136))</f>
        <v>16.145098558179</v>
      </c>
      <c r="AQ1136" s="41" t="n">
        <f aca="false">IF(CORE_MODE=2,AN1136,K1136)</f>
        <v>1.588577</v>
      </c>
      <c r="AR1136" s="31" t="n">
        <f aca="false">IF(CORE_MODE=2,AO1136,L1136)</f>
        <v>7.36917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31" t="n">
        <v>7.264419</v>
      </c>
      <c r="H1137" s="8" t="n">
        <v>172.482432</v>
      </c>
      <c r="I1137" s="8" t="n">
        <v>3577.441949</v>
      </c>
      <c r="J1137" s="31" t="n">
        <v>20.740906</v>
      </c>
      <c r="K1137" s="41" t="n">
        <v>1.592745</v>
      </c>
      <c r="L1137" s="31" t="n">
        <v>8.962235</v>
      </c>
      <c r="M1137" s="8" t="n">
        <v>200.5</v>
      </c>
      <c r="N1137" s="8" t="n">
        <v>993</v>
      </c>
      <c r="O1137" s="31" t="n">
        <v>9.183835</v>
      </c>
      <c r="P1137" s="31" t="n">
        <v>20.115139</v>
      </c>
      <c r="Q1137" s="31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31" t="n">
        <v>4.984976</v>
      </c>
      <c r="W1137" s="41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2*ROUNDUP(G1137*1000/V_ZENER,0)*PRICE_Z+(4+IF(CORE_MODE=1,1,0)+IF(OR(CORE_MODE=3,CORE_MODE=4),1+2*N_CW+2*N_CW_A,0))*ROUNDUP(G1137*DIODE_SAFETY/V_STICK,0)*PRICE_STICK</f>
        <v>66.9</v>
      </c>
      <c r="AG1137" s="24" t="n">
        <f aca="false">SUM(X1137:AF1137)</f>
        <v>3866.74551462</v>
      </c>
      <c r="AH1137" s="20" t="n">
        <f aca="false">FIXED_BOM</f>
        <v>3666</v>
      </c>
      <c r="AI1137" s="24" t="n">
        <f aca="false">(AG1137+AH1137)*(1+CONT)</f>
        <v>8662.657341813</v>
      </c>
      <c r="AJ1137" s="24" t="n">
        <f aca="false">IF(AR1137&gt;0,AI1137/AR1137,1000000000000)</f>
        <v>966.57333151976</v>
      </c>
      <c r="AK1137" s="8" t="n">
        <f aca="false">IF(AND(AP1137&gt;=V_NEED,AR1137&gt;=P_MIN,AQ1137&gt;=Z_MIN,F1137&lt;=N_CAP,D1137&lt;=R_MAX,OR(CORONA_REQ=0,O1137&gt;=G1137),OR(CORE_MODE&lt;&gt;3,E_CORE&lt;=E_NULL_MAX)),1,0)</f>
        <v>0</v>
      </c>
      <c r="AL1137" s="31" t="n">
        <f aca="false">IF(AK1137=1,IF(OBJECTIVE=1,AI1137,AJ1137),1000000000000)+ROW()*0.000000001</f>
        <v>1000000000000</v>
      </c>
      <c r="AM1137" s="31" t="n">
        <v>4.241332</v>
      </c>
      <c r="AN1137" s="41" t="n">
        <v>1.574702</v>
      </c>
      <c r="AO1137" s="31" t="n">
        <v>8.833272</v>
      </c>
      <c r="AP1137" s="31" t="n">
        <f aca="false">IF(CORE_MODE=1,G1137,IF(OR(CORE_MODE=3,CORE_MODE=4),G1137+(CHOOSE(N_CW+1,0,1,CW_N2,CW_N3,CW_N4,CW_N5,CW_N6)+CHOOSE(N_CW_A+1,0,CW_A1,CW_A2))*CW_PER_SWING*AM1137,AM1137))</f>
        <v>16.265640974316</v>
      </c>
      <c r="AQ1137" s="41" t="n">
        <f aca="false">IF(CORE_MODE=2,AN1137,K1137)</f>
        <v>1.592745</v>
      </c>
      <c r="AR1137" s="31" t="n">
        <f aca="false">IF(CORE_MODE=2,AO1137,L1137)</f>
        <v>8.962235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31" t="n">
        <v>7.264419</v>
      </c>
      <c r="H1138" s="8" t="n">
        <v>231.780669</v>
      </c>
      <c r="I1138" s="8" t="n">
        <v>4821.769583</v>
      </c>
      <c r="J1138" s="31" t="n">
        <v>20.803157</v>
      </c>
      <c r="K1138" s="41" t="n">
        <v>1.598281</v>
      </c>
      <c r="L1138" s="31" t="n">
        <v>12.156088</v>
      </c>
      <c r="M1138" s="8" t="n">
        <v>266.5</v>
      </c>
      <c r="N1138" s="8" t="n">
        <v>1125</v>
      </c>
      <c r="O1138" s="31" t="n">
        <v>9.183835</v>
      </c>
      <c r="P1138" s="31" t="n">
        <v>26.820185</v>
      </c>
      <c r="Q1138" s="31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31" t="n">
        <v>6.298383</v>
      </c>
      <c r="W1138" s="41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2*ROUNDUP(G1138*1000/V_ZENER,0)*PRICE_Z+(4+IF(CORE_MODE=1,1,0)+IF(OR(CORE_MODE=3,CORE_MODE=4),1+2*N_CW+2*N_CW_A,0))*ROUNDUP(G1138*DIODE_SAFETY/V_STICK,0)*PRICE_STICK</f>
        <v>66.9</v>
      </c>
      <c r="AG1138" s="24" t="n">
        <f aca="false">SUM(X1138:AF1138)</f>
        <v>5032.04419249</v>
      </c>
      <c r="AH1138" s="20" t="n">
        <f aca="false">FIXED_BOM</f>
        <v>3666</v>
      </c>
      <c r="AI1138" s="24" t="n">
        <f aca="false">(AG1138+AH1138)*(1+CONT)</f>
        <v>10002.7508213635</v>
      </c>
      <c r="AJ1138" s="24" t="n">
        <f aca="false">IF(AR1138&gt;0,AI1138/AR1138,1000000000000)</f>
        <v>822.859362433334</v>
      </c>
      <c r="AK1138" s="8" t="n">
        <f aca="false">IF(AND(AP1138&gt;=V_NEED,AR1138&gt;=P_MIN,AQ1138&gt;=Z_MIN,F1138&lt;=N_CAP,D1138&lt;=R_MAX,OR(CORONA_REQ=0,O1138&gt;=G1138),OR(CORE_MODE&lt;&gt;3,E_CORE&lt;=E_NULL_MAX)),1,0)</f>
        <v>0</v>
      </c>
      <c r="AL1138" s="31" t="n">
        <f aca="false">IF(AK1138=1,IF(OBJECTIVE=1,AI1138,AJ1138),1000000000000)+ROW()*0.000000001</f>
        <v>1000000000000</v>
      </c>
      <c r="AM1138" s="31" t="n">
        <v>4.334199</v>
      </c>
      <c r="AN1138" s="41" t="n">
        <v>1.58452</v>
      </c>
      <c r="AO1138" s="31" t="n">
        <v>12.024802</v>
      </c>
      <c r="AP1138" s="31" t="n">
        <f aca="false">IF(CORE_MODE=1,G1138,IF(OR(CORE_MODE=3,CORE_MODE=4),G1138+(CHOOSE(N_CW+1,0,1,CW_N2,CW_N3,CW_N4,CW_N5,CW_N6)+CHOOSE(N_CW_A+1,0,CW_A1,CW_A2))*CW_PER_SWING*AM1138,AM1138))</f>
        <v>16.462729172337</v>
      </c>
      <c r="AQ1138" s="41" t="n">
        <f aca="false">IF(CORE_MODE=2,AN1138,K1138)</f>
        <v>1.598281</v>
      </c>
      <c r="AR1138" s="31" t="n">
        <f aca="false">IF(CORE_MODE=2,AO1138,L1138)</f>
        <v>12.156088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31" t="n">
        <v>7.264419</v>
      </c>
      <c r="H1139" s="8" t="n">
        <v>25.899493</v>
      </c>
      <c r="I1139" s="8" t="n">
        <v>763.523076</v>
      </c>
      <c r="J1139" s="31" t="n">
        <v>29.480232</v>
      </c>
      <c r="K1139" s="41" t="n">
        <v>1.562427</v>
      </c>
      <c r="L1139" s="31" t="n">
        <v>1.842075</v>
      </c>
      <c r="M1139" s="8" t="n">
        <v>69</v>
      </c>
      <c r="N1139" s="8" t="n">
        <v>730</v>
      </c>
      <c r="O1139" s="31" t="n">
        <v>9.429978</v>
      </c>
      <c r="P1139" s="31" t="n">
        <v>6.010303</v>
      </c>
      <c r="Q1139" s="31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31" t="n">
        <v>2.368112</v>
      </c>
      <c r="W1139" s="41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2*ROUNDUP(G1139*1000/V_ZENER,0)*PRICE_Z+(4+IF(CORE_MODE=1,1,0)+IF(OR(CORE_MODE=3,CORE_MODE=4),1+2*N_CW+2*N_CW_A,0))*ROUNDUP(G1139*DIODE_SAFETY/V_STICK,0)*PRICE_STICK</f>
        <v>66.9</v>
      </c>
      <c r="AG1139" s="24" t="n">
        <f aca="false">SUM(X1139:AF1139)</f>
        <v>1463.91332881</v>
      </c>
      <c r="AH1139" s="20" t="n">
        <f aca="false">FIXED_BOM</f>
        <v>3666</v>
      </c>
      <c r="AI1139" s="24" t="n">
        <f aca="false">(AG1139+AH1139)*(1+CONT)</f>
        <v>5899.4003281315</v>
      </c>
      <c r="AJ1139" s="24" t="n">
        <f aca="false">IF(AR1139&gt;0,AI1139/AR1139,1000000000000)</f>
        <v>3202.58422058358</v>
      </c>
      <c r="AK1139" s="8" t="n">
        <f aca="false">IF(AND(AP1139&gt;=V_NEED,AR1139&gt;=P_MIN,AQ1139&gt;=Z_MIN,F1139&lt;=N_CAP,D1139&lt;=R_MAX,OR(CORONA_REQ=0,O1139&gt;=G1139),OR(CORE_MODE&lt;&gt;3,E_CORE&lt;=E_NULL_MAX)),1,0)</f>
        <v>0</v>
      </c>
      <c r="AL1139" s="31" t="n">
        <f aca="false">IF(AK1139=1,IF(OBJECTIVE=1,AI1139,AJ1139),1000000000000)+ROW()*0.000000001</f>
        <v>1000000000000</v>
      </c>
      <c r="AM1139" s="31" t="n">
        <v>4.064122</v>
      </c>
      <c r="AN1139" s="41" t="n">
        <v>1.488998</v>
      </c>
      <c r="AO1139" s="31" t="n">
        <v>1.714908</v>
      </c>
      <c r="AP1139" s="31" t="n">
        <f aca="false">IF(CORE_MODE=1,G1139,IF(OR(CORE_MODE=3,CORE_MODE=4),G1139+(CHOOSE(N_CW+1,0,1,CW_N2,CW_N3,CW_N4,CW_N5,CW_N6)+CHOOSE(N_CW_A+1,0,CW_A1,CW_A2))*CW_PER_SWING*AM1139,AM1139))</f>
        <v>15.889554748086</v>
      </c>
      <c r="AQ1139" s="41" t="n">
        <f aca="false">IF(CORE_MODE=2,AN1139,K1139)</f>
        <v>1.562427</v>
      </c>
      <c r="AR1139" s="31" t="n">
        <f aca="false">IF(CORE_MODE=2,AO1139,L1139)</f>
        <v>1.842075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31" t="n">
        <v>7.264419</v>
      </c>
      <c r="H1140" s="8" t="n">
        <v>39.556347</v>
      </c>
      <c r="I1140" s="8" t="n">
        <v>1199.821977</v>
      </c>
      <c r="J1140" s="31" t="n">
        <v>30.331971</v>
      </c>
      <c r="K1140" s="41" t="n">
        <v>1.596591</v>
      </c>
      <c r="L1140" s="31" t="n">
        <v>3.012967</v>
      </c>
      <c r="M1140" s="8" t="n">
        <v>99</v>
      </c>
      <c r="N1140" s="8" t="n">
        <v>790</v>
      </c>
      <c r="O1140" s="31" t="n">
        <v>9.429978</v>
      </c>
      <c r="P1140" s="31" t="n">
        <v>9.015455</v>
      </c>
      <c r="Q1140" s="31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31" t="n">
        <v>2.965116</v>
      </c>
      <c r="W1140" s="41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2*ROUNDUP(G1140*1000/V_ZENER,0)*PRICE_Z+(4+IF(CORE_MODE=1,1,0)+IF(OR(CORE_MODE=3,CORE_MODE=4),1+2*N_CW+2*N_CW_A,0))*ROUNDUP(G1140*DIODE_SAFETY/V_STICK,0)*PRICE_STICK</f>
        <v>66.9</v>
      </c>
      <c r="AG1140" s="24" t="n">
        <f aca="false">SUM(X1140:AF1140)</f>
        <v>1961.39995871</v>
      </c>
      <c r="AH1140" s="20" t="n">
        <f aca="false">FIXED_BOM</f>
        <v>3666</v>
      </c>
      <c r="AI1140" s="24" t="n">
        <f aca="false">(AG1140+AH1140)*(1+CONT)</f>
        <v>6471.5099525165</v>
      </c>
      <c r="AJ1140" s="24" t="n">
        <f aca="false">IF(AR1140&gt;0,AI1140/AR1140,1000000000000)</f>
        <v>2147.88610446663</v>
      </c>
      <c r="AK1140" s="8" t="n">
        <f aca="false">IF(AND(AP1140&gt;=V_NEED,AR1140&gt;=P_MIN,AQ1140&gt;=Z_MIN,F1140&lt;=N_CAP,D1140&lt;=R_MAX,OR(CORONA_REQ=0,O1140&gt;=G1140),OR(CORE_MODE&lt;&gt;3,E_CORE&lt;=E_NULL_MAX)),1,0)</f>
        <v>0</v>
      </c>
      <c r="AL1140" s="31" t="n">
        <f aca="false">IF(AK1140=1,IF(OBJECTIVE=1,AI1140,AJ1140),1000000000000)+ROW()*0.000000001</f>
        <v>1000000000000</v>
      </c>
      <c r="AM1140" s="31" t="n">
        <v>4.095816</v>
      </c>
      <c r="AN1140" s="41" t="n">
        <v>1.5445</v>
      </c>
      <c r="AO1140" s="31" t="n">
        <v>2.879704</v>
      </c>
      <c r="AP1140" s="31" t="n">
        <f aca="false">IF(CORE_MODE=1,G1140,IF(OR(CORE_MODE=3,CORE_MODE=4),G1140+(CHOOSE(N_CW+1,0,1,CW_N2,CW_N3,CW_N4,CW_N5,CW_N6)+CHOOSE(N_CW_A+1,0,CW_A1,CW_A2))*CW_PER_SWING*AM1140,AM1140))</f>
        <v>15.956817751608</v>
      </c>
      <c r="AQ1140" s="41" t="n">
        <f aca="false">IF(CORE_MODE=2,AN1140,K1140)</f>
        <v>1.596591</v>
      </c>
      <c r="AR1140" s="31" t="n">
        <f aca="false">IF(CORE_MODE=2,AO1140,L1140)</f>
        <v>3.012967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31" t="n">
        <v>7.264419</v>
      </c>
      <c r="H1141" s="8" t="n">
        <v>53.2132</v>
      </c>
      <c r="I1141" s="8" t="n">
        <v>1636.120878</v>
      </c>
      <c r="J1141" s="31" t="n">
        <v>30.746523</v>
      </c>
      <c r="K1141" s="41" t="n">
        <v>1.613027</v>
      </c>
      <c r="L1141" s="31" t="n">
        <v>4.186313</v>
      </c>
      <c r="M1141" s="8" t="n">
        <v>135</v>
      </c>
      <c r="N1141" s="8" t="n">
        <v>862</v>
      </c>
      <c r="O1141" s="31" t="n">
        <v>9.429978</v>
      </c>
      <c r="P1141" s="31" t="n">
        <v>12.020607</v>
      </c>
      <c r="Q1141" s="31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31" t="n">
        <v>3.681519</v>
      </c>
      <c r="W1141" s="41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2*ROUNDUP(G1141*1000/V_ZENER,0)*PRICE_Z+(4+IF(CORE_MODE=1,1,0)+IF(OR(CORE_MODE=3,CORE_MODE=4),1+2*N_CW+2*N_CW_A,0))*ROUNDUP(G1141*DIODE_SAFETY/V_STICK,0)*PRICE_STICK</f>
        <v>66.9</v>
      </c>
      <c r="AG1141" s="24" t="n">
        <f aca="false">SUM(X1141:AF1141)</f>
        <v>2552.3606116</v>
      </c>
      <c r="AH1141" s="20" t="n">
        <f aca="false">FIXED_BOM</f>
        <v>3666</v>
      </c>
      <c r="AI1141" s="24" t="n">
        <f aca="false">(AG1141+AH1141)*(1+CONT)</f>
        <v>7151.11470334</v>
      </c>
      <c r="AJ1141" s="24" t="n">
        <f aca="false">IF(AR1141&gt;0,AI1141/AR1141,1000000000000)</f>
        <v>1708.21309905399</v>
      </c>
      <c r="AK1141" s="8" t="n">
        <f aca="false">IF(AND(AP1141&gt;=V_NEED,AR1141&gt;=P_MIN,AQ1141&gt;=Z_MIN,F1141&lt;=N_CAP,D1141&lt;=R_MAX,OR(CORONA_REQ=0,O1141&gt;=G1141),OR(CORE_MODE&lt;&gt;3,E_CORE&lt;=E_NULL_MAX)),1,0)</f>
        <v>0</v>
      </c>
      <c r="AL1141" s="31" t="n">
        <f aca="false">IF(AK1141=1,IF(OBJECTIVE=1,AI1141,AJ1141),1000000000000)+ROW()*0.000000001</f>
        <v>1000000000000</v>
      </c>
      <c r="AM1141" s="31" t="n">
        <v>4.123211</v>
      </c>
      <c r="AN1141" s="41" t="n">
        <v>1.573819</v>
      </c>
      <c r="AO1141" s="31" t="n">
        <v>4.056642</v>
      </c>
      <c r="AP1141" s="31" t="n">
        <f aca="false">IF(CORE_MODE=1,G1141,IF(OR(CORE_MODE=3,CORE_MODE=4),G1141+(CHOOSE(N_CW+1,0,1,CW_N2,CW_N3,CW_N4,CW_N5,CW_N6)+CHOOSE(N_CW_A+1,0,CW_A1,CW_A2))*CW_PER_SWING*AM1141,AM1141))</f>
        <v>16.014957146493</v>
      </c>
      <c r="AQ1141" s="41" t="n">
        <f aca="false">IF(CORE_MODE=2,AN1141,K1141)</f>
        <v>1.613027</v>
      </c>
      <c r="AR1141" s="31" t="n">
        <f aca="false">IF(CORE_MODE=2,AO1141,L1141)</f>
        <v>4.186313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31" t="n">
        <v>7.264419</v>
      </c>
      <c r="H1142" s="8" t="n">
        <v>66.870054</v>
      </c>
      <c r="I1142" s="8" t="n">
        <v>2072.419779</v>
      </c>
      <c r="J1142" s="31" t="n">
        <v>30.991747</v>
      </c>
      <c r="K1142" s="41" t="n">
        <v>1.622853</v>
      </c>
      <c r="L1142" s="31" t="n">
        <v>5.354282</v>
      </c>
      <c r="M1142" s="8" t="n">
        <v>165</v>
      </c>
      <c r="N1142" s="8" t="n">
        <v>922</v>
      </c>
      <c r="O1142" s="31" t="n">
        <v>9.429978</v>
      </c>
      <c r="P1142" s="31" t="n">
        <v>15.025759</v>
      </c>
      <c r="Q1142" s="31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31" t="n">
        <v>4.278522</v>
      </c>
      <c r="W1142" s="41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2*ROUNDUP(G1142*1000/V_ZENER,0)*PRICE_Z+(4+IF(CORE_MODE=1,1,0)+IF(OR(CORE_MODE=3,CORE_MODE=4),1+2*N_CW+2*N_CW_A,0))*ROUNDUP(G1142*DIODE_SAFETY/V_STICK,0)*PRICE_STICK</f>
        <v>66.9</v>
      </c>
      <c r="AG1142" s="24" t="n">
        <f aca="false">SUM(X1142:AF1142)</f>
        <v>3049.84716953</v>
      </c>
      <c r="AH1142" s="20" t="n">
        <f aca="false">FIXED_BOM</f>
        <v>3666</v>
      </c>
      <c r="AI1142" s="24" t="n">
        <f aca="false">(AG1142+AH1142)*(1+CONT)</f>
        <v>7723.2242449595</v>
      </c>
      <c r="AJ1142" s="24" t="n">
        <f aca="false">IF(AR1142&gt;0,AI1142/AR1142,1000000000000)</f>
        <v>1442.43882652417</v>
      </c>
      <c r="AK1142" s="8" t="n">
        <f aca="false">IF(AND(AP1142&gt;=V_NEED,AR1142&gt;=P_MIN,AQ1142&gt;=Z_MIN,F1142&lt;=N_CAP,D1142&lt;=R_MAX,OR(CORONA_REQ=0,O1142&gt;=G1142),OR(CORE_MODE&lt;&gt;3,E_CORE&lt;=E_NULL_MAX)),1,0)</f>
        <v>0</v>
      </c>
      <c r="AL1142" s="31" t="n">
        <f aca="false">IF(AK1142=1,IF(OBJECTIVE=1,AI1142,AJ1142),1000000000000)+ROW()*0.000000001</f>
        <v>1000000000000</v>
      </c>
      <c r="AM1142" s="31" t="n">
        <v>4.155725</v>
      </c>
      <c r="AN1142" s="41" t="n">
        <v>1.590214</v>
      </c>
      <c r="AO1142" s="31" t="n">
        <v>5.219714</v>
      </c>
      <c r="AP1142" s="31" t="n">
        <f aca="false">IF(CORE_MODE=1,G1142,IF(OR(CORE_MODE=3,CORE_MODE=4),G1142+(CHOOSE(N_CW+1,0,1,CW_N2,CW_N3,CW_N4,CW_N5,CW_N6)+CHOOSE(N_CW_A+1,0,CW_A1,CW_A2))*CW_PER_SWING*AM1142,AM1142))</f>
        <v>16.083960405675</v>
      </c>
      <c r="AQ1142" s="41" t="n">
        <f aca="false">IF(CORE_MODE=2,AN1142,K1142)</f>
        <v>1.622853</v>
      </c>
      <c r="AR1142" s="31" t="n">
        <f aca="false">IF(CORE_MODE=2,AO1142,L1142)</f>
        <v>5.354282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31" t="n">
        <v>7.264419</v>
      </c>
      <c r="H1143" s="8" t="n">
        <v>80.526907</v>
      </c>
      <c r="I1143" s="8" t="n">
        <v>2508.718679</v>
      </c>
      <c r="J1143" s="31" t="n">
        <v>31.153794</v>
      </c>
      <c r="K1143" s="41" t="n">
        <v>1.629036</v>
      </c>
      <c r="L1143" s="31" t="n">
        <v>6.526859</v>
      </c>
      <c r="M1143" s="8" t="n">
        <v>195</v>
      </c>
      <c r="N1143" s="8" t="n">
        <v>982</v>
      </c>
      <c r="O1143" s="31" t="n">
        <v>9.429978</v>
      </c>
      <c r="P1143" s="31" t="n">
        <v>18.03091</v>
      </c>
      <c r="Q1143" s="31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31" t="n">
        <v>4.875526</v>
      </c>
      <c r="W1143" s="41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2*ROUNDUP(G1143*1000/V_ZENER,0)*PRICE_Z+(4+IF(CORE_MODE=1,1,0)+IF(OR(CORE_MODE=3,CORE_MODE=4),1+2*N_CW+2*N_CW_A,0))*ROUNDUP(G1143*DIODE_SAFETY/V_STICK,0)*PRICE_STICK</f>
        <v>66.9</v>
      </c>
      <c r="AG1143" s="24" t="n">
        <f aca="false">SUM(X1143:AF1143)</f>
        <v>3547.33378896</v>
      </c>
      <c r="AH1143" s="20" t="n">
        <f aca="false">FIXED_BOM</f>
        <v>3666</v>
      </c>
      <c r="AI1143" s="24" t="n">
        <f aca="false">(AG1143+AH1143)*(1+CONT)</f>
        <v>8295.333857304</v>
      </c>
      <c r="AJ1143" s="24" t="n">
        <f aca="false">IF(AR1143&gt;0,AI1143/AR1143,1000000000000)</f>
        <v>1270.95343369667</v>
      </c>
      <c r="AK1143" s="8" t="n">
        <f aca="false">IF(AND(AP1143&gt;=V_NEED,AR1143&gt;=P_MIN,AQ1143&gt;=Z_MIN,F1143&lt;=N_CAP,D1143&lt;=R_MAX,OR(CORONA_REQ=0,O1143&gt;=G1143),OR(CORE_MODE&lt;&gt;3,E_CORE&lt;=E_NULL_MAX)),1,0)</f>
        <v>0</v>
      </c>
      <c r="AL1143" s="31" t="n">
        <f aca="false">IF(AK1143=1,IF(OBJECTIVE=1,AI1143,AJ1143),1000000000000)+ROW()*0.000000001</f>
        <v>1000000000000</v>
      </c>
      <c r="AM1143" s="31" t="n">
        <v>4.181966</v>
      </c>
      <c r="AN1143" s="41" t="n">
        <v>1.601805</v>
      </c>
      <c r="AO1143" s="31" t="n">
        <v>6.393596</v>
      </c>
      <c r="AP1143" s="31" t="n">
        <f aca="false">IF(CORE_MODE=1,G1143,IF(OR(CORE_MODE=3,CORE_MODE=4),G1143+(CHOOSE(N_CW+1,0,1,CW_N2,CW_N3,CW_N4,CW_N5,CW_N6)+CHOOSE(N_CW_A+1,0,CW_A1,CW_A2))*CW_PER_SWING*AM1143,AM1143))</f>
        <v>16.139650709058</v>
      </c>
      <c r="AQ1143" s="41" t="n">
        <f aca="false">IF(CORE_MODE=2,AN1143,K1143)</f>
        <v>1.629036</v>
      </c>
      <c r="AR1143" s="31" t="n">
        <f aca="false">IF(CORE_MODE=2,AO1143,L1143)</f>
        <v>6.526859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31" t="n">
        <v>7.264419</v>
      </c>
      <c r="H1144" s="8" t="n">
        <v>107.840614</v>
      </c>
      <c r="I1144" s="8" t="n">
        <v>3381.316481</v>
      </c>
      <c r="J1144" s="31" t="n">
        <v>31.354759</v>
      </c>
      <c r="K1144" s="41" t="n">
        <v>1.637317</v>
      </c>
      <c r="L1144" s="31" t="n">
        <v>8.878533</v>
      </c>
      <c r="M1144" s="8" t="n">
        <v>261</v>
      </c>
      <c r="N1144" s="8" t="n">
        <v>1114</v>
      </c>
      <c r="O1144" s="31" t="n">
        <v>9.429978</v>
      </c>
      <c r="P1144" s="31" t="n">
        <v>24.041214</v>
      </c>
      <c r="Q1144" s="31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31" t="n">
        <v>6.188933</v>
      </c>
      <c r="W1144" s="41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2*ROUNDUP(G1144*1000/V_ZENER,0)*PRICE_Z+(4+IF(CORE_MODE=1,1,0)+IF(OR(CORE_MODE=3,CORE_MODE=4),1+2*N_CW+2*N_CW_A,0))*ROUNDUP(G1144*DIODE_SAFETY/V_STICK,0)*PRICE_STICK</f>
        <v>66.9</v>
      </c>
      <c r="AG1144" s="24" t="n">
        <f aca="false">SUM(X1144:AF1144)</f>
        <v>4635.78105478</v>
      </c>
      <c r="AH1144" s="20" t="n">
        <f aca="false">FIXED_BOM</f>
        <v>3666</v>
      </c>
      <c r="AI1144" s="24" t="n">
        <f aca="false">(AG1144+AH1144)*(1+CONT)</f>
        <v>9547.048212997</v>
      </c>
      <c r="AJ1144" s="24" t="n">
        <f aca="false">IF(AR1144&gt;0,AI1144/AR1144,1000000000000)</f>
        <v>1075.29568375733</v>
      </c>
      <c r="AK1144" s="8" t="n">
        <f aca="false">IF(AND(AP1144&gt;=V_NEED,AR1144&gt;=P_MIN,AQ1144&gt;=Z_MIN,F1144&lt;=N_CAP,D1144&lt;=R_MAX,OR(CORONA_REQ=0,O1144&gt;=G1144),OR(CORE_MODE&lt;&gt;3,E_CORE&lt;=E_NULL_MAX)),1,0)</f>
        <v>0</v>
      </c>
      <c r="AL1144" s="31" t="n">
        <f aca="false">IF(AK1144=1,IF(OBJECTIVE=1,AI1144,AJ1144),1000000000000)+ROW()*0.000000001</f>
        <v>1000000000000</v>
      </c>
      <c r="AM1144" s="31" t="n">
        <v>4.245019</v>
      </c>
      <c r="AN1144" s="41" t="n">
        <v>1.617024</v>
      </c>
      <c r="AO1144" s="31" t="n">
        <v>8.748831</v>
      </c>
      <c r="AP1144" s="31" t="n">
        <f aca="false">IF(CORE_MODE=1,G1144,IF(OR(CORE_MODE=3,CORE_MODE=4),G1144+(CHOOSE(N_CW+1,0,1,CW_N2,CW_N3,CW_N4,CW_N5,CW_N6)+CHOOSE(N_CW_A+1,0,CW_A1,CW_A2))*CW_PER_SWING*AM1144,AM1144))</f>
        <v>16.273465757997</v>
      </c>
      <c r="AQ1144" s="41" t="n">
        <f aca="false">IF(CORE_MODE=2,AN1144,K1144)</f>
        <v>1.637317</v>
      </c>
      <c r="AR1144" s="31" t="n">
        <f aca="false">IF(CORE_MODE=2,AO1144,L1144)</f>
        <v>8.878533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31" t="n">
        <v>7.264419</v>
      </c>
      <c r="H1145" s="8" t="n">
        <v>35.500351</v>
      </c>
      <c r="I1145" s="8" t="n">
        <v>926.659184</v>
      </c>
      <c r="J1145" s="31" t="n">
        <v>26.102817</v>
      </c>
      <c r="K1145" s="41" t="n">
        <v>1.566369</v>
      </c>
      <c r="L1145" s="31" t="n">
        <v>2.249087</v>
      </c>
      <c r="M1145" s="8" t="n">
        <v>69</v>
      </c>
      <c r="N1145" s="8" t="n">
        <v>730</v>
      </c>
      <c r="O1145" s="31" t="n">
        <v>9.429978</v>
      </c>
      <c r="P1145" s="31" t="n">
        <v>7.028179</v>
      </c>
      <c r="Q1145" s="31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31" t="n">
        <v>2.368112</v>
      </c>
      <c r="W1145" s="41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2*ROUNDUP(G1145*1000/V_ZENER,0)*PRICE_Z+(4+IF(CORE_MODE=1,1,0)+IF(OR(CORE_MODE=3,CORE_MODE=4),1+2*N_CW+2*N_CW_A,0))*ROUNDUP(G1145*DIODE_SAFETY/V_STICK,0)*PRICE_STICK</f>
        <v>66.9</v>
      </c>
      <c r="AG1145" s="24" t="n">
        <f aca="false">SUM(X1145:AF1145)</f>
        <v>1476.09730453</v>
      </c>
      <c r="AH1145" s="20" t="n">
        <f aca="false">FIXED_BOM</f>
        <v>3666</v>
      </c>
      <c r="AI1145" s="24" t="n">
        <f aca="false">(AG1145+AH1145)*(1+CONT)</f>
        <v>5913.4119002095</v>
      </c>
      <c r="AJ1145" s="24" t="n">
        <f aca="false">IF(AR1145&gt;0,AI1145/AR1145,1000000000000)</f>
        <v>2629.24995796494</v>
      </c>
      <c r="AK1145" s="8" t="n">
        <f aca="false">IF(AND(AP1145&gt;=V_NEED,AR1145&gt;=P_MIN,AQ1145&gt;=Z_MIN,F1145&lt;=N_CAP,D1145&lt;=R_MAX,OR(CORONA_REQ=0,O1145&gt;=G1145),OR(CORE_MODE&lt;&gt;3,E_CORE&lt;=E_NULL_MAX)),1,0)</f>
        <v>0</v>
      </c>
      <c r="AL1145" s="31" t="n">
        <f aca="false">IF(AK1145=1,IF(OBJECTIVE=1,AI1145,AJ1145),1000000000000)+ROW()*0.000000001</f>
        <v>1000000000000</v>
      </c>
      <c r="AM1145" s="31" t="n">
        <v>4.072246</v>
      </c>
      <c r="AN1145" s="41" t="n">
        <v>1.503823</v>
      </c>
      <c r="AO1145" s="31" t="n">
        <v>2.119422</v>
      </c>
      <c r="AP1145" s="31" t="n">
        <f aca="false">IF(CORE_MODE=1,G1145,IF(OR(CORE_MODE=3,CORE_MODE=4),G1145+(CHOOSE(N_CW+1,0,1,CW_N2,CW_N3,CW_N4,CW_N5,CW_N6)+CHOOSE(N_CW_A+1,0,CW_A1,CW_A2))*CW_PER_SWING*AM1145,AM1145))</f>
        <v>15.906796012698</v>
      </c>
      <c r="AQ1145" s="41" t="n">
        <f aca="false">IF(CORE_MODE=2,AN1145,K1145)</f>
        <v>1.566369</v>
      </c>
      <c r="AR1145" s="31" t="n">
        <f aca="false">IF(CORE_MODE=2,AO1145,L1145)</f>
        <v>2.249087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31" t="n">
        <v>7.264419</v>
      </c>
      <c r="H1146" s="8" t="n">
        <v>54.643409</v>
      </c>
      <c r="I1146" s="8" t="n">
        <v>1456.178718</v>
      </c>
      <c r="J1146" s="31" t="n">
        <v>26.648753</v>
      </c>
      <c r="K1146" s="41" t="n">
        <v>1.594325</v>
      </c>
      <c r="L1146" s="31" t="n">
        <v>3.651522</v>
      </c>
      <c r="M1146" s="8" t="n">
        <v>105</v>
      </c>
      <c r="N1146" s="8" t="n">
        <v>802</v>
      </c>
      <c r="O1146" s="31" t="n">
        <v>9.429978</v>
      </c>
      <c r="P1146" s="31" t="n">
        <v>10.542269</v>
      </c>
      <c r="Q1146" s="31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31" t="n">
        <v>3.084516</v>
      </c>
      <c r="W1146" s="41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2*ROUNDUP(G1146*1000/V_ZENER,0)*PRICE_Z+(4+IF(CORE_MODE=1,1,0)+IF(OR(CORE_MODE=3,CORE_MODE=4),1+2*N_CW+2*N_CW_A,0))*ROUNDUP(G1146*DIODE_SAFETY/V_STICK,0)*PRICE_STICK</f>
        <v>66.9</v>
      </c>
      <c r="AG1146" s="24" t="n">
        <f aca="false">SUM(X1146:AF1146)</f>
        <v>2073.15000528</v>
      </c>
      <c r="AH1146" s="20" t="n">
        <f aca="false">FIXED_BOM</f>
        <v>3666</v>
      </c>
      <c r="AI1146" s="24" t="n">
        <f aca="false">(AG1146+AH1146)*(1+CONT)</f>
        <v>6600.022506072</v>
      </c>
      <c r="AJ1146" s="24" t="n">
        <f aca="false">IF(AR1146&gt;0,AI1146/AR1146,1000000000000)</f>
        <v>1807.47165320981</v>
      </c>
      <c r="AK1146" s="8" t="n">
        <f aca="false">IF(AND(AP1146&gt;=V_NEED,AR1146&gt;=P_MIN,AQ1146&gt;=Z_MIN,F1146&lt;=N_CAP,D1146&lt;=R_MAX,OR(CORONA_REQ=0,O1146&gt;=G1146),OR(CORE_MODE&lt;&gt;3,E_CORE&lt;=E_NULL_MAX)),1,0)</f>
        <v>0</v>
      </c>
      <c r="AL1146" s="31" t="n">
        <f aca="false">IF(AK1146=1,IF(OBJECTIVE=1,AI1146,AJ1146),1000000000000)+ROW()*0.000000001</f>
        <v>1000000000000</v>
      </c>
      <c r="AM1146" s="31" t="n">
        <v>4.103684</v>
      </c>
      <c r="AN1146" s="41" t="n">
        <v>1.552253</v>
      </c>
      <c r="AO1146" s="31" t="n">
        <v>3.524018</v>
      </c>
      <c r="AP1146" s="31" t="n">
        <f aca="false">IF(CORE_MODE=1,G1146,IF(OR(CORE_MODE=3,CORE_MODE=4),G1146+(CHOOSE(N_CW+1,0,1,CW_N2,CW_N3,CW_N4,CW_N5,CW_N6)+CHOOSE(N_CW_A+1,0,CW_A1,CW_A2))*CW_PER_SWING*AM1146,AM1146))</f>
        <v>15.973515716892</v>
      </c>
      <c r="AQ1146" s="41" t="n">
        <f aca="false">IF(CORE_MODE=2,AN1146,K1146)</f>
        <v>1.594325</v>
      </c>
      <c r="AR1146" s="31" t="n">
        <f aca="false">IF(CORE_MODE=2,AO1146,L1146)</f>
        <v>3.651522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31" t="n">
        <v>7.264419</v>
      </c>
      <c r="H1147" s="8" t="n">
        <v>73.786467</v>
      </c>
      <c r="I1147" s="8" t="n">
        <v>1985.698252</v>
      </c>
      <c r="J1147" s="31" t="n">
        <v>26.911415</v>
      </c>
      <c r="K1147" s="41" t="n">
        <v>1.60763</v>
      </c>
      <c r="L1147" s="31" t="n">
        <v>5.053949</v>
      </c>
      <c r="M1147" s="8" t="n">
        <v>141</v>
      </c>
      <c r="N1147" s="8" t="n">
        <v>874</v>
      </c>
      <c r="O1147" s="31" t="n">
        <v>9.429978</v>
      </c>
      <c r="P1147" s="31" t="n">
        <v>14.056359</v>
      </c>
      <c r="Q1147" s="31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31" t="n">
        <v>3.80092</v>
      </c>
      <c r="W1147" s="41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2*ROUNDUP(G1147*1000/V_ZENER,0)*PRICE_Z+(4+IF(CORE_MODE=1,1,0)+IF(OR(CORE_MODE=3,CORE_MODE=4),1+2*N_CW+2*N_CW_A,0))*ROUNDUP(G1147*DIODE_SAFETY/V_STICK,0)*PRICE_STICK</f>
        <v>66.9</v>
      </c>
      <c r="AG1147" s="24" t="n">
        <f aca="false">SUM(X1147:AF1147)</f>
        <v>2670.20264103</v>
      </c>
      <c r="AH1147" s="20" t="n">
        <f aca="false">FIXED_BOM</f>
        <v>3666</v>
      </c>
      <c r="AI1147" s="24" t="n">
        <f aca="false">(AG1147+AH1147)*(1+CONT)</f>
        <v>7286.6330371845</v>
      </c>
      <c r="AJ1147" s="24" t="n">
        <f aca="false">IF(AR1147&gt;0,AI1147/AR1147,1000000000000)</f>
        <v>1441.77019538276</v>
      </c>
      <c r="AK1147" s="8" t="n">
        <f aca="false">IF(AND(AP1147&gt;=V_NEED,AR1147&gt;=P_MIN,AQ1147&gt;=Z_MIN,F1147&lt;=N_CAP,D1147&lt;=R_MAX,OR(CORONA_REQ=0,O1147&gt;=G1147),OR(CORE_MODE&lt;&gt;3,E_CORE&lt;=E_NULL_MAX)),1,0)</f>
        <v>0</v>
      </c>
      <c r="AL1147" s="31" t="n">
        <f aca="false">IF(AK1147=1,IF(OBJECTIVE=1,AI1147,AJ1147),1000000000000)+ROW()*0.000000001</f>
        <v>1000000000000</v>
      </c>
      <c r="AM1147" s="31" t="n">
        <v>4.144095</v>
      </c>
      <c r="AN1147" s="41" t="n">
        <v>1.574534</v>
      </c>
      <c r="AO1147" s="31" t="n">
        <v>4.92036</v>
      </c>
      <c r="AP1147" s="31" t="n">
        <f aca="false">IF(CORE_MODE=1,G1147,IF(OR(CORE_MODE=3,CORE_MODE=4),G1147+(CHOOSE(N_CW+1,0,1,CW_N2,CW_N3,CW_N4,CW_N5,CW_N6)+CHOOSE(N_CW_A+1,0,CW_A1,CW_A2))*CW_PER_SWING*AM1147,AM1147))</f>
        <v>16.059278486985</v>
      </c>
      <c r="AQ1147" s="41" t="n">
        <f aca="false">IF(CORE_MODE=2,AN1147,K1147)</f>
        <v>1.60763</v>
      </c>
      <c r="AR1147" s="31" t="n">
        <f aca="false">IF(CORE_MODE=2,AO1147,L1147)</f>
        <v>5.053949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31" t="n">
        <v>7.264419</v>
      </c>
      <c r="H1148" s="8" t="n">
        <v>92.929525</v>
      </c>
      <c r="I1148" s="8" t="n">
        <v>2515.217786</v>
      </c>
      <c r="J1148" s="31" t="n">
        <v>27.065863</v>
      </c>
      <c r="K1148" s="41" t="n">
        <v>1.615907</v>
      </c>
      <c r="L1148" s="31" t="n">
        <v>6.456432</v>
      </c>
      <c r="M1148" s="8" t="n">
        <v>171</v>
      </c>
      <c r="N1148" s="8" t="n">
        <v>934</v>
      </c>
      <c r="O1148" s="31" t="n">
        <v>9.429978</v>
      </c>
      <c r="P1148" s="31" t="n">
        <v>17.570449</v>
      </c>
      <c r="Q1148" s="31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31" t="n">
        <v>4.397923</v>
      </c>
      <c r="W1148" s="41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2*ROUNDUP(G1148*1000/V_ZENER,0)*PRICE_Z+(4+IF(CORE_MODE=1,1,0)+IF(OR(CORE_MODE=3,CORE_MODE=4),1+2*N_CW+2*N_CW_A,0))*ROUNDUP(G1148*DIODE_SAFETY/V_STICK,0)*PRICE_STICK</f>
        <v>66.9</v>
      </c>
      <c r="AG1148" s="24" t="n">
        <f aca="false">SUM(X1148:AF1148)</f>
        <v>3173.78119879</v>
      </c>
      <c r="AH1148" s="20" t="n">
        <f aca="false">FIXED_BOM</f>
        <v>3666</v>
      </c>
      <c r="AI1148" s="24" t="n">
        <f aca="false">(AG1148+AH1148)*(1+CONT)</f>
        <v>7865.7483786085</v>
      </c>
      <c r="AJ1148" s="24" t="n">
        <f aca="false">IF(AR1148&gt;0,AI1148/AR1148,1000000000000)</f>
        <v>1218.2809915149</v>
      </c>
      <c r="AK1148" s="8" t="n">
        <f aca="false">IF(AND(AP1148&gt;=V_NEED,AR1148&gt;=P_MIN,AQ1148&gt;=Z_MIN,F1148&lt;=N_CAP,D1148&lt;=R_MAX,OR(CORONA_REQ=0,O1148&gt;=G1148),OR(CORE_MODE&lt;&gt;3,E_CORE&lt;=E_NULL_MAX)),1,0)</f>
        <v>0</v>
      </c>
      <c r="AL1148" s="31" t="n">
        <f aca="false">IF(AK1148=1,IF(OBJECTIVE=1,AI1148,AJ1148),1000000000000)+ROW()*0.000000001</f>
        <v>1000000000000</v>
      </c>
      <c r="AM1148" s="31" t="n">
        <v>4.176372</v>
      </c>
      <c r="AN1148" s="41" t="n">
        <v>1.589343</v>
      </c>
      <c r="AO1148" s="31" t="n">
        <v>6.32379</v>
      </c>
      <c r="AP1148" s="31" t="n">
        <f aca="false">IF(CORE_MODE=1,G1148,IF(OR(CORE_MODE=3,CORE_MODE=4),G1148+(CHOOSE(N_CW+1,0,1,CW_N2,CW_N3,CW_N4,CW_N5,CW_N6)+CHOOSE(N_CW_A+1,0,CW_A1,CW_A2))*CW_PER_SWING*AM1148,AM1148))</f>
        <v>16.127778769836</v>
      </c>
      <c r="AQ1148" s="41" t="n">
        <f aca="false">IF(CORE_MODE=2,AN1148,K1148)</f>
        <v>1.615907</v>
      </c>
      <c r="AR1148" s="31" t="n">
        <f aca="false">IF(CORE_MODE=2,AO1148,L1148)</f>
        <v>6.456432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31" t="n">
        <v>7.264419</v>
      </c>
      <c r="H1149" s="8" t="n">
        <v>112.072583</v>
      </c>
      <c r="I1149" s="8" t="n">
        <v>3044.737319</v>
      </c>
      <c r="J1149" s="31" t="n">
        <v>27.167548</v>
      </c>
      <c r="K1149" s="41" t="n">
        <v>1.621347</v>
      </c>
      <c r="L1149" s="31" t="n">
        <v>7.861643</v>
      </c>
      <c r="M1149" s="8" t="n">
        <v>207</v>
      </c>
      <c r="N1149" s="8" t="n">
        <v>1006</v>
      </c>
      <c r="O1149" s="31" t="n">
        <v>9.429978</v>
      </c>
      <c r="P1149" s="31" t="n">
        <v>21.084538</v>
      </c>
      <c r="Q1149" s="31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31" t="n">
        <v>5.114327</v>
      </c>
      <c r="W1149" s="41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2*ROUNDUP(G1149*1000/V_ZENER,0)*PRICE_Z+(4+IF(CORE_MODE=1,1,0)+IF(OR(CORE_MODE=3,CORE_MODE=4),1+2*N_CW+2*N_CW_A,0))*ROUNDUP(G1149*DIODE_SAFETY/V_STICK,0)*PRICE_STICK</f>
        <v>66.9</v>
      </c>
      <c r="AG1149" s="24" t="n">
        <f aca="false">SUM(X1149:AF1149)</f>
        <v>3770.83388757</v>
      </c>
      <c r="AH1149" s="20" t="n">
        <f aca="false">FIXED_BOM</f>
        <v>3666</v>
      </c>
      <c r="AI1149" s="24" t="n">
        <f aca="false">(AG1149+AH1149)*(1+CONT)</f>
        <v>8552.3589707055</v>
      </c>
      <c r="AJ1149" s="24" t="n">
        <f aca="false">IF(AR1149&gt;0,AI1149/AR1149,1000000000000)</f>
        <v>1087.85898452849</v>
      </c>
      <c r="AK1149" s="8" t="n">
        <f aca="false">IF(AND(AP1149&gt;=V_NEED,AR1149&gt;=P_MIN,AQ1149&gt;=Z_MIN,F1149&lt;=N_CAP,D1149&lt;=R_MAX,OR(CORONA_REQ=0,O1149&gt;=G1149),OR(CORE_MODE&lt;&gt;3,E_CORE&lt;=E_NULL_MAX)),1,0)</f>
        <v>0</v>
      </c>
      <c r="AL1149" s="31" t="n">
        <f aca="false">IF(AK1149=1,IF(OBJECTIVE=1,AI1149,AJ1149),1000000000000)+ROW()*0.000000001</f>
        <v>1000000000000</v>
      </c>
      <c r="AM1149" s="31" t="n">
        <v>4.205125</v>
      </c>
      <c r="AN1149" s="41" t="n">
        <v>1.599939</v>
      </c>
      <c r="AO1149" s="31" t="n">
        <v>7.735991</v>
      </c>
      <c r="AP1149" s="31" t="n">
        <f aca="false">IF(CORE_MODE=1,G1149,IF(OR(CORE_MODE=3,CORE_MODE=4),G1149+(CHOOSE(N_CW+1,0,1,CW_N2,CW_N3,CW_N4,CW_N5,CW_N6)+CHOOSE(N_CW_A+1,0,CW_A1,CW_A2))*CW_PER_SWING*AM1149,AM1149))</f>
        <v>16.188800197875</v>
      </c>
      <c r="AQ1149" s="41" t="n">
        <f aca="false">IF(CORE_MODE=2,AN1149,K1149)</f>
        <v>1.621347</v>
      </c>
      <c r="AR1149" s="31" t="n">
        <f aca="false">IF(CORE_MODE=2,AO1149,L1149)</f>
        <v>7.861643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31" t="n">
        <v>7.264419</v>
      </c>
      <c r="H1150" s="8" t="n">
        <v>150.358699</v>
      </c>
      <c r="I1150" s="8" t="n">
        <v>4103.776387</v>
      </c>
      <c r="J1150" s="31" t="n">
        <v>27.293242</v>
      </c>
      <c r="K1150" s="41" t="n">
        <v>1.627625</v>
      </c>
      <c r="L1150" s="31" t="n">
        <v>10.672732</v>
      </c>
      <c r="M1150" s="8" t="n">
        <v>273</v>
      </c>
      <c r="N1150" s="8" t="n">
        <v>1138</v>
      </c>
      <c r="O1150" s="31" t="n">
        <v>9.429978</v>
      </c>
      <c r="P1150" s="31" t="n">
        <v>28.112718</v>
      </c>
      <c r="Q1150" s="31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31" t="n">
        <v>6.427734</v>
      </c>
      <c r="W1150" s="41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2*ROUNDUP(G1150*1000/V_ZENER,0)*PRICE_Z+(4+IF(CORE_MODE=1,1,0)+IF(OR(CORE_MODE=3,CORE_MODE=4),1+2*N_CW+2*N_CW_A,0))*ROUNDUP(G1150*DIODE_SAFETY/V_STICK,0)*PRICE_STICK</f>
        <v>66.9</v>
      </c>
      <c r="AG1150" s="24" t="n">
        <f aca="false">SUM(X1150:AF1150)</f>
        <v>4871.46514608</v>
      </c>
      <c r="AH1150" s="20" t="n">
        <f aca="false">FIXED_BOM</f>
        <v>3666</v>
      </c>
      <c r="AI1150" s="24" t="n">
        <f aca="false">(AG1150+AH1150)*(1+CONT)</f>
        <v>9818.084917992</v>
      </c>
      <c r="AJ1150" s="24" t="n">
        <f aca="false">IF(AR1150&gt;0,AI1150/AR1150,1000000000000)</f>
        <v>919.922370203993</v>
      </c>
      <c r="AK1150" s="8" t="n">
        <f aca="false">IF(AND(AP1150&gt;=V_NEED,AR1150&gt;=P_MIN,AQ1150&gt;=Z_MIN,F1150&lt;=N_CAP,D1150&lt;=R_MAX,OR(CORONA_REQ=0,O1150&gt;=G1150),OR(CORE_MODE&lt;&gt;3,E_CORE&lt;=E_NULL_MAX)),1,0)</f>
        <v>0</v>
      </c>
      <c r="AL1150" s="31" t="n">
        <f aca="false">IF(AK1150=1,IF(OBJECTIVE=1,AI1150,AJ1150),1000000000000)+ROW()*0.000000001</f>
        <v>1000000000000</v>
      </c>
      <c r="AM1150" s="31" t="n">
        <v>4.300164</v>
      </c>
      <c r="AN1150" s="41" t="n">
        <v>1.610696</v>
      </c>
      <c r="AO1150" s="31" t="n">
        <v>10.539701</v>
      </c>
      <c r="AP1150" s="31" t="n">
        <f aca="false">IF(CORE_MODE=1,G1150,IF(OR(CORE_MODE=3,CORE_MODE=4),G1150+(CHOOSE(N_CW+1,0,1,CW_N2,CW_N3,CW_N4,CW_N5,CW_N6)+CHOOSE(N_CW_A+1,0,CW_A1,CW_A2))*CW_PER_SWING*AM1150,AM1150))</f>
        <v>16.390497951132</v>
      </c>
      <c r="AQ1150" s="41" t="n">
        <f aca="false">IF(CORE_MODE=2,AN1150,K1150)</f>
        <v>1.627625</v>
      </c>
      <c r="AR1150" s="31" t="n">
        <f aca="false">IF(CORE_MODE=2,AO1150,L1150)</f>
        <v>10.672732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31" t="n">
        <v>7.264419</v>
      </c>
      <c r="H1151" s="8" t="n">
        <v>57.599489</v>
      </c>
      <c r="I1151" s="8" t="n">
        <v>1088.135747</v>
      </c>
      <c r="J1151" s="31" t="n">
        <v>18.891413</v>
      </c>
      <c r="K1151" s="41" t="n">
        <v>1.539959</v>
      </c>
      <c r="L1151" s="31" t="n">
        <v>2.561505</v>
      </c>
      <c r="M1151" s="8" t="n">
        <v>75</v>
      </c>
      <c r="N1151" s="8" t="n">
        <v>742</v>
      </c>
      <c r="O1151" s="31" t="n">
        <v>9.429978</v>
      </c>
      <c r="P1151" s="31" t="n">
        <v>8.046055</v>
      </c>
      <c r="Q1151" s="31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31" t="n">
        <v>2.487513</v>
      </c>
      <c r="W1151" s="41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2*ROUNDUP(G1151*1000/V_ZENER,0)*PRICE_Z+(4+IF(CORE_MODE=1,1,0)+IF(OR(CORE_MODE=3,CORE_MODE=4),1+2*N_CW+2*N_CW_A,0))*ROUNDUP(G1151*DIODE_SAFETY/V_STICK,0)*PRICE_STICK</f>
        <v>66.9</v>
      </c>
      <c r="AG1151" s="24" t="n">
        <f aca="false">SUM(X1151:AF1151)</f>
        <v>1581.75537521</v>
      </c>
      <c r="AH1151" s="20" t="n">
        <f aca="false">FIXED_BOM</f>
        <v>3666</v>
      </c>
      <c r="AI1151" s="24" t="n">
        <f aca="false">(AG1151+AH1151)*(1+CONT)</f>
        <v>6034.9186814915</v>
      </c>
      <c r="AJ1151" s="24" t="n">
        <f aca="false">IF(AR1151&gt;0,AI1151/AR1151,1000000000000)</f>
        <v>2356.0050366841</v>
      </c>
      <c r="AK1151" s="8" t="n">
        <f aca="false">IF(AND(AP1151&gt;=V_NEED,AR1151&gt;=P_MIN,AQ1151&gt;=Z_MIN,F1151&lt;=N_CAP,D1151&lt;=R_MAX,OR(CORONA_REQ=0,O1151&gt;=G1151),OR(CORE_MODE&lt;&gt;3,E_CORE&lt;=E_NULL_MAX)),1,0)</f>
        <v>0</v>
      </c>
      <c r="AL1151" s="31" t="n">
        <f aca="false">IF(AK1151=1,IF(OBJECTIVE=1,AI1151,AJ1151),1000000000000)+ROW()*0.000000001</f>
        <v>1000000000000</v>
      </c>
      <c r="AM1151" s="31" t="n">
        <v>4.064982</v>
      </c>
      <c r="AN1151" s="41" t="n">
        <v>1.488055</v>
      </c>
      <c r="AO1151" s="31" t="n">
        <v>2.43042</v>
      </c>
      <c r="AP1151" s="31" t="n">
        <f aca="false">IF(CORE_MODE=1,G1151,IF(OR(CORE_MODE=3,CORE_MODE=4),G1151+(CHOOSE(N_CW+1,0,1,CW_N2,CW_N3,CW_N4,CW_N5,CW_N6)+CHOOSE(N_CW_A+1,0,CW_A1,CW_A2))*CW_PER_SWING*AM1151,AM1151))</f>
        <v>15.891379894266</v>
      </c>
      <c r="AQ1151" s="41" t="n">
        <f aca="false">IF(CORE_MODE=2,AN1151,K1151)</f>
        <v>1.539959</v>
      </c>
      <c r="AR1151" s="31" t="n">
        <f aca="false">IF(CORE_MODE=2,AO1151,L1151)</f>
        <v>2.561505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31" t="n">
        <v>7.264419</v>
      </c>
      <c r="H1152" s="8" t="n">
        <v>89.370626</v>
      </c>
      <c r="I1152" s="8" t="n">
        <v>1709.927602</v>
      </c>
      <c r="J1152" s="31" t="n">
        <v>19.132993</v>
      </c>
      <c r="K1152" s="41" t="n">
        <v>1.562017</v>
      </c>
      <c r="L1152" s="31" t="n">
        <v>4.134336</v>
      </c>
      <c r="M1152" s="8" t="n">
        <v>111</v>
      </c>
      <c r="N1152" s="8" t="n">
        <v>814</v>
      </c>
      <c r="O1152" s="31" t="n">
        <v>9.429978</v>
      </c>
      <c r="P1152" s="31" t="n">
        <v>12.069083</v>
      </c>
      <c r="Q1152" s="31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31" t="n">
        <v>3.203917</v>
      </c>
      <c r="W1152" s="41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2*ROUNDUP(G1152*1000/V_ZENER,0)*PRICE_Z+(4+IF(CORE_MODE=1,1,0)+IF(OR(CORE_MODE=3,CORE_MODE=4),1+2*N_CW+2*N_CW_A,0))*ROUNDUP(G1152*DIODE_SAFETY/V_STICK,0)*PRICE_STICK</f>
        <v>66.9</v>
      </c>
      <c r="AG1152" s="24" t="n">
        <f aca="false">SUM(X1152:AF1152)</f>
        <v>2184.90005882</v>
      </c>
      <c r="AH1152" s="20" t="n">
        <f aca="false">FIXED_BOM</f>
        <v>3666</v>
      </c>
      <c r="AI1152" s="24" t="n">
        <f aca="false">(AG1152+AH1152)*(1+CONT)</f>
        <v>6728.535067643</v>
      </c>
      <c r="AJ1152" s="24" t="n">
        <f aca="false">IF(AR1152&gt;0,AI1152/AR1152,1000000000000)</f>
        <v>1627.47659301107</v>
      </c>
      <c r="AK1152" s="8" t="n">
        <f aca="false">IF(AND(AP1152&gt;=V_NEED,AR1152&gt;=P_MIN,AQ1152&gt;=Z_MIN,F1152&lt;=N_CAP,D1152&lt;=R_MAX,OR(CORONA_REQ=0,O1152&gt;=G1152),OR(CORE_MODE&lt;&gt;3,E_CORE&lt;=E_NULL_MAX)),1,0)</f>
        <v>0</v>
      </c>
      <c r="AL1152" s="31" t="n">
        <f aca="false">IF(AK1152=1,IF(OBJECTIVE=1,AI1152,AJ1152),1000000000000)+ROW()*0.000000001</f>
        <v>1000000000000</v>
      </c>
      <c r="AM1152" s="31" t="n">
        <v>4.105514</v>
      </c>
      <c r="AN1152" s="41" t="n">
        <v>1.527265</v>
      </c>
      <c r="AO1152" s="31" t="n">
        <v>4.005743</v>
      </c>
      <c r="AP1152" s="31" t="n">
        <f aca="false">IF(CORE_MODE=1,G1152,IF(OR(CORE_MODE=3,CORE_MODE=4),G1152+(CHOOSE(N_CW+1,0,1,CW_N2,CW_N3,CW_N4,CW_N5,CW_N6)+CHOOSE(N_CW_A+1,0,CW_A1,CW_A2))*CW_PER_SWING*AM1152,AM1152))</f>
        <v>15.977399458182</v>
      </c>
      <c r="AQ1152" s="41" t="n">
        <f aca="false">IF(CORE_MODE=2,AN1152,K1152)</f>
        <v>1.562017</v>
      </c>
      <c r="AR1152" s="31" t="n">
        <f aca="false">IF(CORE_MODE=2,AO1152,L1152)</f>
        <v>4.134336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31" t="n">
        <v>7.264419</v>
      </c>
      <c r="H1153" s="8" t="n">
        <v>121.141763</v>
      </c>
      <c r="I1153" s="8" t="n">
        <v>2331.719458</v>
      </c>
      <c r="J1153" s="31" t="n">
        <v>19.247858</v>
      </c>
      <c r="K1153" s="41" t="n">
        <v>1.573579</v>
      </c>
      <c r="L1153" s="31" t="n">
        <v>5.71659</v>
      </c>
      <c r="M1153" s="8" t="n">
        <v>147</v>
      </c>
      <c r="N1153" s="8" t="n">
        <v>886</v>
      </c>
      <c r="O1153" s="31" t="n">
        <v>9.429978</v>
      </c>
      <c r="P1153" s="31" t="n">
        <v>16.092111</v>
      </c>
      <c r="Q1153" s="31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31" t="n">
        <v>3.920321</v>
      </c>
      <c r="W1153" s="41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2*ROUNDUP(G1153*1000/V_ZENER,0)*PRICE_Z+(4+IF(CORE_MODE=1,1,0)+IF(OR(CORE_MODE=3,CORE_MODE=4),1+2*N_CW+2*N_CW_A,0))*ROUNDUP(G1153*DIODE_SAFETY/V_STICK,0)*PRICE_STICK</f>
        <v>66.9</v>
      </c>
      <c r="AG1153" s="24" t="n">
        <f aca="false">SUM(X1153:AF1153)</f>
        <v>2788.04468593</v>
      </c>
      <c r="AH1153" s="20" t="n">
        <f aca="false">FIXED_BOM</f>
        <v>3666</v>
      </c>
      <c r="AI1153" s="24" t="n">
        <f aca="false">(AG1153+AH1153)*(1+CONT)</f>
        <v>7422.1513888195</v>
      </c>
      <c r="AJ1153" s="24" t="n">
        <f aca="false">IF(AR1153&gt;0,AI1153/AR1153,1000000000000)</f>
        <v>1298.35293222349</v>
      </c>
      <c r="AK1153" s="8" t="n">
        <f aca="false">IF(AND(AP1153&gt;=V_NEED,AR1153&gt;=P_MIN,AQ1153&gt;=Z_MIN,F1153&lt;=N_CAP,D1153&lt;=R_MAX,OR(CORONA_REQ=0,O1153&gt;=G1153),OR(CORE_MODE&lt;&gt;3,E_CORE&lt;=E_NULL_MAX)),1,0)</f>
        <v>0</v>
      </c>
      <c r="AL1153" s="31" t="n">
        <f aca="false">IF(AK1153=1,IF(OBJECTIVE=1,AI1153,AJ1153),1000000000000)+ROW()*0.000000001</f>
        <v>1000000000000</v>
      </c>
      <c r="AM1153" s="31" t="n">
        <v>4.147309</v>
      </c>
      <c r="AN1153" s="41" t="n">
        <v>1.546779</v>
      </c>
      <c r="AO1153" s="31" t="n">
        <v>5.584397</v>
      </c>
      <c r="AP1153" s="31" t="n">
        <f aca="false">IF(CORE_MODE=1,G1153,IF(OR(CORE_MODE=3,CORE_MODE=4),G1153+(CHOOSE(N_CW+1,0,1,CW_N2,CW_N3,CW_N4,CW_N5,CW_N6)+CHOOSE(N_CW_A+1,0,CW_A1,CW_A2))*CW_PER_SWING*AM1153,AM1153))</f>
        <v>16.066099440267</v>
      </c>
      <c r="AQ1153" s="41" t="n">
        <f aca="false">IF(CORE_MODE=2,AN1153,K1153)</f>
        <v>1.573579</v>
      </c>
      <c r="AR1153" s="31" t="n">
        <f aca="false">IF(CORE_MODE=2,AO1153,L1153)</f>
        <v>5.71659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31" t="n">
        <v>7.264419</v>
      </c>
      <c r="H1154" s="8" t="n">
        <v>152.912899</v>
      </c>
      <c r="I1154" s="8" t="n">
        <v>2953.511313</v>
      </c>
      <c r="J1154" s="31" t="n">
        <v>19.314991</v>
      </c>
      <c r="K1154" s="41" t="n">
        <v>1.579859</v>
      </c>
      <c r="L1154" s="31" t="n">
        <v>7.298349</v>
      </c>
      <c r="M1154" s="8" t="n">
        <v>183</v>
      </c>
      <c r="N1154" s="8" t="n">
        <v>958</v>
      </c>
      <c r="O1154" s="31" t="n">
        <v>9.429978</v>
      </c>
      <c r="P1154" s="31" t="n">
        <v>20.115139</v>
      </c>
      <c r="Q1154" s="31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31" t="n">
        <v>4.636724</v>
      </c>
      <c r="W1154" s="41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2*ROUNDUP(G1154*1000/V_ZENER,0)*PRICE_Z+(4+IF(CORE_MODE=1,1,0)+IF(OR(CORE_MODE=3,CORE_MODE=4),1+2*N_CW+2*N_CW_A,0))*ROUNDUP(G1154*DIODE_SAFETY/V_STICK,0)*PRICE_STICK</f>
        <v>66.9</v>
      </c>
      <c r="AG1154" s="24" t="n">
        <f aca="false">SUM(X1154:AF1154)</f>
        <v>3391.18931454</v>
      </c>
      <c r="AH1154" s="20" t="n">
        <f aca="false">FIXED_BOM</f>
        <v>3666</v>
      </c>
      <c r="AI1154" s="24" t="n">
        <f aca="false">(AG1154+AH1154)*(1+CONT)</f>
        <v>8115.767711721</v>
      </c>
      <c r="AJ1154" s="24" t="n">
        <f aca="false">IF(AR1154&gt;0,AI1154/AR1154,1000000000000)</f>
        <v>1112.00049651243</v>
      </c>
      <c r="AK1154" s="8" t="n">
        <f aca="false">IF(AND(AP1154&gt;=V_NEED,AR1154&gt;=P_MIN,AQ1154&gt;=Z_MIN,F1154&lt;=N_CAP,D1154&lt;=R_MAX,OR(CORONA_REQ=0,O1154&gt;=G1154),OR(CORE_MODE&lt;&gt;3,E_CORE&lt;=E_NULL_MAX)),1,0)</f>
        <v>0</v>
      </c>
      <c r="AL1154" s="31" t="n">
        <f aca="false">IF(AK1154=1,IF(OBJECTIVE=1,AI1154,AJ1154),1000000000000)+ROW()*0.000000001</f>
        <v>1000000000000</v>
      </c>
      <c r="AM1154" s="31" t="n">
        <v>4.179103</v>
      </c>
      <c r="AN1154" s="41" t="n">
        <v>1.559247</v>
      </c>
      <c r="AO1154" s="31" t="n">
        <v>7.173889</v>
      </c>
      <c r="AP1154" s="31" t="n">
        <f aca="false">IF(CORE_MODE=1,G1154,IF(OR(CORE_MODE=3,CORE_MODE=4),G1154+(CHOOSE(N_CW+1,0,1,CW_N2,CW_N3,CW_N4,CW_N5,CW_N6)+CHOOSE(N_CW_A+1,0,CW_A1,CW_A2))*CW_PER_SWING*AM1154,AM1154))</f>
        <v>16.133574670089</v>
      </c>
      <c r="AQ1154" s="41" t="n">
        <f aca="false">IF(CORE_MODE=2,AN1154,K1154)</f>
        <v>1.579859</v>
      </c>
      <c r="AR1154" s="31" t="n">
        <f aca="false">IF(CORE_MODE=2,AO1154,L1154)</f>
        <v>7.298349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31" t="n">
        <v>7.264419</v>
      </c>
      <c r="H1155" s="8" t="n">
        <v>184.684036</v>
      </c>
      <c r="I1155" s="8" t="n">
        <v>3575.303168</v>
      </c>
      <c r="J1155" s="31" t="n">
        <v>19.359027</v>
      </c>
      <c r="K1155" s="41" t="n">
        <v>1.583966</v>
      </c>
      <c r="L1155" s="31" t="n">
        <v>8.876059</v>
      </c>
      <c r="M1155" s="8" t="n">
        <v>219</v>
      </c>
      <c r="N1155" s="8" t="n">
        <v>1030</v>
      </c>
      <c r="O1155" s="31" t="n">
        <v>9.429978</v>
      </c>
      <c r="P1155" s="31" t="n">
        <v>24.138166</v>
      </c>
      <c r="Q1155" s="31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31" t="n">
        <v>5.353128</v>
      </c>
      <c r="W1155" s="41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2*ROUNDUP(G1155*1000/V_ZENER,0)*PRICE_Z+(4+IF(CORE_MODE=1,1,0)+IF(OR(CORE_MODE=3,CORE_MODE=4),1+2*N_CW+2*N_CW_A,0))*ROUNDUP(G1155*DIODE_SAFETY/V_STICK,0)*PRICE_STICK</f>
        <v>66.9</v>
      </c>
      <c r="AG1155" s="24" t="n">
        <f aca="false">SUM(X1155:AF1155)</f>
        <v>3994.33392618</v>
      </c>
      <c r="AH1155" s="20" t="n">
        <f aca="false">FIXED_BOM</f>
        <v>3666</v>
      </c>
      <c r="AI1155" s="24" t="n">
        <f aca="false">(AG1155+AH1155)*(1+CONT)</f>
        <v>8809.384015107</v>
      </c>
      <c r="AJ1155" s="24" t="n">
        <f aca="false">IF(AR1155&gt;0,AI1155/AR1155,1000000000000)</f>
        <v>992.488221980836</v>
      </c>
      <c r="AK1155" s="8" t="n">
        <f aca="false">IF(AND(AP1155&gt;=V_NEED,AR1155&gt;=P_MIN,AQ1155&gt;=Z_MIN,F1155&lt;=N_CAP,D1155&lt;=R_MAX,OR(CORONA_REQ=0,O1155&gt;=G1155),OR(CORE_MODE&lt;&gt;3,E_CORE&lt;=E_NULL_MAX)),1,0)</f>
        <v>0</v>
      </c>
      <c r="AL1155" s="31" t="n">
        <f aca="false">IF(AK1155=1,IF(OBJECTIVE=1,AI1155,AJ1155),1000000000000)+ROW()*0.000000001</f>
        <v>1000000000000</v>
      </c>
      <c r="AM1155" s="31" t="n">
        <v>4.23528</v>
      </c>
      <c r="AN1155" s="41" t="n">
        <v>1.566218</v>
      </c>
      <c r="AO1155" s="31" t="n">
        <v>8.747151</v>
      </c>
      <c r="AP1155" s="31" t="n">
        <f aca="false">IF(CORE_MODE=1,G1155,IF(OR(CORE_MODE=3,CORE_MODE=4),G1155+(CHOOSE(N_CW+1,0,1,CW_N2,CW_N3,CW_N4,CW_N5,CW_N6)+CHOOSE(N_CW_A+1,0,CW_A1,CW_A2))*CW_PER_SWING*AM1155,AM1155))</f>
        <v>16.25279703864</v>
      </c>
      <c r="AQ1155" s="41" t="n">
        <f aca="false">IF(CORE_MODE=2,AN1155,K1155)</f>
        <v>1.583966</v>
      </c>
      <c r="AR1155" s="31" t="n">
        <f aca="false">IF(CORE_MODE=2,AO1155,L1155)</f>
        <v>8.876059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31" t="n">
        <v>7.264419</v>
      </c>
      <c r="H1156" s="8" t="n">
        <v>248.22631</v>
      </c>
      <c r="I1156" s="8" t="n">
        <v>4818.886879</v>
      </c>
      <c r="J1156" s="31" t="n">
        <v>19.41328</v>
      </c>
      <c r="K1156" s="41" t="n">
        <v>1.58942</v>
      </c>
      <c r="L1156" s="31" t="n">
        <v>12.039636</v>
      </c>
      <c r="M1156" s="8" t="n">
        <v>291</v>
      </c>
      <c r="N1156" s="8" t="n">
        <v>1174</v>
      </c>
      <c r="O1156" s="31" t="n">
        <v>9.429978</v>
      </c>
      <c r="P1156" s="31" t="n">
        <v>32.184222</v>
      </c>
      <c r="Q1156" s="31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31" t="n">
        <v>6.785936</v>
      </c>
      <c r="W1156" s="41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2*ROUNDUP(G1156*1000/V_ZENER,0)*PRICE_Z+(4+IF(CORE_MODE=1,1,0)+IF(OR(CORE_MODE=3,CORE_MODE=4),1+2*N_CW+2*N_CW_A,0))*ROUNDUP(G1156*DIODE_SAFETY/V_STICK,0)*PRICE_STICK</f>
        <v>66.9</v>
      </c>
      <c r="AG1156" s="24" t="n">
        <f aca="false">SUM(X1156:AF1156)</f>
        <v>5200.6232434</v>
      </c>
      <c r="AH1156" s="20" t="n">
        <f aca="false">FIXED_BOM</f>
        <v>3666</v>
      </c>
      <c r="AI1156" s="24" t="n">
        <f aca="false">(AG1156+AH1156)*(1+CONT)</f>
        <v>10196.61672991</v>
      </c>
      <c r="AJ1156" s="24" t="n">
        <f aca="false">IF(AR1156&gt;0,AI1156/AR1156,1000000000000)</f>
        <v>846.920681813802</v>
      </c>
      <c r="AK1156" s="8" t="n">
        <f aca="false">IF(AND(AP1156&gt;=V_NEED,AR1156&gt;=P_MIN,AQ1156&gt;=Z_MIN,F1156&lt;=N_CAP,D1156&lt;=R_MAX,OR(CORONA_REQ=0,O1156&gt;=G1156),OR(CORE_MODE&lt;&gt;3,E_CORE&lt;=E_NULL_MAX)),1,0)</f>
        <v>0</v>
      </c>
      <c r="AL1156" s="31" t="n">
        <f aca="false">IF(AK1156=1,IF(OBJECTIVE=1,AI1156,AJ1156),1000000000000)+ROW()*0.000000001</f>
        <v>1000000000000</v>
      </c>
      <c r="AM1156" s="31" t="n">
        <v>4.327288</v>
      </c>
      <c r="AN1156" s="41" t="n">
        <v>1.575883</v>
      </c>
      <c r="AO1156" s="31" t="n">
        <v>11.908359</v>
      </c>
      <c r="AP1156" s="31" t="n">
        <f aca="false">IF(CORE_MODE=1,G1156,IF(OR(CORE_MODE=3,CORE_MODE=4),G1156+(CHOOSE(N_CW+1,0,1,CW_N2,CW_N3,CW_N4,CW_N5,CW_N6)+CHOOSE(N_CW_A+1,0,CW_A1,CW_A2))*CW_PER_SWING*AM1156,AM1156))</f>
        <v>16.448062212744</v>
      </c>
      <c r="AQ1156" s="41" t="n">
        <f aca="false">IF(CORE_MODE=2,AN1156,K1156)</f>
        <v>1.58942</v>
      </c>
      <c r="AR1156" s="31" t="n">
        <f aca="false">IF(CORE_MODE=2,AO1156,L1156)</f>
        <v>12.039636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31" t="n">
        <v>7.264419</v>
      </c>
      <c r="H1157" s="8" t="n">
        <v>29.534051</v>
      </c>
      <c r="I1157" s="8" t="n">
        <v>761.89121</v>
      </c>
      <c r="J1157" s="31" t="n">
        <v>25.797044</v>
      </c>
      <c r="K1157" s="41" t="n">
        <v>1.550438</v>
      </c>
      <c r="L1157" s="31" t="n">
        <v>1.812507</v>
      </c>
      <c r="M1157" s="8" t="n">
        <v>81</v>
      </c>
      <c r="N1157" s="8" t="n">
        <v>754</v>
      </c>
      <c r="O1157" s="31" t="n">
        <v>9.707768</v>
      </c>
      <c r="P1157" s="31" t="n">
        <v>8.013738</v>
      </c>
      <c r="Q1157" s="31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31" t="n">
        <v>2.606914</v>
      </c>
      <c r="W1157" s="41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2*ROUNDUP(G1157*1000/V_ZENER,0)*PRICE_Z+(4+IF(CORE_MODE=1,1,0)+IF(OR(CORE_MODE=3,CORE_MODE=4),1+2*N_CW+2*N_CW_A,0))*ROUNDUP(G1157*DIODE_SAFETY/V_STICK,0)*PRICE_STICK</f>
        <v>66.9</v>
      </c>
      <c r="AG1157" s="24" t="n">
        <f aca="false">SUM(X1157:AF1157)</f>
        <v>1537.77200506</v>
      </c>
      <c r="AH1157" s="20" t="n">
        <f aca="false">FIXED_BOM</f>
        <v>3666</v>
      </c>
      <c r="AI1157" s="24" t="n">
        <f aca="false">(AG1157+AH1157)*(1+CONT)</f>
        <v>5984.337805819</v>
      </c>
      <c r="AJ1157" s="24" t="n">
        <f aca="false">IF(AR1157&gt;0,AI1157/AR1157,1000000000000)</f>
        <v>3301.69086564576</v>
      </c>
      <c r="AK1157" s="8" t="n">
        <f aca="false">IF(AND(AP1157&gt;=V_NEED,AR1157&gt;=P_MIN,AQ1157&gt;=Z_MIN,F1157&lt;=N_CAP,D1157&lt;=R_MAX,OR(CORONA_REQ=0,O1157&gt;=G1157),OR(CORE_MODE&lt;&gt;3,E_CORE&lt;=E_NULL_MAX)),1,0)</f>
        <v>0</v>
      </c>
      <c r="AL1157" s="31" t="n">
        <f aca="false">IF(AK1157=1,IF(OBJECTIVE=1,AI1157,AJ1157),1000000000000)+ROW()*0.000000001</f>
        <v>1000000000000</v>
      </c>
      <c r="AM1157" s="31" t="n">
        <v>4.058411</v>
      </c>
      <c r="AN1157" s="41" t="n">
        <v>1.478325</v>
      </c>
      <c r="AO1157" s="31" t="n">
        <v>1.685817</v>
      </c>
      <c r="AP1157" s="31" t="n">
        <f aca="false">IF(CORE_MODE=1,G1157,IF(OR(CORE_MODE=3,CORE_MODE=4),G1157+(CHOOSE(N_CW+1,0,1,CW_N2,CW_N3,CW_N4,CW_N5,CW_N6)+CHOOSE(N_CW_A+1,0,CW_A1,CW_A2))*CW_PER_SWING*AM1157,AM1157))</f>
        <v>15.877434504093</v>
      </c>
      <c r="AQ1157" s="41" t="n">
        <f aca="false">IF(CORE_MODE=2,AN1157,K1157)</f>
        <v>1.550438</v>
      </c>
      <c r="AR1157" s="31" t="n">
        <f aca="false">IF(CORE_MODE=2,AO1157,L1157)</f>
        <v>1.812507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31" t="n">
        <v>7.264419</v>
      </c>
      <c r="H1158" s="8" t="n">
        <v>45.267794</v>
      </c>
      <c r="I1158" s="8" t="n">
        <v>1197.257616</v>
      </c>
      <c r="J1158" s="31" t="n">
        <v>26.448331</v>
      </c>
      <c r="K1158" s="41" t="n">
        <v>1.583161</v>
      </c>
      <c r="L1158" s="31" t="n">
        <v>2.963903</v>
      </c>
      <c r="M1158" s="8" t="n">
        <v>116</v>
      </c>
      <c r="N1158" s="8" t="n">
        <v>824</v>
      </c>
      <c r="O1158" s="31" t="n">
        <v>9.707768</v>
      </c>
      <c r="P1158" s="31" t="n">
        <v>12.020607</v>
      </c>
      <c r="Q1158" s="31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31" t="n">
        <v>3.303417</v>
      </c>
      <c r="W1158" s="41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2*ROUNDUP(G1158*1000/V_ZENER,0)*PRICE_Z+(4+IF(CORE_MODE=1,1,0)+IF(OR(CORE_MODE=3,CORE_MODE=4),1+2*N_CW+2*N_CW_A,0))*ROUNDUP(G1158*DIODE_SAFETY/V_STICK,0)*PRICE_STICK</f>
        <v>66.9</v>
      </c>
      <c r="AG1158" s="24" t="n">
        <f aca="false">SUM(X1158:AF1158)</f>
        <v>2062.95468629</v>
      </c>
      <c r="AH1158" s="20" t="n">
        <f aca="false">FIXED_BOM</f>
        <v>3666</v>
      </c>
      <c r="AI1158" s="24" t="n">
        <f aca="false">(AG1158+AH1158)*(1+CONT)</f>
        <v>6588.2978892335</v>
      </c>
      <c r="AJ1158" s="24" t="n">
        <f aca="false">IF(AR1158&gt;0,AI1158/AR1158,1000000000000)</f>
        <v>2222.84531215546</v>
      </c>
      <c r="AK1158" s="8" t="n">
        <f aca="false">IF(AND(AP1158&gt;=V_NEED,AR1158&gt;=P_MIN,AQ1158&gt;=Z_MIN,F1158&lt;=N_CAP,D1158&lt;=R_MAX,OR(CORONA_REQ=0,O1158&gt;=G1158),OR(CORE_MODE&lt;&gt;3,E_CORE&lt;=E_NULL_MAX)),1,0)</f>
        <v>0</v>
      </c>
      <c r="AL1158" s="31" t="n">
        <f aca="false">IF(AK1158=1,IF(OBJECTIVE=1,AI1158,AJ1158),1000000000000)+ROW()*0.000000001</f>
        <v>1000000000000</v>
      </c>
      <c r="AM1158" s="31" t="n">
        <v>4.09013</v>
      </c>
      <c r="AN1158" s="41" t="n">
        <v>1.53208</v>
      </c>
      <c r="AO1158" s="31" t="n">
        <v>2.83126</v>
      </c>
      <c r="AP1158" s="31" t="n">
        <f aca="false">IF(CORE_MODE=1,G1158,IF(OR(CORE_MODE=3,CORE_MODE=4),G1158+(CHOOSE(N_CW+1,0,1,CW_N2,CW_N3,CW_N4,CW_N5,CW_N6)+CHOOSE(N_CW_A+1,0,CW_A1,CW_A2))*CW_PER_SWING*AM1158,AM1158))</f>
        <v>15.94475056419</v>
      </c>
      <c r="AQ1158" s="41" t="n">
        <f aca="false">IF(CORE_MODE=2,AN1158,K1158)</f>
        <v>1.583161</v>
      </c>
      <c r="AR1158" s="31" t="n">
        <f aca="false">IF(CORE_MODE=2,AO1158,L1158)</f>
        <v>2.963903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31" t="n">
        <v>7.264419</v>
      </c>
      <c r="H1159" s="8" t="n">
        <v>61.001537</v>
      </c>
      <c r="I1159" s="8" t="n">
        <v>1632.624022</v>
      </c>
      <c r="J1159" s="31" t="n">
        <v>26.763654</v>
      </c>
      <c r="K1159" s="41" t="n">
        <v>1.59925</v>
      </c>
      <c r="L1159" s="31" t="n">
        <v>4.114522</v>
      </c>
      <c r="M1159" s="8" t="n">
        <v>158</v>
      </c>
      <c r="N1159" s="8" t="n">
        <v>908</v>
      </c>
      <c r="O1159" s="31" t="n">
        <v>9.707768</v>
      </c>
      <c r="P1159" s="31" t="n">
        <v>16.027476</v>
      </c>
      <c r="Q1159" s="31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31" t="n">
        <v>4.139222</v>
      </c>
      <c r="W1159" s="41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2*ROUNDUP(G1159*1000/V_ZENER,0)*PRICE_Z+(4+IF(CORE_MODE=1,1,0)+IF(OR(CORE_MODE=3,CORE_MODE=4),1+2*N_CW+2*N_CW_A,0))*ROUNDUP(G1159*DIODE_SAFETY/V_STICK,0)*PRICE_STICK</f>
        <v>66.9</v>
      </c>
      <c r="AG1159" s="24" t="n">
        <f aca="false">SUM(X1159:AF1159)</f>
        <v>2690.84470132</v>
      </c>
      <c r="AH1159" s="20" t="n">
        <f aca="false">FIXED_BOM</f>
        <v>3666</v>
      </c>
      <c r="AI1159" s="24" t="n">
        <f aca="false">(AG1159+AH1159)*(1+CONT)</f>
        <v>7310.371406518</v>
      </c>
      <c r="AJ1159" s="24" t="n">
        <f aca="false">IF(AR1159&gt;0,AI1159/AR1159,1000000000000)</f>
        <v>1776.72434526246</v>
      </c>
      <c r="AK1159" s="8" t="n">
        <f aca="false">IF(AND(AP1159&gt;=V_NEED,AR1159&gt;=P_MIN,AQ1159&gt;=Z_MIN,F1159&lt;=N_CAP,D1159&lt;=R_MAX,OR(CORONA_REQ=0,O1159&gt;=G1159),OR(CORE_MODE&lt;&gt;3,E_CORE&lt;=E_NULL_MAX)),1,0)</f>
        <v>0</v>
      </c>
      <c r="AL1159" s="31" t="n">
        <f aca="false">IF(AK1159=1,IF(OBJECTIVE=1,AI1159,AJ1159),1000000000000)+ROW()*0.000000001</f>
        <v>1000000000000</v>
      </c>
      <c r="AM1159" s="31" t="n">
        <v>4.117341</v>
      </c>
      <c r="AN1159" s="41" t="n">
        <v>1.560841</v>
      </c>
      <c r="AO1159" s="31" t="n">
        <v>3.985678</v>
      </c>
      <c r="AP1159" s="31" t="n">
        <f aca="false">IF(CORE_MODE=1,G1159,IF(OR(CORE_MODE=3,CORE_MODE=4),G1159+(CHOOSE(N_CW+1,0,1,CW_N2,CW_N3,CW_N4,CW_N5,CW_N6)+CHOOSE(N_CW_A+1,0,CW_A1,CW_A2))*CW_PER_SWING*AM1159,AM1159))</f>
        <v>16.002499462683</v>
      </c>
      <c r="AQ1159" s="41" t="n">
        <f aca="false">IF(CORE_MODE=2,AN1159,K1159)</f>
        <v>1.59925</v>
      </c>
      <c r="AR1159" s="31" t="n">
        <f aca="false">IF(CORE_MODE=2,AO1159,L1159)</f>
        <v>4.114522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31" t="n">
        <v>7.264419</v>
      </c>
      <c r="H1160" s="8" t="n">
        <v>76.735281</v>
      </c>
      <c r="I1160" s="8" t="n">
        <v>2067.990428</v>
      </c>
      <c r="J1160" s="31" t="n">
        <v>26.949669</v>
      </c>
      <c r="K1160" s="41" t="n">
        <v>1.608865</v>
      </c>
      <c r="L1160" s="31" t="n">
        <v>5.267646</v>
      </c>
      <c r="M1160" s="8" t="n">
        <v>193</v>
      </c>
      <c r="N1160" s="8" t="n">
        <v>978</v>
      </c>
      <c r="O1160" s="31" t="n">
        <v>9.707768</v>
      </c>
      <c r="P1160" s="31" t="n">
        <v>20.034345</v>
      </c>
      <c r="Q1160" s="31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31" t="n">
        <v>4.835725</v>
      </c>
      <c r="W1160" s="41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2*ROUNDUP(G1160*1000/V_ZENER,0)*PRICE_Z+(4+IF(CORE_MODE=1,1,0)+IF(OR(CORE_MODE=3,CORE_MODE=4),1+2*N_CW+2*N_CW_A,0))*ROUNDUP(G1160*DIODE_SAFETY/V_STICK,0)*PRICE_STICK</f>
        <v>66.9</v>
      </c>
      <c r="AG1160" s="24" t="n">
        <f aca="false">SUM(X1160:AF1160)</f>
        <v>3216.02744255</v>
      </c>
      <c r="AH1160" s="20" t="n">
        <f aca="false">FIXED_BOM</f>
        <v>3666</v>
      </c>
      <c r="AI1160" s="24" t="n">
        <f aca="false">(AG1160+AH1160)*(1+CONT)</f>
        <v>7914.3315589325</v>
      </c>
      <c r="AJ1160" s="24" t="n">
        <f aca="false">IF(AR1160&gt;0,AI1160/AR1160,1000000000000)</f>
        <v>1502.44180397325</v>
      </c>
      <c r="AK1160" s="8" t="n">
        <f aca="false">IF(AND(AP1160&gt;=V_NEED,AR1160&gt;=P_MIN,AQ1160&gt;=Z_MIN,F1160&lt;=N_CAP,D1160&lt;=R_MAX,OR(CORONA_REQ=0,O1160&gt;=G1160),OR(CORE_MODE&lt;&gt;3,E_CORE&lt;=E_NULL_MAX)),1,0)</f>
        <v>0</v>
      </c>
      <c r="AL1160" s="31" t="n">
        <f aca="false">IF(AK1160=1,IF(OBJECTIVE=1,AI1160,AJ1160),1000000000000)+ROW()*0.000000001</f>
        <v>1000000000000</v>
      </c>
      <c r="AM1160" s="31" t="n">
        <v>4.149656</v>
      </c>
      <c r="AN1160" s="41" t="n">
        <v>1.576888</v>
      </c>
      <c r="AO1160" s="31" t="n">
        <v>5.133743</v>
      </c>
      <c r="AP1160" s="31" t="n">
        <f aca="false">IF(CORE_MODE=1,G1160,IF(OR(CORE_MODE=3,CORE_MODE=4),G1160+(CHOOSE(N_CW+1,0,1,CW_N2,CW_N3,CW_N4,CW_N5,CW_N6)+CHOOSE(N_CW_A+1,0,CW_A1,CW_A2))*CW_PER_SWING*AM1160,AM1160))</f>
        <v>16.071080391528</v>
      </c>
      <c r="AQ1160" s="41" t="n">
        <f aca="false">IF(CORE_MODE=2,AN1160,K1160)</f>
        <v>1.608865</v>
      </c>
      <c r="AR1160" s="31" t="n">
        <f aca="false">IF(CORE_MODE=2,AO1160,L1160)</f>
        <v>5.267646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31" t="n">
        <v>7.264419</v>
      </c>
      <c r="H1161" s="8" t="n">
        <v>92.469024</v>
      </c>
      <c r="I1161" s="8" t="n">
        <v>2503.356834</v>
      </c>
      <c r="J1161" s="31" t="n">
        <v>27.072383</v>
      </c>
      <c r="K1161" s="41" t="n">
        <v>1.615757</v>
      </c>
      <c r="L1161" s="31" t="n">
        <v>6.424916</v>
      </c>
      <c r="M1161" s="8" t="n">
        <v>228</v>
      </c>
      <c r="N1161" s="8" t="n">
        <v>1048</v>
      </c>
      <c r="O1161" s="31" t="n">
        <v>9.707768</v>
      </c>
      <c r="P1161" s="31" t="n">
        <v>24.041214</v>
      </c>
      <c r="Q1161" s="31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31" t="n">
        <v>5.532229</v>
      </c>
      <c r="W1161" s="41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2*ROUNDUP(G1161*1000/V_ZENER,0)*PRICE_Z+(4+IF(CORE_MODE=1,1,0)+IF(OR(CORE_MODE=3,CORE_MODE=4),1+2*N_CW+2*N_CW_A,0))*ROUNDUP(G1161*DIODE_SAFETY/V_STICK,0)*PRICE_STICK</f>
        <v>66.9</v>
      </c>
      <c r="AG1161" s="24" t="n">
        <f aca="false">SUM(X1161:AF1161)</f>
        <v>3741.21024528</v>
      </c>
      <c r="AH1161" s="20" t="n">
        <f aca="false">FIXED_BOM</f>
        <v>3666</v>
      </c>
      <c r="AI1161" s="24" t="n">
        <f aca="false">(AG1161+AH1161)*(1+CONT)</f>
        <v>8518.291782072</v>
      </c>
      <c r="AJ1161" s="24" t="n">
        <f aca="false">IF(AR1161&gt;0,AI1161/AR1161,1000000000000)</f>
        <v>1325.82150211334</v>
      </c>
      <c r="AK1161" s="8" t="n">
        <f aca="false">IF(AND(AP1161&gt;=V_NEED,AR1161&gt;=P_MIN,AQ1161&gt;=Z_MIN,F1161&lt;=N_CAP,D1161&lt;=R_MAX,OR(CORONA_REQ=0,O1161&gt;=G1161),OR(CORE_MODE&lt;&gt;3,E_CORE&lt;=E_NULL_MAX)),1,0)</f>
        <v>0</v>
      </c>
      <c r="AL1161" s="31" t="n">
        <f aca="false">IF(AK1161=1,IF(OBJECTIVE=1,AI1161,AJ1161),1000000000000)+ROW()*0.000000001</f>
        <v>1000000000000</v>
      </c>
      <c r="AM1161" s="31" t="n">
        <v>4.175741</v>
      </c>
      <c r="AN1161" s="41" t="n">
        <v>1.58906</v>
      </c>
      <c r="AO1161" s="31" t="n">
        <v>6.292169</v>
      </c>
      <c r="AP1161" s="31" t="n">
        <f aca="false">IF(CORE_MODE=1,G1161,IF(OR(CORE_MODE=3,CORE_MODE=4),G1161+(CHOOSE(N_CW+1,0,1,CW_N2,CW_N3,CW_N4,CW_N5,CW_N6)+CHOOSE(N_CW_A+1,0,CW_A1,CW_A2))*CW_PER_SWING*AM1161,AM1161))</f>
        <v>16.126439621883</v>
      </c>
      <c r="AQ1161" s="41" t="n">
        <f aca="false">IF(CORE_MODE=2,AN1161,K1161)</f>
        <v>1.615757</v>
      </c>
      <c r="AR1161" s="31" t="n">
        <f aca="false">IF(CORE_MODE=2,AO1161,L1161)</f>
        <v>6.424916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31" t="n">
        <v>7.264419</v>
      </c>
      <c r="H1162" s="8" t="n">
        <v>123.936511</v>
      </c>
      <c r="I1162" s="8" t="n">
        <v>3374.089646</v>
      </c>
      <c r="J1162" s="31" t="n">
        <v>27.22434</v>
      </c>
      <c r="K1162" s="41" t="n">
        <v>1.623014</v>
      </c>
      <c r="L1162" s="31" t="n">
        <v>8.72642</v>
      </c>
      <c r="M1162" s="8" t="n">
        <v>305</v>
      </c>
      <c r="N1162" s="8" t="n">
        <v>1202</v>
      </c>
      <c r="O1162" s="31" t="n">
        <v>9.707768</v>
      </c>
      <c r="P1162" s="31" t="n">
        <v>32.054952</v>
      </c>
      <c r="Q1162" s="31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31" t="n">
        <v>7.064537</v>
      </c>
      <c r="W1162" s="41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2*ROUNDUP(G1162*1000/V_ZENER,0)*PRICE_Z+(4+IF(CORE_MODE=1,1,0)+IF(OR(CORE_MODE=3,CORE_MODE=4),1+2*N_CW+2*N_CW_A,0))*ROUNDUP(G1162*DIODE_SAFETY/V_STICK,0)*PRICE_STICK</f>
        <v>66.9</v>
      </c>
      <c r="AG1162" s="24" t="n">
        <f aca="false">SUM(X1162:AF1162)</f>
        <v>4894.28294851</v>
      </c>
      <c r="AH1162" s="20" t="n">
        <f aca="false">FIXED_BOM</f>
        <v>3666</v>
      </c>
      <c r="AI1162" s="24" t="n">
        <f aca="false">(AG1162+AH1162)*(1+CONT)</f>
        <v>9844.3253907865</v>
      </c>
      <c r="AJ1162" s="24" t="n">
        <f aca="false">IF(AR1162&gt;0,AI1162/AR1162,1000000000000)</f>
        <v>1128.10584303603</v>
      </c>
      <c r="AK1162" s="8" t="n">
        <f aca="false">IF(AND(AP1162&gt;=V_NEED,AR1162&gt;=P_MIN,AQ1162&gt;=Z_MIN,F1162&lt;=N_CAP,D1162&lt;=R_MAX,OR(CORONA_REQ=0,O1162&gt;=G1162),OR(CORE_MODE&lt;&gt;3,E_CORE&lt;=E_NULL_MAX)),1,0)</f>
        <v>0</v>
      </c>
      <c r="AL1162" s="31" t="n">
        <f aca="false">IF(AK1162=1,IF(OBJECTIVE=1,AI1162,AJ1162),1000000000000)+ROW()*0.000000001</f>
        <v>1000000000000</v>
      </c>
      <c r="AM1162" s="31" t="n">
        <v>4.237843</v>
      </c>
      <c r="AN1162" s="41" t="n">
        <v>1.603147</v>
      </c>
      <c r="AO1162" s="31" t="n">
        <v>8.597517</v>
      </c>
      <c r="AP1162" s="31" t="n">
        <f aca="false">IF(CORE_MODE=1,G1162,IF(OR(CORE_MODE=3,CORE_MODE=4),G1162+(CHOOSE(N_CW+1,0,1,CW_N2,CW_N3,CW_N4,CW_N5,CW_N6)+CHOOSE(N_CW_A+1,0,CW_A1,CW_A2))*CW_PER_SWING*AM1162,AM1162))</f>
        <v>16.258236398709</v>
      </c>
      <c r="AQ1162" s="41" t="n">
        <f aca="false">IF(CORE_MODE=2,AN1162,K1162)</f>
        <v>1.623014</v>
      </c>
      <c r="AR1162" s="31" t="n">
        <f aca="false">IF(CORE_MODE=2,AO1162,L1162)</f>
        <v>8.72642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31" t="n">
        <v>7.264419</v>
      </c>
      <c r="H1163" s="8" t="n">
        <v>40.325893</v>
      </c>
      <c r="I1163" s="8" t="n">
        <v>924.4878</v>
      </c>
      <c r="J1163" s="31" t="n">
        <v>22.925414</v>
      </c>
      <c r="K1163" s="41" t="n">
        <v>1.552136</v>
      </c>
      <c r="L1163" s="31" t="n">
        <v>2.205477</v>
      </c>
      <c r="M1163" s="8" t="n">
        <v>81</v>
      </c>
      <c r="N1163" s="8" t="n">
        <v>754</v>
      </c>
      <c r="O1163" s="31" t="n">
        <v>9.707768</v>
      </c>
      <c r="P1163" s="31" t="n">
        <v>9.370906</v>
      </c>
      <c r="Q1163" s="31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31" t="n">
        <v>2.606914</v>
      </c>
      <c r="W1163" s="41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2*ROUNDUP(G1163*1000/V_ZENER,0)*PRICE_Z+(4+IF(CORE_MODE=1,1,0)+IF(OR(CORE_MODE=3,CORE_MODE=4),1+2*N_CW+2*N_CW_A,0))*ROUNDUP(G1163*DIODE_SAFETY/V_STICK,0)*PRICE_STICK</f>
        <v>66.9</v>
      </c>
      <c r="AG1163" s="24" t="n">
        <f aca="false">SUM(X1163:AF1163)</f>
        <v>1554.01730602</v>
      </c>
      <c r="AH1163" s="20" t="n">
        <f aca="false">FIXED_BOM</f>
        <v>3666</v>
      </c>
      <c r="AI1163" s="24" t="n">
        <f aca="false">(AG1163+AH1163)*(1+CONT)</f>
        <v>6003.019901923</v>
      </c>
      <c r="AJ1163" s="24" t="n">
        <f aca="false">IF(AR1163&gt;0,AI1163/AR1163,1000000000000)</f>
        <v>2721.86919288798</v>
      </c>
      <c r="AK1163" s="8" t="n">
        <f aca="false">IF(AND(AP1163&gt;=V_NEED,AR1163&gt;=P_MIN,AQ1163&gt;=Z_MIN,F1163&lt;=N_CAP,D1163&lt;=R_MAX,OR(CORONA_REQ=0,O1163&gt;=G1163),OR(CORE_MODE&lt;&gt;3,E_CORE&lt;=E_NULL_MAX)),1,0)</f>
        <v>0</v>
      </c>
      <c r="AL1163" s="31" t="n">
        <f aca="false">IF(AK1163=1,IF(OBJECTIVE=1,AI1163,AJ1163),1000000000000)+ROW()*0.000000001</f>
        <v>1000000000000</v>
      </c>
      <c r="AM1163" s="31" t="n">
        <v>4.066742</v>
      </c>
      <c r="AN1163" s="41" t="n">
        <v>1.490816</v>
      </c>
      <c r="AO1163" s="31" t="n">
        <v>2.076922</v>
      </c>
      <c r="AP1163" s="31" t="n">
        <f aca="false">IF(CORE_MODE=1,G1163,IF(OR(CORE_MODE=3,CORE_MODE=4),G1163+(CHOOSE(N_CW+1,0,1,CW_N2,CW_N3,CW_N4,CW_N5,CW_N6)+CHOOSE(N_CW_A+1,0,CW_A1,CW_A2))*CW_PER_SWING*AM1163,AM1163))</f>
        <v>15.895115077146</v>
      </c>
      <c r="AQ1163" s="41" t="n">
        <f aca="false">IF(CORE_MODE=2,AN1163,K1163)</f>
        <v>1.552136</v>
      </c>
      <c r="AR1163" s="31" t="n">
        <f aca="false">IF(CORE_MODE=2,AO1163,L1163)</f>
        <v>2.205477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31" t="n">
        <v>7.264419</v>
      </c>
      <c r="H1164" s="8" t="n">
        <v>62.226403</v>
      </c>
      <c r="I1164" s="8" t="n">
        <v>1452.766543</v>
      </c>
      <c r="J1164" s="31" t="n">
        <v>23.346465</v>
      </c>
      <c r="K1164" s="41" t="n">
        <v>1.579449</v>
      </c>
      <c r="L1164" s="31" t="n">
        <v>3.581474</v>
      </c>
      <c r="M1164" s="8" t="n">
        <v>123</v>
      </c>
      <c r="N1164" s="8" t="n">
        <v>838</v>
      </c>
      <c r="O1164" s="31" t="n">
        <v>9.707768</v>
      </c>
      <c r="P1164" s="31" t="n">
        <v>14.056359</v>
      </c>
      <c r="Q1164" s="31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31" t="n">
        <v>3.442718</v>
      </c>
      <c r="W1164" s="41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2*ROUNDUP(G1164*1000/V_ZENER,0)*PRICE_Z+(4+IF(CORE_MODE=1,1,0)+IF(OR(CORE_MODE=3,CORE_MODE=4),1+2*N_CW+2*N_CW_A,0))*ROUNDUP(G1164*DIODE_SAFETY/V_STICK,0)*PRICE_STICK</f>
        <v>66.9</v>
      </c>
      <c r="AG1164" s="24" t="n">
        <f aca="false">SUM(X1164:AF1164)</f>
        <v>2190.02985153</v>
      </c>
      <c r="AH1164" s="20" t="n">
        <f aca="false">FIXED_BOM</f>
        <v>3666</v>
      </c>
      <c r="AI1164" s="24" t="n">
        <f aca="false">(AG1164+AH1164)*(1+CONT)</f>
        <v>6734.4343292595</v>
      </c>
      <c r="AJ1164" s="24" t="n">
        <f aca="false">IF(AR1164&gt;0,AI1164/AR1164,1000000000000)</f>
        <v>1880.35270652795</v>
      </c>
      <c r="AK1164" s="8" t="n">
        <f aca="false">IF(AND(AP1164&gt;=V_NEED,AR1164&gt;=P_MIN,AQ1164&gt;=Z_MIN,F1164&lt;=N_CAP,D1164&lt;=R_MAX,OR(CORONA_REQ=0,O1164&gt;=G1164),OR(CORE_MODE&lt;&gt;3,E_CORE&lt;=E_NULL_MAX)),1,0)</f>
        <v>0</v>
      </c>
      <c r="AL1164" s="31" t="n">
        <f aca="false">IF(AK1164=1,IF(OBJECTIVE=1,AI1164,AJ1164),1000000000000)+ROW()*0.000000001</f>
        <v>1000000000000</v>
      </c>
      <c r="AM1164" s="31" t="n">
        <v>4.098247</v>
      </c>
      <c r="AN1164" s="41" t="n">
        <v>1.5382</v>
      </c>
      <c r="AO1164" s="31" t="n">
        <v>3.454893</v>
      </c>
      <c r="AP1164" s="31" t="n">
        <f aca="false">IF(CORE_MODE=1,G1164,IF(OR(CORE_MODE=3,CORE_MODE=4),G1164+(CHOOSE(N_CW+1,0,1,CW_N2,CW_N3,CW_N4,CW_N5,CW_N6)+CHOOSE(N_CW_A+1,0,CW_A1,CW_A2))*CW_PER_SWING*AM1164,AM1164))</f>
        <v>15.961976972961</v>
      </c>
      <c r="AQ1164" s="41" t="n">
        <f aca="false">IF(CORE_MODE=2,AN1164,K1164)</f>
        <v>1.579449</v>
      </c>
      <c r="AR1164" s="31" t="n">
        <f aca="false">IF(CORE_MODE=2,AO1164,L1164)</f>
        <v>3.581474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31" t="n">
        <v>7.264419</v>
      </c>
      <c r="H1165" s="8" t="n">
        <v>84.126913</v>
      </c>
      <c r="I1165" s="8" t="n">
        <v>1981.045287</v>
      </c>
      <c r="J1165" s="31" t="n">
        <v>23.548294</v>
      </c>
      <c r="K1165" s="41" t="n">
        <v>1.593251</v>
      </c>
      <c r="L1165" s="31" t="n">
        <v>4.965078</v>
      </c>
      <c r="M1165" s="8" t="n">
        <v>165</v>
      </c>
      <c r="N1165" s="8" t="n">
        <v>922</v>
      </c>
      <c r="O1165" s="31" t="n">
        <v>9.707768</v>
      </c>
      <c r="P1165" s="31" t="n">
        <v>18.741812</v>
      </c>
      <c r="Q1165" s="31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31" t="n">
        <v>4.278522</v>
      </c>
      <c r="W1165" s="41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2*ROUNDUP(G1165*1000/V_ZENER,0)*PRICE_Z+(4+IF(CORE_MODE=1,1,0)+IF(OR(CORE_MODE=3,CORE_MODE=4),1+2*N_CW+2*N_CW_A,0))*ROUNDUP(G1165*DIODE_SAFETY/V_STICK,0)*PRICE_STICK</f>
        <v>66.9</v>
      </c>
      <c r="AG1165" s="24" t="n">
        <f aca="false">SUM(X1165:AF1165)</f>
        <v>2826.04245204</v>
      </c>
      <c r="AH1165" s="20" t="n">
        <f aca="false">FIXED_BOM</f>
        <v>3666</v>
      </c>
      <c r="AI1165" s="24" t="n">
        <f aca="false">(AG1165+AH1165)*(1+CONT)</f>
        <v>7465.848819846</v>
      </c>
      <c r="AJ1165" s="24" t="n">
        <f aca="false">IF(AR1165&gt;0,AI1165/AR1165,1000000000000)</f>
        <v>1503.67201076116</v>
      </c>
      <c r="AK1165" s="8" t="n">
        <f aca="false">IF(AND(AP1165&gt;=V_NEED,AR1165&gt;=P_MIN,AQ1165&gt;=Z_MIN,F1165&lt;=N_CAP,D1165&lt;=R_MAX,OR(CORONA_REQ=0,O1165&gt;=G1165),OR(CORE_MODE&lt;&gt;3,E_CORE&lt;=E_NULL_MAX)),1,0)</f>
        <v>0</v>
      </c>
      <c r="AL1165" s="31" t="n">
        <f aca="false">IF(AK1165=1,IF(OBJECTIVE=1,AI1165,AJ1165),1000000000000)+ROW()*0.000000001</f>
        <v>1000000000000</v>
      </c>
      <c r="AM1165" s="31" t="n">
        <v>4.138285</v>
      </c>
      <c r="AN1165" s="41" t="n">
        <v>1.56082</v>
      </c>
      <c r="AO1165" s="31" t="n">
        <v>4.83239</v>
      </c>
      <c r="AP1165" s="31" t="n">
        <f aca="false">IF(CORE_MODE=1,G1165,IF(OR(CORE_MODE=3,CORE_MODE=4),G1165+(CHOOSE(N_CW+1,0,1,CW_N2,CW_N3,CW_N4,CW_N5,CW_N6)+CHOOSE(N_CW_A+1,0,CW_A1,CW_A2))*CW_PER_SWING*AM1165,AM1165))</f>
        <v>16.046948138955</v>
      </c>
      <c r="AQ1165" s="41" t="n">
        <f aca="false">IF(CORE_MODE=2,AN1165,K1165)</f>
        <v>1.593251</v>
      </c>
      <c r="AR1165" s="31" t="n">
        <f aca="false">IF(CORE_MODE=2,AO1165,L1165)</f>
        <v>4.965078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31" t="n">
        <v>7.264419</v>
      </c>
      <c r="H1166" s="8" t="n">
        <v>106.027423</v>
      </c>
      <c r="I1166" s="8" t="n">
        <v>2509.32403</v>
      </c>
      <c r="J1166" s="31" t="n">
        <v>23.666745</v>
      </c>
      <c r="K1166" s="41" t="n">
        <v>1.601345</v>
      </c>
      <c r="L1166" s="31" t="n">
        <v>6.343229</v>
      </c>
      <c r="M1166" s="8" t="n">
        <v>200</v>
      </c>
      <c r="N1166" s="8" t="n">
        <v>992</v>
      </c>
      <c r="O1166" s="31" t="n">
        <v>9.707768</v>
      </c>
      <c r="P1166" s="31" t="n">
        <v>23.427265</v>
      </c>
      <c r="Q1166" s="31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31" t="n">
        <v>4.975026</v>
      </c>
      <c r="W1166" s="41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2*ROUNDUP(G1166*1000/V_ZENER,0)*PRICE_Z+(4+IF(CORE_MODE=1,1,0)+IF(OR(CORE_MODE=3,CORE_MODE=4),1+2*N_CW+2*N_CW_A,0))*ROUNDUP(G1166*DIODE_SAFETY/V_STICK,0)*PRICE_STICK</f>
        <v>66.9</v>
      </c>
      <c r="AG1166" s="24" t="n">
        <f aca="false">SUM(X1166:AF1166)</f>
        <v>3359.34790375</v>
      </c>
      <c r="AH1166" s="20" t="n">
        <f aca="false">FIXED_BOM</f>
        <v>3666</v>
      </c>
      <c r="AI1166" s="24" t="n">
        <f aca="false">(AG1166+AH1166)*(1+CONT)</f>
        <v>8079.1500893125</v>
      </c>
      <c r="AJ1166" s="24" t="n">
        <f aca="false">IF(AR1166&gt;0,AI1166/AR1166,1000000000000)</f>
        <v>1273.66520888849</v>
      </c>
      <c r="AK1166" s="8" t="n">
        <f aca="false">IF(AND(AP1166&gt;=V_NEED,AR1166&gt;=P_MIN,AQ1166&gt;=Z_MIN,F1166&lt;=N_CAP,D1166&lt;=R_MAX,OR(CORONA_REQ=0,O1166&gt;=G1166),OR(CORE_MODE&lt;&gt;3,E_CORE&lt;=E_NULL_MAX)),1,0)</f>
        <v>0</v>
      </c>
      <c r="AL1166" s="31" t="n">
        <f aca="false">IF(AK1166=1,IF(OBJECTIVE=1,AI1166,AJ1166),1000000000000)+ROW()*0.000000001</f>
        <v>1000000000000</v>
      </c>
      <c r="AM1166" s="31" t="n">
        <v>4.170382</v>
      </c>
      <c r="AN1166" s="41" t="n">
        <v>1.575307</v>
      </c>
      <c r="AO1166" s="31" t="n">
        <v>6.211388</v>
      </c>
      <c r="AP1166" s="31" t="n">
        <f aca="false">IF(CORE_MODE=1,G1166,IF(OR(CORE_MODE=3,CORE_MODE=4),G1166+(CHOOSE(N_CW+1,0,1,CW_N2,CW_N3,CW_N4,CW_N5,CW_N6)+CHOOSE(N_CW_A+1,0,CW_A1,CW_A2))*CW_PER_SWING*AM1166,AM1166))</f>
        <v>16.115066414466</v>
      </c>
      <c r="AQ1166" s="41" t="n">
        <f aca="false">IF(CORE_MODE=2,AN1166,K1166)</f>
        <v>1.601345</v>
      </c>
      <c r="AR1166" s="31" t="n">
        <f aca="false">IF(CORE_MODE=2,AO1166,L1166)</f>
        <v>6.343229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31" t="n">
        <v>7.264419</v>
      </c>
      <c r="H1167" s="8" t="n">
        <v>127.927934</v>
      </c>
      <c r="I1167" s="8" t="n">
        <v>3037.602773</v>
      </c>
      <c r="J1167" s="31" t="n">
        <v>23.74464</v>
      </c>
      <c r="K1167" s="41" t="n">
        <v>1.606662</v>
      </c>
      <c r="L1167" s="31" t="n">
        <v>7.724063</v>
      </c>
      <c r="M1167" s="8" t="n">
        <v>242</v>
      </c>
      <c r="N1167" s="8" t="n">
        <v>1076</v>
      </c>
      <c r="O1167" s="31" t="n">
        <v>9.707768</v>
      </c>
      <c r="P1167" s="31" t="n">
        <v>28.112718</v>
      </c>
      <c r="Q1167" s="31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31" t="n">
        <v>5.810831</v>
      </c>
      <c r="W1167" s="41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2*ROUNDUP(G1167*1000/V_ZENER,0)*PRICE_Z+(4+IF(CORE_MODE=1,1,0)+IF(OR(CORE_MODE=3,CORE_MODE=4),1+2*N_CW+2*N_CW_A,0))*ROUNDUP(G1167*DIODE_SAFETY/V_STICK,0)*PRICE_STICK</f>
        <v>66.9</v>
      </c>
      <c r="AG1167" s="24" t="n">
        <f aca="false">SUM(X1167:AF1167)</f>
        <v>3995.36058123</v>
      </c>
      <c r="AH1167" s="20" t="n">
        <f aca="false">FIXED_BOM</f>
        <v>3666</v>
      </c>
      <c r="AI1167" s="24" t="n">
        <f aca="false">(AG1167+AH1167)*(1+CONT)</f>
        <v>8810.5646684145</v>
      </c>
      <c r="AJ1167" s="24" t="n">
        <f aca="false">IF(AR1167&gt;0,AI1167/AR1167,1000000000000)</f>
        <v>1140.66452700017</v>
      </c>
      <c r="AK1167" s="8" t="n">
        <f aca="false">IF(AND(AP1167&gt;=V_NEED,AR1167&gt;=P_MIN,AQ1167&gt;=Z_MIN,F1167&lt;=N_CAP,D1167&lt;=R_MAX,OR(CORONA_REQ=0,O1167&gt;=G1167),OR(CORE_MODE&lt;&gt;3,E_CORE&lt;=E_NULL_MAX)),1,0)</f>
        <v>0</v>
      </c>
      <c r="AL1167" s="31" t="n">
        <f aca="false">IF(AK1167=1,IF(OBJECTIVE=1,AI1167,AJ1167),1000000000000)+ROW()*0.000000001</f>
        <v>1000000000000</v>
      </c>
      <c r="AM1167" s="31" t="n">
        <v>4.198533</v>
      </c>
      <c r="AN1167" s="41" t="n">
        <v>1.585701</v>
      </c>
      <c r="AO1167" s="31" t="n">
        <v>7.599302</v>
      </c>
      <c r="AP1167" s="31" t="n">
        <f aca="false">IF(CORE_MODE=1,G1167,IF(OR(CORE_MODE=3,CORE_MODE=4),G1167+(CHOOSE(N_CW+1,0,1,CW_N2,CW_N3,CW_N4,CW_N5,CW_N6)+CHOOSE(N_CW_A+1,0,CW_A1,CW_A2))*CW_PER_SWING*AM1167,AM1167))</f>
        <v>16.174810240179</v>
      </c>
      <c r="AQ1167" s="41" t="n">
        <f aca="false">IF(CORE_MODE=2,AN1167,K1167)</f>
        <v>1.606662</v>
      </c>
      <c r="AR1167" s="31" t="n">
        <f aca="false">IF(CORE_MODE=2,AO1167,L1167)</f>
        <v>7.724063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31" t="n">
        <v>7.264419</v>
      </c>
      <c r="H1168" s="8" t="n">
        <v>171.728954</v>
      </c>
      <c r="I1168" s="8" t="n">
        <v>4094.160259</v>
      </c>
      <c r="J1168" s="31" t="n">
        <v>23.840827</v>
      </c>
      <c r="K1168" s="41" t="n">
        <v>1.612799</v>
      </c>
      <c r="L1168" s="31" t="n">
        <v>10.486374</v>
      </c>
      <c r="M1168" s="8" t="n">
        <v>319</v>
      </c>
      <c r="N1168" s="8" t="n">
        <v>1230</v>
      </c>
      <c r="O1168" s="31" t="n">
        <v>9.707768</v>
      </c>
      <c r="P1168" s="31" t="n">
        <v>37.483624</v>
      </c>
      <c r="Q1168" s="31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31" t="n">
        <v>7.343139</v>
      </c>
      <c r="W1168" s="41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2*ROUNDUP(G1168*1000/V_ZENER,0)*PRICE_Z+(4+IF(CORE_MODE=1,1,0)+IF(OR(CORE_MODE=3,CORE_MODE=4),1+2*N_CW+2*N_CW_A,0))*ROUNDUP(G1168*DIODE_SAFETY/V_STICK,0)*PRICE_STICK</f>
        <v>66.9</v>
      </c>
      <c r="AG1168" s="24" t="n">
        <f aca="false">SUM(X1168:AF1168)</f>
        <v>5164.67857845</v>
      </c>
      <c r="AH1168" s="20" t="n">
        <f aca="false">FIXED_BOM</f>
        <v>3666</v>
      </c>
      <c r="AI1168" s="24" t="n">
        <f aca="false">(AG1168+AH1168)*(1+CONT)</f>
        <v>10155.2803652175</v>
      </c>
      <c r="AJ1168" s="24" t="n">
        <f aca="false">IF(AR1168&gt;0,AI1168/AR1168,1000000000000)</f>
        <v>968.426299235322</v>
      </c>
      <c r="AK1168" s="8" t="n">
        <f aca="false">IF(AND(AP1168&gt;=V_NEED,AR1168&gt;=P_MIN,AQ1168&gt;=Z_MIN,F1168&lt;=N_CAP,D1168&lt;=R_MAX,OR(CORONA_REQ=0,O1168&gt;=G1168),OR(CORE_MODE&lt;&gt;3,E_CORE&lt;=E_NULL_MAX)),1,0)</f>
        <v>0</v>
      </c>
      <c r="AL1168" s="31" t="n">
        <f aca="false">IF(AK1168=1,IF(OBJECTIVE=1,AI1168,AJ1168),1000000000000)+ROW()*0.000000001</f>
        <v>1000000000000</v>
      </c>
      <c r="AM1168" s="31" t="n">
        <v>4.292579</v>
      </c>
      <c r="AN1168" s="41" t="n">
        <v>1.596218</v>
      </c>
      <c r="AO1168" s="31" t="n">
        <v>10.354188</v>
      </c>
      <c r="AP1168" s="31" t="n">
        <f aca="false">IF(CORE_MODE=1,G1168,IF(OR(CORE_MODE=3,CORE_MODE=4),G1168+(CHOOSE(N_CW+1,0,1,CW_N2,CW_N3,CW_N4,CW_N5,CW_N6)+CHOOSE(N_CW_A+1,0,CW_A1,CW_A2))*CW_PER_SWING*AM1168,AM1168))</f>
        <v>16.374400586277</v>
      </c>
      <c r="AQ1168" s="41" t="n">
        <f aca="false">IF(CORE_MODE=2,AN1168,K1168)</f>
        <v>1.612799</v>
      </c>
      <c r="AR1168" s="31" t="n">
        <f aca="false">IF(CORE_MODE=2,AO1168,L1168)</f>
        <v>10.486374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31" t="n">
        <v>7.264419</v>
      </c>
      <c r="H1169" s="8" t="n">
        <v>65.165859</v>
      </c>
      <c r="I1169" s="8" t="n">
        <v>1087.53241</v>
      </c>
      <c r="J1169" s="31" t="n">
        <v>16.688684</v>
      </c>
      <c r="K1169" s="41" t="n">
        <v>1.523054</v>
      </c>
      <c r="L1169" s="31" t="n">
        <v>2.505693</v>
      </c>
      <c r="M1169" s="8" t="n">
        <v>88</v>
      </c>
      <c r="N1169" s="8" t="n">
        <v>768</v>
      </c>
      <c r="O1169" s="31" t="n">
        <v>9.707768</v>
      </c>
      <c r="P1169" s="31" t="n">
        <v>10.728074</v>
      </c>
      <c r="Q1169" s="31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31" t="n">
        <v>2.746214</v>
      </c>
      <c r="W1169" s="41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2*ROUNDUP(G1169*1000/V_ZENER,0)*PRICE_Z+(4+IF(CORE_MODE=1,1,0)+IF(OR(CORE_MODE=3,CORE_MODE=4),1+2*N_CW+2*N_CW_A,0))*ROUNDUP(G1169*DIODE_SAFETY/V_STICK,0)*PRICE_STICK</f>
        <v>66.9</v>
      </c>
      <c r="AG1169" s="24" t="n">
        <f aca="false">SUM(X1169:AF1169)</f>
        <v>1672.96976078</v>
      </c>
      <c r="AH1169" s="20" t="n">
        <f aca="false">FIXED_BOM</f>
        <v>3666</v>
      </c>
      <c r="AI1169" s="24" t="n">
        <f aca="false">(AG1169+AH1169)*(1+CONT)</f>
        <v>6139.815224897</v>
      </c>
      <c r="AJ1169" s="24" t="n">
        <f aca="false">IF(AR1169&gt;0,AI1169/AR1169,1000000000000)</f>
        <v>2450.34616167942</v>
      </c>
      <c r="AK1169" s="8" t="n">
        <f aca="false">IF(AND(AP1169&gt;=V_NEED,AR1169&gt;=P_MIN,AQ1169&gt;=Z_MIN,F1169&lt;=N_CAP,D1169&lt;=R_MAX,OR(CORONA_REQ=0,O1169&gt;=G1169),OR(CORE_MODE&lt;&gt;3,E_CORE&lt;=E_NULL_MAX)),1,0)</f>
        <v>0</v>
      </c>
      <c r="AL1169" s="31" t="n">
        <f aca="false">IF(AK1169=1,IF(OBJECTIVE=1,AI1169,AJ1169),1000000000000)+ROW()*0.000000001</f>
        <v>1000000000000</v>
      </c>
      <c r="AM1169" s="31" t="n">
        <v>4.055843</v>
      </c>
      <c r="AN1169" s="41" t="n">
        <v>1.472709</v>
      </c>
      <c r="AO1169" s="31" t="n">
        <v>2.375342</v>
      </c>
      <c r="AP1169" s="31" t="n">
        <f aca="false">IF(CORE_MODE=1,G1169,IF(OR(CORE_MODE=3,CORE_MODE=4),G1169+(CHOOSE(N_CW+1,0,1,CW_N2,CW_N3,CW_N4,CW_N5,CW_N6)+CHOOSE(N_CW_A+1,0,CW_A1,CW_A2))*CW_PER_SWING*AM1169,AM1169))</f>
        <v>15.871984532709</v>
      </c>
      <c r="AQ1169" s="41" t="n">
        <f aca="false">IF(CORE_MODE=2,AN1169,K1169)</f>
        <v>1.523054</v>
      </c>
      <c r="AR1169" s="31" t="n">
        <f aca="false">IF(CORE_MODE=2,AO1169,L1169)</f>
        <v>2.505693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31" t="n">
        <v>7.264419</v>
      </c>
      <c r="H1170" s="8" t="n">
        <v>101.260635</v>
      </c>
      <c r="I1170" s="8" t="n">
        <v>1708.979502</v>
      </c>
      <c r="J1170" s="31" t="n">
        <v>16.877037</v>
      </c>
      <c r="K1170" s="41" t="n">
        <v>1.545183</v>
      </c>
      <c r="L1170" s="31" t="n">
        <v>4.051361</v>
      </c>
      <c r="M1170" s="8" t="n">
        <v>130</v>
      </c>
      <c r="N1170" s="8" t="n">
        <v>852</v>
      </c>
      <c r="O1170" s="31" t="n">
        <v>9.707768</v>
      </c>
      <c r="P1170" s="31" t="n">
        <v>16.092111</v>
      </c>
      <c r="Q1170" s="31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31" t="n">
        <v>3.582019</v>
      </c>
      <c r="W1170" s="41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2*ROUNDUP(G1170*1000/V_ZENER,0)*PRICE_Z+(4+IF(CORE_MODE=1,1,0)+IF(OR(CORE_MODE=3,CORE_MODE=4),1+2*N_CW+2*N_CW_A,0))*ROUNDUP(G1170*DIODE_SAFETY/V_STICK,0)*PRICE_STICK</f>
        <v>66.9</v>
      </c>
      <c r="AG1170" s="24" t="n">
        <f aca="false">SUM(X1170:AF1170)</f>
        <v>2317.10501177</v>
      </c>
      <c r="AH1170" s="20" t="n">
        <f aca="false">FIXED_BOM</f>
        <v>3666</v>
      </c>
      <c r="AI1170" s="24" t="n">
        <f aca="false">(AG1170+AH1170)*(1+CONT)</f>
        <v>6880.5707635355</v>
      </c>
      <c r="AJ1170" s="24" t="n">
        <f aca="false">IF(AR1170&gt;0,AI1170/AR1170,1000000000000)</f>
        <v>1698.33563672442</v>
      </c>
      <c r="AK1170" s="8" t="n">
        <f aca="false">IF(AND(AP1170&gt;=V_NEED,AR1170&gt;=P_MIN,AQ1170&gt;=Z_MIN,F1170&lt;=N_CAP,D1170&lt;=R_MAX,OR(CORONA_REQ=0,O1170&gt;=G1170),OR(CORE_MODE&lt;&gt;3,E_CORE&lt;=E_NULL_MAX)),1,0)</f>
        <v>0</v>
      </c>
      <c r="AL1170" s="31" t="n">
        <f aca="false">IF(AK1170=1,IF(OBJECTIVE=1,AI1170,AJ1170),1000000000000)+ROW()*0.000000001</f>
        <v>1000000000000</v>
      </c>
      <c r="AM1170" s="31" t="n">
        <v>4.096301</v>
      </c>
      <c r="AN1170" s="41" t="n">
        <v>1.511495</v>
      </c>
      <c r="AO1170" s="31" t="n">
        <v>3.923286</v>
      </c>
      <c r="AP1170" s="31" t="n">
        <f aca="false">IF(CORE_MODE=1,G1170,IF(OR(CORE_MODE=3,CORE_MODE=4),G1170+(CHOOSE(N_CW+1,0,1,CW_N2,CW_N3,CW_N4,CW_N5,CW_N6)+CHOOSE(N_CW_A+1,0,CW_A1,CW_A2))*CW_PER_SWING*AM1170,AM1170))</f>
        <v>15.957847049163</v>
      </c>
      <c r="AQ1170" s="41" t="n">
        <f aca="false">IF(CORE_MODE=2,AN1170,K1170)</f>
        <v>1.545183</v>
      </c>
      <c r="AR1170" s="31" t="n">
        <f aca="false">IF(CORE_MODE=2,AO1170,L1170)</f>
        <v>4.051361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31" t="n">
        <v>7.264419</v>
      </c>
      <c r="H1171" s="8" t="n">
        <v>137.355412</v>
      </c>
      <c r="I1171" s="8" t="n">
        <v>2330.426593</v>
      </c>
      <c r="J1171" s="31" t="n">
        <v>16.966398</v>
      </c>
      <c r="K1171" s="41" t="n">
        <v>1.555635</v>
      </c>
      <c r="L1171" s="31" t="n">
        <v>5.599619</v>
      </c>
      <c r="M1171" s="8" t="n">
        <v>172</v>
      </c>
      <c r="N1171" s="8" t="n">
        <v>936</v>
      </c>
      <c r="O1171" s="31" t="n">
        <v>9.707768</v>
      </c>
      <c r="P1171" s="31" t="n">
        <v>21.456148</v>
      </c>
      <c r="Q1171" s="31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31" t="n">
        <v>4.417823</v>
      </c>
      <c r="W1171" s="41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2*ROUNDUP(G1171*1000/V_ZENER,0)*PRICE_Z+(4+IF(CORE_MODE=1,1,0)+IF(OR(CORE_MODE=3,CORE_MODE=4),1+2*N_CW+2*N_CW_A,0))*ROUNDUP(G1171*DIODE_SAFETY/V_STICK,0)*PRICE_STICK</f>
        <v>66.9</v>
      </c>
      <c r="AG1171" s="24" t="n">
        <f aca="false">SUM(X1171:AF1171)</f>
        <v>2961.24026626</v>
      </c>
      <c r="AH1171" s="20" t="n">
        <f aca="false">FIXED_BOM</f>
        <v>3666</v>
      </c>
      <c r="AI1171" s="24" t="n">
        <f aca="false">(AG1171+AH1171)*(1+CONT)</f>
        <v>7621.326306199</v>
      </c>
      <c r="AJ1171" s="24" t="n">
        <f aca="false">IF(AR1171&gt;0,AI1171/AR1171,1000000000000)</f>
        <v>1361.04372568902</v>
      </c>
      <c r="AK1171" s="8" t="n">
        <f aca="false">IF(AND(AP1171&gt;=V_NEED,AR1171&gt;=P_MIN,AQ1171&gt;=Z_MIN,F1171&lt;=N_CAP,D1171&lt;=R_MAX,OR(CORONA_REQ=0,O1171&gt;=G1171),OR(CORE_MODE&lt;&gt;3,E_CORE&lt;=E_NULL_MAX)),1,0)</f>
        <v>0</v>
      </c>
      <c r="AL1171" s="31" t="n">
        <f aca="false">IF(AK1171=1,IF(OBJECTIVE=1,AI1171,AJ1171),1000000000000)+ROW()*0.000000001</f>
        <v>1000000000000</v>
      </c>
      <c r="AM1171" s="31" t="n">
        <v>4.137693</v>
      </c>
      <c r="AN1171" s="41" t="n">
        <v>1.529676</v>
      </c>
      <c r="AO1171" s="31" t="n">
        <v>5.467988</v>
      </c>
      <c r="AP1171" s="31" t="n">
        <f aca="false">IF(CORE_MODE=1,G1171,IF(OR(CORE_MODE=3,CORE_MODE=4),G1171+(CHOOSE(N_CW+1,0,1,CW_N2,CW_N3,CW_N4,CW_N5,CW_N6)+CHOOSE(N_CW_A+1,0,CW_A1,CW_A2))*CW_PER_SWING*AM1171,AM1171))</f>
        <v>16.045691759259</v>
      </c>
      <c r="AQ1171" s="41" t="n">
        <f aca="false">IF(CORE_MODE=2,AN1171,K1171)</f>
        <v>1.555635</v>
      </c>
      <c r="AR1171" s="31" t="n">
        <f aca="false">IF(CORE_MODE=2,AO1171,L1171)</f>
        <v>5.599619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31" t="n">
        <v>7.264419</v>
      </c>
      <c r="H1172" s="8" t="n">
        <v>173.450188</v>
      </c>
      <c r="I1172" s="8" t="n">
        <v>2951.873685</v>
      </c>
      <c r="J1172" s="31" t="n">
        <v>17.018567</v>
      </c>
      <c r="K1172" s="41" t="n">
        <v>1.561717</v>
      </c>
      <c r="L1172" s="31" t="n">
        <v>7.141586</v>
      </c>
      <c r="M1172" s="8" t="n">
        <v>214</v>
      </c>
      <c r="N1172" s="8" t="n">
        <v>1020</v>
      </c>
      <c r="O1172" s="31" t="n">
        <v>9.707768</v>
      </c>
      <c r="P1172" s="31" t="n">
        <v>26.820185</v>
      </c>
      <c r="Q1172" s="31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31" t="n">
        <v>5.253628</v>
      </c>
      <c r="W1172" s="41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2*ROUNDUP(G1172*1000/V_ZENER,0)*PRICE_Z+(4+IF(CORE_MODE=1,1,0)+IF(OR(CORE_MODE=3,CORE_MODE=4),1+2*N_CW+2*N_CW_A,0))*ROUNDUP(G1172*DIODE_SAFETY/V_STICK,0)*PRICE_STICK</f>
        <v>66.9</v>
      </c>
      <c r="AG1172" s="24" t="n">
        <f aca="false">SUM(X1172:AF1172)</f>
        <v>3605.37559422</v>
      </c>
      <c r="AH1172" s="20" t="n">
        <f aca="false">FIXED_BOM</f>
        <v>3666</v>
      </c>
      <c r="AI1172" s="24" t="n">
        <f aca="false">(AG1172+AH1172)*(1+CONT)</f>
        <v>8362.081933353</v>
      </c>
      <c r="AJ1172" s="24" t="n">
        <f aca="false">IF(AR1172&gt;0,AI1172/AR1172,1000000000000)</f>
        <v>1170.89984400566</v>
      </c>
      <c r="AK1172" s="8" t="n">
        <f aca="false">IF(AND(AP1172&gt;=V_NEED,AR1172&gt;=P_MIN,AQ1172&gt;=Z_MIN,F1172&lt;=N_CAP,D1172&lt;=R_MAX,OR(CORONA_REQ=0,O1172&gt;=G1172),OR(CORE_MODE&lt;&gt;3,E_CORE&lt;=E_NULL_MAX)),1,0)</f>
        <v>0</v>
      </c>
      <c r="AL1172" s="31" t="n">
        <f aca="false">IF(AK1172=1,IF(OBJECTIVE=1,AI1172,AJ1172),1000000000000)+ROW()*0.000000001</f>
        <v>1000000000000</v>
      </c>
      <c r="AM1172" s="31" t="n">
        <v>4.169185</v>
      </c>
      <c r="AN1172" s="41" t="n">
        <v>1.541757</v>
      </c>
      <c r="AO1172" s="31" t="n">
        <v>7.017762</v>
      </c>
      <c r="AP1172" s="31" t="n">
        <f aca="false">IF(CORE_MODE=1,G1172,IF(OR(CORE_MODE=3,CORE_MODE=4),G1172+(CHOOSE(N_CW+1,0,1,CW_N2,CW_N3,CW_N4,CW_N5,CW_N6)+CHOOSE(N_CW_A+1,0,CW_A1,CW_A2))*CW_PER_SWING*AM1172,AM1172))</f>
        <v>16.112526065655</v>
      </c>
      <c r="AQ1172" s="41" t="n">
        <f aca="false">IF(CORE_MODE=2,AN1172,K1172)</f>
        <v>1.561717</v>
      </c>
      <c r="AR1172" s="31" t="n">
        <f aca="false">IF(CORE_MODE=2,AO1172,L1172)</f>
        <v>7.141586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31" t="n">
        <v>7.264419</v>
      </c>
      <c r="H1173" s="8" t="n">
        <v>209.544965</v>
      </c>
      <c r="I1173" s="8" t="n">
        <v>3573.320776</v>
      </c>
      <c r="J1173" s="31" t="n">
        <v>17.052764</v>
      </c>
      <c r="K1173" s="41" t="n">
        <v>1.565693</v>
      </c>
      <c r="L1173" s="31" t="n">
        <v>8.686466</v>
      </c>
      <c r="M1173" s="8" t="n">
        <v>256</v>
      </c>
      <c r="N1173" s="8" t="n">
        <v>1104</v>
      </c>
      <c r="O1173" s="31" t="n">
        <v>9.707768</v>
      </c>
      <c r="P1173" s="31" t="n">
        <v>32.184222</v>
      </c>
      <c r="Q1173" s="31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31" t="n">
        <v>6.089432</v>
      </c>
      <c r="W1173" s="41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2*ROUNDUP(G1173*1000/V_ZENER,0)*PRICE_Z+(4+IF(CORE_MODE=1,1,0)+IF(OR(CORE_MODE=3,CORE_MODE=4),1+2*N_CW+2*N_CW_A,0))*ROUNDUP(G1173*DIODE_SAFETY/V_STICK,0)*PRICE_STICK</f>
        <v>66.9</v>
      </c>
      <c r="AG1173" s="24" t="n">
        <f aca="false">SUM(X1173:AF1173)</f>
        <v>4249.51084521</v>
      </c>
      <c r="AH1173" s="20" t="n">
        <f aca="false">FIXED_BOM</f>
        <v>3666</v>
      </c>
      <c r="AI1173" s="24" t="n">
        <f aca="false">(AG1173+AH1173)*(1+CONT)</f>
        <v>9102.8374719915</v>
      </c>
      <c r="AJ1173" s="24" t="n">
        <f aca="false">IF(AR1173&gt;0,AI1173/AR1173,1000000000000)</f>
        <v>1047.93335655622</v>
      </c>
      <c r="AK1173" s="8" t="n">
        <f aca="false">IF(AND(AP1173&gt;=V_NEED,AR1173&gt;=P_MIN,AQ1173&gt;=Z_MIN,F1173&lt;=N_CAP,D1173&lt;=R_MAX,OR(CORONA_REQ=0,O1173&gt;=G1173),OR(CORE_MODE&lt;&gt;3,E_CORE&lt;=E_NULL_MAX)),1,0)</f>
        <v>0</v>
      </c>
      <c r="AL1173" s="31" t="n">
        <f aca="false">IF(AK1173=1,IF(OBJECTIVE=1,AI1173,AJ1173),1000000000000)+ROW()*0.000000001</f>
        <v>1000000000000</v>
      </c>
      <c r="AM1173" s="31" t="n">
        <v>4.224321</v>
      </c>
      <c r="AN1173" s="41" t="n">
        <v>1.548513</v>
      </c>
      <c r="AO1173" s="31" t="n">
        <v>8.558234</v>
      </c>
      <c r="AP1173" s="31" t="n">
        <f aca="false">IF(CORE_MODE=1,G1173,IF(OR(CORE_MODE=3,CORE_MODE=4),G1173+(CHOOSE(N_CW+1,0,1,CW_N2,CW_N3,CW_N4,CW_N5,CW_N6)+CHOOSE(N_CW_A+1,0,CW_A1,CW_A2))*CW_PER_SWING*AM1173,AM1173))</f>
        <v>16.229539158423</v>
      </c>
      <c r="AQ1173" s="41" t="n">
        <f aca="false">IF(CORE_MODE=2,AN1173,K1173)</f>
        <v>1.565693</v>
      </c>
      <c r="AR1173" s="31" t="n">
        <f aca="false">IF(CORE_MODE=2,AO1173,L1173)</f>
        <v>8.686466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31" t="n">
        <v>7.264419</v>
      </c>
      <c r="H1174" s="8" t="n">
        <v>281.734518</v>
      </c>
      <c r="I1174" s="8" t="n">
        <v>4816.214959</v>
      </c>
      <c r="J1174" s="31" t="n">
        <v>17.09487</v>
      </c>
      <c r="K1174" s="41" t="n">
        <v>1.570973</v>
      </c>
      <c r="L1174" s="31" t="n">
        <v>11.781749</v>
      </c>
      <c r="M1174" s="8" t="n">
        <v>340</v>
      </c>
      <c r="N1174" s="8" t="n">
        <v>1272</v>
      </c>
      <c r="O1174" s="31" t="n">
        <v>9.707768</v>
      </c>
      <c r="P1174" s="31" t="n">
        <v>42.912296</v>
      </c>
      <c r="Q1174" s="31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31" t="n">
        <v>7.761041</v>
      </c>
      <c r="W1174" s="41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2*ROUNDUP(G1174*1000/V_ZENER,0)*PRICE_Z+(4+IF(CORE_MODE=1,1,0)+IF(OR(CORE_MODE=3,CORE_MODE=4),1+2*N_CW+2*N_CW_A,0))*ROUNDUP(G1174*DIODE_SAFETY/V_STICK,0)*PRICE_STICK</f>
        <v>66.9</v>
      </c>
      <c r="AG1174" s="24" t="n">
        <f aca="false">SUM(X1174:AF1174)</f>
        <v>5537.78135719</v>
      </c>
      <c r="AH1174" s="20" t="n">
        <f aca="false">FIXED_BOM</f>
        <v>3666</v>
      </c>
      <c r="AI1174" s="24" t="n">
        <f aca="false">(AG1174+AH1174)*(1+CONT)</f>
        <v>10584.3485607685</v>
      </c>
      <c r="AJ1174" s="24" t="n">
        <f aca="false">IF(AR1174&gt;0,AI1174/AR1174,1000000000000)</f>
        <v>898.368193106855</v>
      </c>
      <c r="AK1174" s="8" t="n">
        <f aca="false">IF(AND(AP1174&gt;=V_NEED,AR1174&gt;=P_MIN,AQ1174&gt;=Z_MIN,F1174&lt;=N_CAP,D1174&lt;=R_MAX,OR(CORONA_REQ=0,O1174&gt;=G1174),OR(CORE_MODE&lt;&gt;3,E_CORE&lt;=E_NULL_MAX)),1,0)</f>
        <v>0</v>
      </c>
      <c r="AL1174" s="31" t="n">
        <f aca="false">IF(AK1174=1,IF(OBJECTIVE=1,AI1174,AJ1174),1000000000000)+ROW()*0.000000001</f>
        <v>1000000000000</v>
      </c>
      <c r="AM1174" s="31" t="n">
        <v>4.314749</v>
      </c>
      <c r="AN1174" s="41" t="n">
        <v>1.55787</v>
      </c>
      <c r="AO1174" s="31" t="n">
        <v>11.651111</v>
      </c>
      <c r="AP1174" s="31" t="n">
        <f aca="false">IF(CORE_MODE=1,G1174,IF(OR(CORE_MODE=3,CORE_MODE=4),G1174+(CHOOSE(N_CW+1,0,1,CW_N2,CW_N3,CW_N4,CW_N5,CW_N6)+CHOOSE(N_CW_A+1,0,CW_A1,CW_A2))*CW_PER_SWING*AM1174,AM1174))</f>
        <v>16.421451156987</v>
      </c>
      <c r="AQ1174" s="41" t="n">
        <f aca="false">IF(CORE_MODE=2,AN1174,K1174)</f>
        <v>1.570973</v>
      </c>
      <c r="AR1174" s="31" t="n">
        <f aca="false">IF(CORE_MODE=2,AO1174,L1174)</f>
        <v>11.781749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31" t="n">
        <v>9.259956</v>
      </c>
      <c r="H1175" s="8" t="n">
        <v>22.946968</v>
      </c>
      <c r="I1175" s="8" t="n">
        <v>578.825689</v>
      </c>
      <c r="J1175" s="31" t="n">
        <v>25.224495</v>
      </c>
      <c r="K1175" s="41" t="n">
        <v>1.522864</v>
      </c>
      <c r="L1175" s="31" t="n">
        <v>2.159348</v>
      </c>
      <c r="M1175" s="8" t="n">
        <v>62</v>
      </c>
      <c r="N1175" s="8" t="n">
        <v>720</v>
      </c>
      <c r="O1175" s="31" t="n">
        <v>9.488787</v>
      </c>
      <c r="P1175" s="31" t="n">
        <v>3.005152</v>
      </c>
      <c r="Q1175" s="31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31" t="n">
        <v>2.228812</v>
      </c>
      <c r="W1175" s="41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2*ROUNDUP(G1175*1000/V_ZENER,0)*PRICE_Z+(4+IF(CORE_MODE=1,1,0)+IF(OR(CORE_MODE=3,CORE_MODE=4),1+2*N_CW+2*N_CW_A,0))*ROUNDUP(G1175*DIODE_SAFETY/V_STICK,0)*PRICE_STICK</f>
        <v>78.9</v>
      </c>
      <c r="AG1175" s="24" t="n">
        <f aca="false">SUM(X1175:AF1175)</f>
        <v>1383.40490239</v>
      </c>
      <c r="AH1175" s="20" t="n">
        <f aca="false">FIXED_BOM</f>
        <v>3666</v>
      </c>
      <c r="AI1175" s="24" t="n">
        <f aca="false">(AG1175+AH1175)*(1+CONT)</f>
        <v>5806.8156377485</v>
      </c>
      <c r="AJ1175" s="24" t="n">
        <f aca="false">IF(AR1175&gt;0,AI1175/AR1175,1000000000000)</f>
        <v>2689.15229863297</v>
      </c>
      <c r="AK1175" s="8" t="n">
        <f aca="false">IF(AND(AP1175&gt;=V_NEED,AR1175&gt;=P_MIN,AQ1175&gt;=Z_MIN,F1175&lt;=N_CAP,D1175&lt;=R_MAX,OR(CORONA_REQ=0,O1175&gt;=G1175),OR(CORE_MODE&lt;&gt;3,E_CORE&lt;=E_NULL_MAX)),1,0)</f>
        <v>0</v>
      </c>
      <c r="AL1175" s="31" t="n">
        <f aca="false">IF(AK1175=1,IF(OBJECTIVE=1,AI1175,AJ1175),1000000000000)+ROW()*0.000000001</f>
        <v>1000000000000</v>
      </c>
      <c r="AM1175" s="31" t="n">
        <v>5.147719</v>
      </c>
      <c r="AN1175" s="41" t="n">
        <v>1.433274</v>
      </c>
      <c r="AO1175" s="31" t="n">
        <v>1.949532</v>
      </c>
      <c r="AP1175" s="31" t="n">
        <f aca="false">IF(CORE_MODE=1,G1175,IF(OR(CORE_MODE=3,CORE_MODE=4),G1175+(CHOOSE(N_CW+1,0,1,CW_N2,CW_N3,CW_N4,CW_N5,CW_N6)+CHOOSE(N_CW_A+1,0,CW_A1,CW_A2))*CW_PER_SWING*AM1175,AM1175))</f>
        <v>20.184769568097</v>
      </c>
      <c r="AQ1175" s="41" t="n">
        <f aca="false">IF(CORE_MODE=2,AN1175,K1175)</f>
        <v>1.522864</v>
      </c>
      <c r="AR1175" s="31" t="n">
        <f aca="false">IF(CORE_MODE=2,AO1175,L1175)</f>
        <v>2.159348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31" t="n">
        <v>9.259956</v>
      </c>
      <c r="H1176" s="8" t="n">
        <v>34.916664</v>
      </c>
      <c r="I1176" s="8" t="n">
        <v>909.583226</v>
      </c>
      <c r="J1176" s="31" t="n">
        <v>26.050118</v>
      </c>
      <c r="K1176" s="41" t="n">
        <v>1.565145</v>
      </c>
      <c r="L1176" s="31" t="n">
        <v>3.580083</v>
      </c>
      <c r="M1176" s="8" t="n">
        <v>89.5</v>
      </c>
      <c r="N1176" s="8" t="n">
        <v>775</v>
      </c>
      <c r="O1176" s="31" t="n">
        <v>9.488787</v>
      </c>
      <c r="P1176" s="31" t="n">
        <v>4.507728</v>
      </c>
      <c r="Q1176" s="31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31" t="n">
        <v>2.776065</v>
      </c>
      <c r="W1176" s="41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2*ROUNDUP(G1176*1000/V_ZENER,0)*PRICE_Z+(4+IF(CORE_MODE=1,1,0)+IF(OR(CORE_MODE=3,CORE_MODE=4),1+2*N_CW+2*N_CW_A,0))*ROUNDUP(G1176*DIODE_SAFETY/V_STICK,0)*PRICE_STICK</f>
        <v>78.9</v>
      </c>
      <c r="AG1176" s="24" t="n">
        <f aca="false">SUM(X1176:AF1176)</f>
        <v>1847.43789734</v>
      </c>
      <c r="AH1176" s="20" t="n">
        <f aca="false">FIXED_BOM</f>
        <v>3666</v>
      </c>
      <c r="AI1176" s="24" t="n">
        <f aca="false">(AG1176+AH1176)*(1+CONT)</f>
        <v>6340.453581941</v>
      </c>
      <c r="AJ1176" s="24" t="n">
        <f aca="false">IF(AR1176&gt;0,AI1176/AR1176,1000000000000)</f>
        <v>1771.0353592196</v>
      </c>
      <c r="AK1176" s="8" t="n">
        <f aca="false">IF(AND(AP1176&gt;=V_NEED,AR1176&gt;=P_MIN,AQ1176&gt;=Z_MIN,F1176&lt;=N_CAP,D1176&lt;=R_MAX,OR(CORONA_REQ=0,O1176&gt;=G1176),OR(CORE_MODE&lt;&gt;3,E_CORE&lt;=E_NULL_MAX)),1,0)</f>
        <v>0</v>
      </c>
      <c r="AL1176" s="31" t="n">
        <f aca="false">IF(AK1176=1,IF(OBJECTIVE=1,AI1176,AJ1176),1000000000000)+ROW()*0.000000001</f>
        <v>1000000000000</v>
      </c>
      <c r="AM1176" s="31" t="n">
        <v>5.189181</v>
      </c>
      <c r="AN1176" s="41" t="n">
        <v>1.501785</v>
      </c>
      <c r="AO1176" s="31" t="n">
        <v>3.370312</v>
      </c>
      <c r="AP1176" s="31" t="n">
        <f aca="false">IF(CORE_MODE=1,G1176,IF(OR(CORE_MODE=3,CORE_MODE=4),G1176+(CHOOSE(N_CW+1,0,1,CW_N2,CW_N3,CW_N4,CW_N5,CW_N6)+CHOOSE(N_CW_A+1,0,CW_A1,CW_A2))*CW_PER_SWING*AM1176,AM1176))</f>
        <v>20.272762836603</v>
      </c>
      <c r="AQ1176" s="41" t="n">
        <f aca="false">IF(CORE_MODE=2,AN1176,K1176)</f>
        <v>1.565145</v>
      </c>
      <c r="AR1176" s="31" t="n">
        <f aca="false">IF(CORE_MODE=2,AO1176,L1176)</f>
        <v>3.580083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31" t="n">
        <v>9.259956</v>
      </c>
      <c r="H1177" s="8" t="n">
        <v>46.88636</v>
      </c>
      <c r="I1177" s="8" t="n">
        <v>1240.340762</v>
      </c>
      <c r="J1177" s="31" t="n">
        <v>26.454192</v>
      </c>
      <c r="K1177" s="41" t="n">
        <v>1.584996</v>
      </c>
      <c r="L1177" s="31" t="n">
        <v>4.997435</v>
      </c>
      <c r="M1177" s="8" t="n">
        <v>122.5</v>
      </c>
      <c r="N1177" s="8" t="n">
        <v>841</v>
      </c>
      <c r="O1177" s="31" t="n">
        <v>9.488787</v>
      </c>
      <c r="P1177" s="31" t="n">
        <v>6.010303</v>
      </c>
      <c r="Q1177" s="31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31" t="n">
        <v>3.432768</v>
      </c>
      <c r="W1177" s="41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2*ROUNDUP(G1177*1000/V_ZENER,0)*PRICE_Z+(4+IF(CORE_MODE=1,1,0)+IF(OR(CORE_MODE=3,CORE_MODE=4),1+2*N_CW+2*N_CW_A,0))*ROUNDUP(G1177*DIODE_SAFETY/V_STICK,0)*PRICE_STICK</f>
        <v>78.9</v>
      </c>
      <c r="AG1177" s="24" t="n">
        <f aca="false">SUM(X1177:AF1177)</f>
        <v>2392.71332308</v>
      </c>
      <c r="AH1177" s="20" t="n">
        <f aca="false">FIXED_BOM</f>
        <v>3666</v>
      </c>
      <c r="AI1177" s="24" t="n">
        <f aca="false">(AG1177+AH1177)*(1+CONT)</f>
        <v>6967.520321542</v>
      </c>
      <c r="AJ1177" s="24" t="n">
        <f aca="false">IF(AR1177&gt;0,AI1177/AR1177,1000000000000)</f>
        <v>1394.21929880869</v>
      </c>
      <c r="AK1177" s="8" t="n">
        <f aca="false">IF(AND(AP1177&gt;=V_NEED,AR1177&gt;=P_MIN,AQ1177&gt;=Z_MIN,F1177&lt;=N_CAP,D1177&lt;=R_MAX,OR(CORONA_REQ=0,O1177&gt;=G1177),OR(CORE_MODE&lt;&gt;3,E_CORE&lt;=E_NULL_MAX)),1,0)</f>
        <v>0</v>
      </c>
      <c r="AL1177" s="31" t="n">
        <f aca="false">IF(AK1177=1,IF(OBJECTIVE=1,AI1177,AJ1177),1000000000000)+ROW()*0.000000001</f>
        <v>1000000000000</v>
      </c>
      <c r="AM1177" s="31" t="n">
        <v>5.216752</v>
      </c>
      <c r="AN1177" s="41" t="n">
        <v>1.535543</v>
      </c>
      <c r="AO1177" s="31" t="n">
        <v>4.782647</v>
      </c>
      <c r="AP1177" s="31" t="n">
        <f aca="false">IF(CORE_MODE=1,G1177,IF(OR(CORE_MODE=3,CORE_MODE=4),G1177+(CHOOSE(N_CW+1,0,1,CW_N2,CW_N3,CW_N4,CW_N5,CW_N6)+CHOOSE(N_CW_A+1,0,CW_A1,CW_A2))*CW_PER_SWING*AM1177,AM1177))</f>
        <v>20.331275749776</v>
      </c>
      <c r="AQ1177" s="41" t="n">
        <f aca="false">IF(CORE_MODE=2,AN1177,K1177)</f>
        <v>1.584996</v>
      </c>
      <c r="AR1177" s="31" t="n">
        <f aca="false">IF(CORE_MODE=2,AO1177,L1177)</f>
        <v>4.997435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31" t="n">
        <v>9.259956</v>
      </c>
      <c r="H1178" s="8" t="n">
        <v>58.856056</v>
      </c>
      <c r="I1178" s="8" t="n">
        <v>1571.098299</v>
      </c>
      <c r="J1178" s="31" t="n">
        <v>26.693911</v>
      </c>
      <c r="K1178" s="41" t="n">
        <v>1.598342</v>
      </c>
      <c r="L1178" s="31" t="n">
        <v>6.427858</v>
      </c>
      <c r="M1178" s="8" t="n">
        <v>150</v>
      </c>
      <c r="N1178" s="8" t="n">
        <v>896</v>
      </c>
      <c r="O1178" s="31" t="n">
        <v>9.488787</v>
      </c>
      <c r="P1178" s="31" t="n">
        <v>7.512879</v>
      </c>
      <c r="Q1178" s="31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31" t="n">
        <v>3.980021</v>
      </c>
      <c r="W1178" s="41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2*ROUNDUP(G1178*1000/V_ZENER,0)*PRICE_Z+(4+IF(CORE_MODE=1,1,0)+IF(OR(CORE_MODE=3,CORE_MODE=4),1+2*N_CW+2*N_CW_A,0))*ROUNDUP(G1178*DIODE_SAFETY/V_STICK,0)*PRICE_STICK</f>
        <v>78.9</v>
      </c>
      <c r="AG1178" s="24" t="n">
        <f aca="false">SUM(X1178:AF1178)</f>
        <v>2856.74631803</v>
      </c>
      <c r="AH1178" s="20" t="n">
        <f aca="false">FIXED_BOM</f>
        <v>3666</v>
      </c>
      <c r="AI1178" s="24" t="n">
        <f aca="false">(AG1178+AH1178)*(1+CONT)</f>
        <v>7501.1582657345</v>
      </c>
      <c r="AJ1178" s="24" t="n">
        <f aca="false">IF(AR1178&gt;0,AI1178/AR1178,1000000000000)</f>
        <v>1166.9763497785</v>
      </c>
      <c r="AK1178" s="8" t="n">
        <f aca="false">IF(AND(AP1178&gt;=V_NEED,AR1178&gt;=P_MIN,AQ1178&gt;=Z_MIN,F1178&lt;=N_CAP,D1178&lt;=R_MAX,OR(CORONA_REQ=0,O1178&gt;=G1178),OR(CORE_MODE&lt;&gt;3,E_CORE&lt;=E_NULL_MAX)),1,0)</f>
        <v>0</v>
      </c>
      <c r="AL1178" s="31" t="n">
        <f aca="false">IF(AK1178=1,IF(OBJECTIVE=1,AI1178,AJ1178),1000000000000)+ROW()*0.000000001</f>
        <v>1000000000000</v>
      </c>
      <c r="AM1178" s="31" t="n">
        <v>5.241608</v>
      </c>
      <c r="AN1178" s="41" t="n">
        <v>1.558886</v>
      </c>
      <c r="AO1178" s="31" t="n">
        <v>6.220394</v>
      </c>
      <c r="AP1178" s="31" t="n">
        <f aca="false">IF(CORE_MODE=1,G1178,IF(OR(CORE_MODE=3,CORE_MODE=4),G1178+(CHOOSE(N_CW+1,0,1,CW_N2,CW_N3,CW_N4,CW_N5,CW_N6)+CHOOSE(N_CW_A+1,0,CW_A1,CW_A2))*CW_PER_SWING*AM1178,AM1178))</f>
        <v>20.384026718904</v>
      </c>
      <c r="AQ1178" s="41" t="n">
        <f aca="false">IF(CORE_MODE=2,AN1178,K1178)</f>
        <v>1.598342</v>
      </c>
      <c r="AR1178" s="31" t="n">
        <f aca="false">IF(CORE_MODE=2,AO1178,L1178)</f>
        <v>6.427858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31" t="n">
        <v>9.259956</v>
      </c>
      <c r="H1179" s="8" t="n">
        <v>70.825752</v>
      </c>
      <c r="I1179" s="8" t="n">
        <v>1901.855835</v>
      </c>
      <c r="J1179" s="31" t="n">
        <v>26.852604</v>
      </c>
      <c r="K1179" s="41" t="n">
        <v>1.6061</v>
      </c>
      <c r="L1179" s="31" t="n">
        <v>7.847897</v>
      </c>
      <c r="M1179" s="8" t="n">
        <v>183</v>
      </c>
      <c r="N1179" s="8" t="n">
        <v>962</v>
      </c>
      <c r="O1179" s="31" t="n">
        <v>9.488787</v>
      </c>
      <c r="P1179" s="31" t="n">
        <v>9.015455</v>
      </c>
      <c r="Q1179" s="31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31" t="n">
        <v>4.636724</v>
      </c>
      <c r="W1179" s="41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2*ROUNDUP(G1179*1000/V_ZENER,0)*PRICE_Z+(4+IF(CORE_MODE=1,1,0)+IF(OR(CORE_MODE=3,CORE_MODE=4),1+2*N_CW+2*N_CW_A,0))*ROUNDUP(G1179*DIODE_SAFETY/V_STICK,0)*PRICE_STICK</f>
        <v>78.9</v>
      </c>
      <c r="AG1179" s="24" t="n">
        <f aca="false">SUM(X1179:AF1179)</f>
        <v>3402.02176271</v>
      </c>
      <c r="AH1179" s="20" t="n">
        <f aca="false">FIXED_BOM</f>
        <v>3666</v>
      </c>
      <c r="AI1179" s="24" t="n">
        <f aca="false">(AG1179+AH1179)*(1+CONT)</f>
        <v>8128.2250271165</v>
      </c>
      <c r="AJ1179" s="24" t="n">
        <f aca="false">IF(AR1179&gt;0,AI1179/AR1179,1000000000000)</f>
        <v>1035.72014606161</v>
      </c>
      <c r="AK1179" s="8" t="n">
        <f aca="false">IF(AND(AP1179&gt;=V_NEED,AR1179&gt;=P_MIN,AQ1179&gt;=Z_MIN,F1179&lt;=N_CAP,D1179&lt;=R_MAX,OR(CORONA_REQ=0,O1179&gt;=G1179),OR(CORE_MODE&lt;&gt;3,E_CORE&lt;=E_NULL_MAX)),1,0)</f>
        <v>0</v>
      </c>
      <c r="AL1179" s="31" t="n">
        <f aca="false">IF(AK1179=1,IF(OBJECTIVE=1,AI1179,AJ1179),1000000000000)+ROW()*0.000000001</f>
        <v>1000000000000</v>
      </c>
      <c r="AM1179" s="31" t="n">
        <v>5.274912</v>
      </c>
      <c r="AN1179" s="41" t="n">
        <v>1.571824</v>
      </c>
      <c r="AO1179" s="31" t="n">
        <v>7.632004</v>
      </c>
      <c r="AP1179" s="31" t="n">
        <f aca="false">IF(CORE_MODE=1,G1179,IF(OR(CORE_MODE=3,CORE_MODE=4),G1179+(CHOOSE(N_CW+1,0,1,CW_N2,CW_N3,CW_N4,CW_N5,CW_N6)+CHOOSE(N_CW_A+1,0,CW_A1,CW_A2))*CW_PER_SWING*AM1179,AM1179))</f>
        <v>20.454706565856</v>
      </c>
      <c r="AQ1179" s="41" t="n">
        <f aca="false">IF(CORE_MODE=2,AN1179,K1179)</f>
        <v>1.6061</v>
      </c>
      <c r="AR1179" s="31" t="n">
        <f aca="false">IF(CORE_MODE=2,AO1179,L1179)</f>
        <v>7.847897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31" t="n">
        <v>9.259956</v>
      </c>
      <c r="H1180" s="8" t="n">
        <v>94.765144</v>
      </c>
      <c r="I1180" s="8" t="n">
        <v>2563.370909</v>
      </c>
      <c r="J1180" s="31" t="n">
        <v>27.049723</v>
      </c>
      <c r="K1180" s="41" t="n">
        <v>1.616549</v>
      </c>
      <c r="L1180" s="31" t="n">
        <v>10.699208</v>
      </c>
      <c r="M1180" s="8" t="n">
        <v>238</v>
      </c>
      <c r="N1180" s="8" t="n">
        <v>1072</v>
      </c>
      <c r="O1180" s="31" t="n">
        <v>9.488787</v>
      </c>
      <c r="P1180" s="31" t="n">
        <v>12.020607</v>
      </c>
      <c r="Q1180" s="31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31" t="n">
        <v>5.73123</v>
      </c>
      <c r="W1180" s="41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2*ROUNDUP(G1180*1000/V_ZENER,0)*PRICE_Z+(4+IF(CORE_MODE=1,1,0)+IF(OR(CORE_MODE=3,CORE_MODE=4),1+2*N_CW+2*N_CW_A,0))*ROUNDUP(G1180*DIODE_SAFETY/V_STICK,0)*PRICE_STICK</f>
        <v>78.9</v>
      </c>
      <c r="AG1180" s="24" t="n">
        <f aca="false">SUM(X1180:AF1180)</f>
        <v>4330.08768214</v>
      </c>
      <c r="AH1180" s="20" t="n">
        <f aca="false">FIXED_BOM</f>
        <v>3666</v>
      </c>
      <c r="AI1180" s="24" t="n">
        <f aca="false">(AG1180+AH1180)*(1+CONT)</f>
        <v>9195.500834461</v>
      </c>
      <c r="AJ1180" s="24" t="n">
        <f aca="false">IF(AR1180&gt;0,AI1180/AR1180,1000000000000)</f>
        <v>859.456217176169</v>
      </c>
      <c r="AK1180" s="8" t="n">
        <f aca="false">IF(AND(AP1180&gt;=V_NEED,AR1180&gt;=P_MIN,AQ1180&gt;=Z_MIN,F1180&lt;=N_CAP,D1180&lt;=R_MAX,OR(CORONA_REQ=0,O1180&gt;=G1180),OR(CORE_MODE&lt;&gt;3,E_CORE&lt;=E_NULL_MAX)),1,0)</f>
        <v>0</v>
      </c>
      <c r="AL1180" s="31" t="n">
        <f aca="false">IF(AK1180=1,IF(OBJECTIVE=1,AI1180,AJ1180),1000000000000)+ROW()*0.000000001</f>
        <v>1000000000000</v>
      </c>
      <c r="AM1180" s="31" t="n">
        <v>5.326866</v>
      </c>
      <c r="AN1180" s="41" t="n">
        <v>1.590515</v>
      </c>
      <c r="AO1180" s="31" t="n">
        <v>10.484439</v>
      </c>
      <c r="AP1180" s="31" t="n">
        <f aca="false">IF(CORE_MODE=1,G1180,IF(OR(CORE_MODE=3,CORE_MODE=4),G1180+(CHOOSE(N_CW+1,0,1,CW_N2,CW_N3,CW_N4,CW_N5,CW_N6)+CHOOSE(N_CW_A+1,0,CW_A1,CW_A2))*CW_PER_SWING*AM1180,AM1180))</f>
        <v>20.564966617758</v>
      </c>
      <c r="AQ1180" s="41" t="n">
        <f aca="false">IF(CORE_MODE=2,AN1180,K1180)</f>
        <v>1.616549</v>
      </c>
      <c r="AR1180" s="31" t="n">
        <f aca="false">IF(CORE_MODE=2,AO1180,L1180)</f>
        <v>10.699208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31" t="n">
        <v>9.259956</v>
      </c>
      <c r="H1181" s="8" t="n">
        <v>31.114296</v>
      </c>
      <c r="I1181" s="8" t="n">
        <v>700.244576</v>
      </c>
      <c r="J1181" s="31" t="n">
        <v>22.505557</v>
      </c>
      <c r="K1181" s="41" t="n">
        <v>1.529304</v>
      </c>
      <c r="L1181" s="31" t="n">
        <v>2.638107</v>
      </c>
      <c r="M1181" s="8" t="n">
        <v>62</v>
      </c>
      <c r="N1181" s="8" t="n">
        <v>720</v>
      </c>
      <c r="O1181" s="31" t="n">
        <v>9.488787</v>
      </c>
      <c r="P1181" s="31" t="n">
        <v>3.51409</v>
      </c>
      <c r="Q1181" s="31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31" t="n">
        <v>2.228812</v>
      </c>
      <c r="W1181" s="41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2*ROUNDUP(G1181*1000/V_ZENER,0)*PRICE_Z+(4+IF(CORE_MODE=1,1,0)+IF(OR(CORE_MODE=3,CORE_MODE=4),1+2*N_CW+2*N_CW_A,0))*ROUNDUP(G1181*DIODE_SAFETY/V_STICK,0)*PRICE_STICK</f>
        <v>78.9</v>
      </c>
      <c r="AG1181" s="24" t="n">
        <f aca="false">SUM(X1181:AF1181)</f>
        <v>1389.49689025</v>
      </c>
      <c r="AH1181" s="20" t="n">
        <f aca="false">FIXED_BOM</f>
        <v>3666</v>
      </c>
      <c r="AI1181" s="24" t="n">
        <f aca="false">(AG1181+AH1181)*(1+CONT)</f>
        <v>5813.8214237875</v>
      </c>
      <c r="AJ1181" s="24" t="n">
        <f aca="false">IF(AR1181&gt;0,AI1181/AR1181,1000000000000)</f>
        <v>2203.78529899943</v>
      </c>
      <c r="AK1181" s="8" t="n">
        <f aca="false">IF(AND(AP1181&gt;=V_NEED,AR1181&gt;=P_MIN,AQ1181&gt;=Z_MIN,F1181&lt;=N_CAP,D1181&lt;=R_MAX,OR(CORONA_REQ=0,O1181&gt;=G1181),OR(CORE_MODE&lt;&gt;3,E_CORE&lt;=E_NULL_MAX)),1,0)</f>
        <v>0</v>
      </c>
      <c r="AL1181" s="31" t="n">
        <f aca="false">IF(AK1181=1,IF(OBJECTIVE=1,AI1181,AJ1181),1000000000000)+ROW()*0.000000001</f>
        <v>1000000000000</v>
      </c>
      <c r="AM1181" s="31" t="n">
        <v>5.158511</v>
      </c>
      <c r="AN1181" s="41" t="n">
        <v>1.453309</v>
      </c>
      <c r="AO1181" s="31" t="n">
        <v>2.429756</v>
      </c>
      <c r="AP1181" s="31" t="n">
        <f aca="false">IF(CORE_MODE=1,G1181,IF(OR(CORE_MODE=3,CORE_MODE=4),G1181+(CHOOSE(N_CW+1,0,1,CW_N2,CW_N3,CW_N4,CW_N5,CW_N6)+CHOOSE(N_CW_A+1,0,CW_A1,CW_A2))*CW_PER_SWING*AM1181,AM1181))</f>
        <v>20.207673030393</v>
      </c>
      <c r="AQ1181" s="41" t="n">
        <f aca="false">IF(CORE_MODE=2,AN1181,K1181)</f>
        <v>1.529304</v>
      </c>
      <c r="AR1181" s="31" t="n">
        <f aca="false">IF(CORE_MODE=2,AO1181,L1181)</f>
        <v>2.638107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31" t="n">
        <v>9.259956</v>
      </c>
      <c r="H1182" s="8" t="n">
        <v>47.751037</v>
      </c>
      <c r="I1182" s="8" t="n">
        <v>1100.384334</v>
      </c>
      <c r="J1182" s="31" t="n">
        <v>23.044197</v>
      </c>
      <c r="K1182" s="41" t="n">
        <v>1.564547</v>
      </c>
      <c r="L1182" s="31" t="n">
        <v>4.331122</v>
      </c>
      <c r="M1182" s="8" t="n">
        <v>95</v>
      </c>
      <c r="N1182" s="8" t="n">
        <v>786</v>
      </c>
      <c r="O1182" s="31" t="n">
        <v>9.488787</v>
      </c>
      <c r="P1182" s="31" t="n">
        <v>5.271135</v>
      </c>
      <c r="Q1182" s="31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31" t="n">
        <v>2.885515</v>
      </c>
      <c r="W1182" s="41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2*ROUNDUP(G1182*1000/V_ZENER,0)*PRICE_Z+(4+IF(CORE_MODE=1,1,0)+IF(OR(CORE_MODE=3,CORE_MODE=4),1+2*N_CW+2*N_CW_A,0))*ROUNDUP(G1182*DIODE_SAFETY/V_STICK,0)*PRICE_STICK</f>
        <v>78.9</v>
      </c>
      <c r="AG1182" s="24" t="n">
        <f aca="false">SUM(X1182:AF1182)</f>
        <v>1937.81839386</v>
      </c>
      <c r="AH1182" s="20" t="n">
        <f aca="false">FIXED_BOM</f>
        <v>3666</v>
      </c>
      <c r="AI1182" s="24" t="n">
        <f aca="false">(AG1182+AH1182)*(1+CONT)</f>
        <v>6444.391152939</v>
      </c>
      <c r="AJ1182" s="24" t="n">
        <f aca="false">IF(AR1182&gt;0,AI1182/AR1182,1000000000000)</f>
        <v>1487.92648947294</v>
      </c>
      <c r="AK1182" s="8" t="n">
        <f aca="false">IF(AND(AP1182&gt;=V_NEED,AR1182&gt;=P_MIN,AQ1182&gt;=Z_MIN,F1182&lt;=N_CAP,D1182&lt;=R_MAX,OR(CORONA_REQ=0,O1182&gt;=G1182),OR(CORE_MODE&lt;&gt;3,E_CORE&lt;=E_NULL_MAX)),1,0)</f>
        <v>0</v>
      </c>
      <c r="AL1182" s="31" t="n">
        <f aca="false">IF(AK1182=1,IF(OBJECTIVE=1,AI1182,AJ1182),1000000000000)+ROW()*0.000000001</f>
        <v>1000000000000</v>
      </c>
      <c r="AM1182" s="31" t="n">
        <v>5.199264</v>
      </c>
      <c r="AN1182" s="41" t="n">
        <v>1.510811</v>
      </c>
      <c r="AO1182" s="31" t="n">
        <v>4.116966</v>
      </c>
      <c r="AP1182" s="31" t="n">
        <f aca="false">IF(CORE_MODE=1,G1182,IF(OR(CORE_MODE=3,CORE_MODE=4),G1182+(CHOOSE(N_CW+1,0,1,CW_N2,CW_N3,CW_N4,CW_N5,CW_N6)+CHOOSE(N_CW_A+1,0,CW_A1,CW_A2))*CW_PER_SWING*AM1182,AM1182))</f>
        <v>20.294161614432</v>
      </c>
      <c r="AQ1182" s="41" t="n">
        <f aca="false">IF(CORE_MODE=2,AN1182,K1182)</f>
        <v>1.564547</v>
      </c>
      <c r="AR1182" s="31" t="n">
        <f aca="false">IF(CORE_MODE=2,AO1182,L1182)</f>
        <v>4.331122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31" t="n">
        <v>9.259956</v>
      </c>
      <c r="H1183" s="8" t="n">
        <v>64.387778</v>
      </c>
      <c r="I1183" s="8" t="n">
        <v>1500.524091</v>
      </c>
      <c r="J1183" s="31" t="n">
        <v>23.304486</v>
      </c>
      <c r="K1183" s="41" t="n">
        <v>1.581162</v>
      </c>
      <c r="L1183" s="31" t="n">
        <v>6.023298</v>
      </c>
      <c r="M1183" s="8" t="n">
        <v>128</v>
      </c>
      <c r="N1183" s="8" t="n">
        <v>852</v>
      </c>
      <c r="O1183" s="31" t="n">
        <v>9.488787</v>
      </c>
      <c r="P1183" s="31" t="n">
        <v>7.028179</v>
      </c>
      <c r="Q1183" s="31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31" t="n">
        <v>3.542219</v>
      </c>
      <c r="W1183" s="41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2*ROUNDUP(G1183*1000/V_ZENER,0)*PRICE_Z+(4+IF(CORE_MODE=1,1,0)+IF(OR(CORE_MODE=3,CORE_MODE=4),1+2*N_CW+2*N_CW_A,0))*ROUNDUP(G1183*DIODE_SAFETY/V_STICK,0)*PRICE_STICK</f>
        <v>78.9</v>
      </c>
      <c r="AG1183" s="24" t="n">
        <f aca="false">SUM(X1183:AF1183)</f>
        <v>2486.13986853</v>
      </c>
      <c r="AH1183" s="20" t="n">
        <f aca="false">FIXED_BOM</f>
        <v>3666</v>
      </c>
      <c r="AI1183" s="24" t="n">
        <f aca="false">(AG1183+AH1183)*(1+CONT)</f>
        <v>7074.9608488095</v>
      </c>
      <c r="AJ1183" s="24" t="n">
        <f aca="false">IF(AR1183&gt;0,AI1183/AR1183,1000000000000)</f>
        <v>1174.59917287996</v>
      </c>
      <c r="AK1183" s="8" t="n">
        <f aca="false">IF(AND(AP1183&gt;=V_NEED,AR1183&gt;=P_MIN,AQ1183&gt;=Z_MIN,F1183&lt;=N_CAP,D1183&lt;=R_MAX,OR(CORONA_REQ=0,O1183&gt;=G1183),OR(CORE_MODE&lt;&gt;3,E_CORE&lt;=E_NULL_MAX)),1,0)</f>
        <v>0</v>
      </c>
      <c r="AL1183" s="31" t="n">
        <f aca="false">IF(AK1183=1,IF(OBJECTIVE=1,AI1183,AJ1183),1000000000000)+ROW()*0.000000001</f>
        <v>1000000000000</v>
      </c>
      <c r="AM1183" s="31" t="n">
        <v>5.22678</v>
      </c>
      <c r="AN1183" s="41" t="n">
        <v>1.541392</v>
      </c>
      <c r="AO1183" s="31" t="n">
        <v>5.820196</v>
      </c>
      <c r="AP1183" s="31" t="n">
        <f aca="false">IF(CORE_MODE=1,G1183,IF(OR(CORE_MODE=3,CORE_MODE=4),G1183+(CHOOSE(N_CW+1,0,1,CW_N2,CW_N3,CW_N4,CW_N5,CW_N6)+CHOOSE(N_CW_A+1,0,CW_A1,CW_A2))*CW_PER_SWING*AM1183,AM1183))</f>
        <v>20.35255780314</v>
      </c>
      <c r="AQ1183" s="41" t="n">
        <f aca="false">IF(CORE_MODE=2,AN1183,K1183)</f>
        <v>1.581162</v>
      </c>
      <c r="AR1183" s="31" t="n">
        <f aca="false">IF(CORE_MODE=2,AO1183,L1183)</f>
        <v>6.023298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31" t="n">
        <v>9.259956</v>
      </c>
      <c r="H1184" s="8" t="n">
        <v>81.024519</v>
      </c>
      <c r="I1184" s="8" t="n">
        <v>1900.663849</v>
      </c>
      <c r="J1184" s="31" t="n">
        <v>23.457885</v>
      </c>
      <c r="K1184" s="41" t="n">
        <v>1.59157</v>
      </c>
      <c r="L1184" s="31" t="n">
        <v>7.721512</v>
      </c>
      <c r="M1184" s="8" t="n">
        <v>161</v>
      </c>
      <c r="N1184" s="8" t="n">
        <v>918</v>
      </c>
      <c r="O1184" s="31" t="n">
        <v>9.488787</v>
      </c>
      <c r="P1184" s="31" t="n">
        <v>8.785224</v>
      </c>
      <c r="Q1184" s="31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31" t="n">
        <v>4.198922</v>
      </c>
      <c r="W1184" s="41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2*ROUNDUP(G1184*1000/V_ZENER,0)*PRICE_Z+(4+IF(CORE_MODE=1,1,0)+IF(OR(CORE_MODE=3,CORE_MODE=4),1+2*N_CW+2*N_CW_A,0))*ROUNDUP(G1184*DIODE_SAFETY/V_STICK,0)*PRICE_STICK</f>
        <v>78.9</v>
      </c>
      <c r="AG1184" s="24" t="n">
        <f aca="false">SUM(X1184:AF1184)</f>
        <v>3034.46131214</v>
      </c>
      <c r="AH1184" s="20" t="n">
        <f aca="false">FIXED_BOM</f>
        <v>3666</v>
      </c>
      <c r="AI1184" s="24" t="n">
        <f aca="false">(AG1184+AH1184)*(1+CONT)</f>
        <v>7705.530508961</v>
      </c>
      <c r="AJ1184" s="24" t="n">
        <f aca="false">IF(AR1184&gt;0,AI1184/AR1184,1000000000000)</f>
        <v>997.93026404168</v>
      </c>
      <c r="AK1184" s="8" t="n">
        <f aca="false">IF(AND(AP1184&gt;=V_NEED,AR1184&gt;=P_MIN,AQ1184&gt;=Z_MIN,F1184&lt;=N_CAP,D1184&lt;=R_MAX,OR(CORONA_REQ=0,O1184&gt;=G1184),OR(CORE_MODE&lt;&gt;3,E_CORE&lt;=E_NULL_MAX)),1,0)</f>
        <v>0</v>
      </c>
      <c r="AL1184" s="31" t="n">
        <f aca="false">IF(AK1184=1,IF(OBJECTIVE=1,AI1184,AJ1184),1000000000000)+ROW()*0.000000001</f>
        <v>1000000000000</v>
      </c>
      <c r="AM1184" s="31" t="n">
        <v>5.267751</v>
      </c>
      <c r="AN1184" s="41" t="n">
        <v>1.558041</v>
      </c>
      <c r="AO1184" s="31" t="n">
        <v>7.50708</v>
      </c>
      <c r="AP1184" s="31" t="n">
        <f aca="false">IF(CORE_MODE=1,G1184,IF(OR(CORE_MODE=3,CORE_MODE=4),G1184+(CHOOSE(N_CW+1,0,1,CW_N2,CW_N3,CW_N4,CW_N5,CW_N6)+CHOOSE(N_CW_A+1,0,CW_A1,CW_A2))*CW_PER_SWING*AM1184,AM1184))</f>
        <v>20.439509040513</v>
      </c>
      <c r="AQ1184" s="41" t="n">
        <f aca="false">IF(CORE_MODE=2,AN1184,K1184)</f>
        <v>1.59157</v>
      </c>
      <c r="AR1184" s="31" t="n">
        <f aca="false">IF(CORE_MODE=2,AO1184,L1184)</f>
        <v>7.721512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31" t="n">
        <v>9.259956</v>
      </c>
      <c r="H1185" s="8" t="n">
        <v>97.66126</v>
      </c>
      <c r="I1185" s="8" t="n">
        <v>2300.803607</v>
      </c>
      <c r="J1185" s="31" t="n">
        <v>23.55902</v>
      </c>
      <c r="K1185" s="41" t="n">
        <v>1.598163</v>
      </c>
      <c r="L1185" s="31" t="n">
        <v>9.421947</v>
      </c>
      <c r="M1185" s="8" t="n">
        <v>188.5</v>
      </c>
      <c r="N1185" s="8" t="n">
        <v>973</v>
      </c>
      <c r="O1185" s="31" t="n">
        <v>9.488787</v>
      </c>
      <c r="P1185" s="31" t="n">
        <v>10.542269</v>
      </c>
      <c r="Q1185" s="31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31" t="n">
        <v>4.746175</v>
      </c>
      <c r="W1185" s="41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2*ROUNDUP(G1185*1000/V_ZENER,0)*PRICE_Z+(4+IF(CORE_MODE=1,1,0)+IF(OR(CORE_MODE=3,CORE_MODE=4),1+2*N_CW+2*N_CW_A,0))*ROUNDUP(G1185*DIODE_SAFETY/V_STICK,0)*PRICE_STICK</f>
        <v>78.9</v>
      </c>
      <c r="AG1185" s="24" t="n">
        <f aca="false">SUM(X1185:AF1185)</f>
        <v>3501.54028905</v>
      </c>
      <c r="AH1185" s="20" t="n">
        <f aca="false">FIXED_BOM</f>
        <v>3666</v>
      </c>
      <c r="AI1185" s="24" t="n">
        <f aca="false">(AG1185+AH1185)*(1+CONT)</f>
        <v>8242.6713324075</v>
      </c>
      <c r="AJ1185" s="24" t="n">
        <f aca="false">IF(AR1185&gt;0,AI1185/AR1185,1000000000000)</f>
        <v>874.837369856517</v>
      </c>
      <c r="AK1185" s="8" t="n">
        <f aca="false">IF(AND(AP1185&gt;=V_NEED,AR1185&gt;=P_MIN,AQ1185&gt;=Z_MIN,F1185&lt;=N_CAP,D1185&lt;=R_MAX,OR(CORONA_REQ=0,O1185&gt;=G1185),OR(CORE_MODE&lt;&gt;3,E_CORE&lt;=E_NULL_MAX)),1,0)</f>
        <v>0</v>
      </c>
      <c r="AL1185" s="31" t="n">
        <f aca="false">IF(AK1185=1,IF(OBJECTIVE=1,AI1185,AJ1185),1000000000000)+ROW()*0.000000001</f>
        <v>1000000000000</v>
      </c>
      <c r="AM1185" s="31" t="n">
        <v>5.300825</v>
      </c>
      <c r="AN1185" s="41" t="n">
        <v>1.569782</v>
      </c>
      <c r="AO1185" s="31" t="n">
        <v>9.205543</v>
      </c>
      <c r="AP1185" s="31" t="n">
        <f aca="false">IF(CORE_MODE=1,G1185,IF(OR(CORE_MODE=3,CORE_MODE=4),G1185+(CHOOSE(N_CW+1,0,1,CW_N2,CW_N3,CW_N4,CW_N5,CW_N6)+CHOOSE(N_CW_A+1,0,CW_A1,CW_A2))*CW_PER_SWING*AM1185,AM1185))</f>
        <v>20.509700766975</v>
      </c>
      <c r="AQ1185" s="41" t="n">
        <f aca="false">IF(CORE_MODE=2,AN1185,K1185)</f>
        <v>1.598163</v>
      </c>
      <c r="AR1185" s="31" t="n">
        <f aca="false">IF(CORE_MODE=2,AO1185,L1185)</f>
        <v>9.421947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31" t="n">
        <v>9.259956</v>
      </c>
      <c r="H1186" s="8" t="n">
        <v>130.934742</v>
      </c>
      <c r="I1186" s="8" t="n">
        <v>3101.083122</v>
      </c>
      <c r="J1186" s="31" t="n">
        <v>23.684189</v>
      </c>
      <c r="K1186" s="41" t="n">
        <v>1.606939</v>
      </c>
      <c r="L1186" s="31" t="n">
        <v>12.816968</v>
      </c>
      <c r="M1186" s="8" t="n">
        <v>254.5</v>
      </c>
      <c r="N1186" s="8" t="n">
        <v>1105</v>
      </c>
      <c r="O1186" s="31" t="n">
        <v>9.488787</v>
      </c>
      <c r="P1186" s="31" t="n">
        <v>14.056359</v>
      </c>
      <c r="Q1186" s="31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31" t="n">
        <v>6.059582</v>
      </c>
      <c r="W1186" s="41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2*ROUNDUP(G1186*1000/V_ZENER,0)*PRICE_Z+(4+IF(CORE_MODE=1,1,0)+IF(OR(CORE_MODE=3,CORE_MODE=4),1+2*N_CW+2*N_CW_A,0))*ROUNDUP(G1186*DIODE_SAFETY/V_STICK,0)*PRICE_STICK</f>
        <v>78.9</v>
      </c>
      <c r="AG1186" s="24" t="n">
        <f aca="false">SUM(X1186:AF1186)</f>
        <v>4598.18323127</v>
      </c>
      <c r="AH1186" s="20" t="n">
        <f aca="false">FIXED_BOM</f>
        <v>3666</v>
      </c>
      <c r="AI1186" s="24" t="n">
        <f aca="false">(AG1186+AH1186)*(1+CONT)</f>
        <v>9503.8107159605</v>
      </c>
      <c r="AJ1186" s="24" t="n">
        <f aca="false">IF(AR1186&gt;0,AI1186/AR1186,1000000000000)</f>
        <v>741.502258253317</v>
      </c>
      <c r="AK1186" s="8" t="n">
        <f aca="false">IF(AND(AP1186&gt;=V_NEED,AR1186&gt;=P_MIN,AQ1186&gt;=Z_MIN,F1186&lt;=N_CAP,D1186&lt;=R_MAX,OR(CORONA_REQ=0,O1186&gt;=G1186),OR(CORE_MODE&lt;&gt;3,E_CORE&lt;=E_NULL_MAX)),1,0)</f>
        <v>0</v>
      </c>
      <c r="AL1186" s="31" t="n">
        <f aca="false">IF(AK1186=1,IF(OBJECTIVE=1,AI1186,AJ1186),1000000000000)+ROW()*0.000000001</f>
        <v>1000000000000</v>
      </c>
      <c r="AM1186" s="31" t="n">
        <v>5.360017</v>
      </c>
      <c r="AN1186" s="41" t="n">
        <v>1.586288</v>
      </c>
      <c r="AO1186" s="31" t="n">
        <v>12.613058</v>
      </c>
      <c r="AP1186" s="31" t="n">
        <f aca="false">IF(CORE_MODE=1,G1186,IF(OR(CORE_MODE=3,CORE_MODE=4),G1186+(CHOOSE(N_CW+1,0,1,CW_N2,CW_N3,CW_N4,CW_N5,CW_N6)+CHOOSE(N_CW_A+1,0,CW_A1,CW_A2))*CW_PER_SWING*AM1186,AM1186))</f>
        <v>20.635321758471</v>
      </c>
      <c r="AQ1186" s="41" t="n">
        <f aca="false">IF(CORE_MODE=2,AN1186,K1186)</f>
        <v>1.606939</v>
      </c>
      <c r="AR1186" s="31" t="n">
        <f aca="false">IF(CORE_MODE=2,AO1186,L1186)</f>
        <v>12.816968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31" t="n">
        <v>9.259956</v>
      </c>
      <c r="H1187" s="8" t="n">
        <v>50.042594</v>
      </c>
      <c r="I1187" s="8" t="n">
        <v>822.485591</v>
      </c>
      <c r="J1187" s="31" t="n">
        <v>16.435711</v>
      </c>
      <c r="K1187" s="41" t="n">
        <v>1.503485</v>
      </c>
      <c r="L1187" s="31" t="n">
        <v>3.000393</v>
      </c>
      <c r="M1187" s="8" t="n">
        <v>67.5</v>
      </c>
      <c r="N1187" s="8" t="n">
        <v>731</v>
      </c>
      <c r="O1187" s="31" t="n">
        <v>9.488787</v>
      </c>
      <c r="P1187" s="31" t="n">
        <v>4.023028</v>
      </c>
      <c r="Q1187" s="31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31" t="n">
        <v>2.338262</v>
      </c>
      <c r="W1187" s="41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2*ROUNDUP(G1187*1000/V_ZENER,0)*PRICE_Z+(4+IF(CORE_MODE=1,1,0)+IF(OR(CORE_MODE=3,CORE_MODE=4),1+2*N_CW+2*N_CW_A,0))*ROUNDUP(G1187*DIODE_SAFETY/V_STICK,0)*PRICE_STICK</f>
        <v>78.9</v>
      </c>
      <c r="AG1187" s="24" t="n">
        <f aca="false">SUM(X1187:AF1187)</f>
        <v>1476.83139284</v>
      </c>
      <c r="AH1187" s="20" t="n">
        <f aca="false">FIXED_BOM</f>
        <v>3666</v>
      </c>
      <c r="AI1187" s="24" t="n">
        <f aca="false">(AG1187+AH1187)*(1+CONT)</f>
        <v>5914.256101766</v>
      </c>
      <c r="AJ1187" s="24" t="n">
        <f aca="false">IF(AR1187&gt;0,AI1187/AR1187,1000000000000)</f>
        <v>1971.16047856597</v>
      </c>
      <c r="AK1187" s="8" t="n">
        <f aca="false">IF(AND(AP1187&gt;=V_NEED,AR1187&gt;=P_MIN,AQ1187&gt;=Z_MIN,F1187&lt;=N_CAP,D1187&lt;=R_MAX,OR(CORONA_REQ=0,O1187&gt;=G1187),OR(CORE_MODE&lt;&gt;3,E_CORE&lt;=E_NULL_MAX)),1,0)</f>
        <v>0</v>
      </c>
      <c r="AL1187" s="31" t="n">
        <f aca="false">IF(AK1187=1,IF(OBJECTIVE=1,AI1187,AJ1187),1000000000000)+ROW()*0.000000001</f>
        <v>1000000000000</v>
      </c>
      <c r="AM1187" s="31" t="n">
        <v>5.143705</v>
      </c>
      <c r="AN1187" s="41" t="n">
        <v>1.441999</v>
      </c>
      <c r="AO1187" s="31" t="n">
        <v>2.799717</v>
      </c>
      <c r="AP1187" s="31" t="n">
        <f aca="false">IF(CORE_MODE=1,G1187,IF(OR(CORE_MODE=3,CORE_MODE=4),G1187+(CHOOSE(N_CW+1,0,1,CW_N2,CW_N3,CW_N4,CW_N5,CW_N6)+CHOOSE(N_CW_A+1,0,CW_A1,CW_A2))*CW_PER_SWING*AM1187,AM1187))</f>
        <v>20.176250804415</v>
      </c>
      <c r="AQ1187" s="41" t="n">
        <f aca="false">IF(CORE_MODE=2,AN1187,K1187)</f>
        <v>1.503485</v>
      </c>
      <c r="AR1187" s="31" t="n">
        <f aca="false">IF(CORE_MODE=2,AO1187,L1187)</f>
        <v>3.000393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31" t="n">
        <v>9.259956</v>
      </c>
      <c r="H1188" s="8" t="n">
        <v>77.495504</v>
      </c>
      <c r="I1188" s="8" t="n">
        <v>1292.477357</v>
      </c>
      <c r="J1188" s="31" t="n">
        <v>16.678095</v>
      </c>
      <c r="K1188" s="41" t="n">
        <v>1.531864</v>
      </c>
      <c r="L1188" s="31" t="n">
        <v>4.895</v>
      </c>
      <c r="M1188" s="8" t="n">
        <v>100.5</v>
      </c>
      <c r="N1188" s="8" t="n">
        <v>797</v>
      </c>
      <c r="O1188" s="31" t="n">
        <v>9.488787</v>
      </c>
      <c r="P1188" s="31" t="n">
        <v>6.034542</v>
      </c>
      <c r="Q1188" s="31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31" t="n">
        <v>2.994966</v>
      </c>
      <c r="W1188" s="41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2*ROUNDUP(G1188*1000/V_ZENER,0)*PRICE_Z+(4+IF(CORE_MODE=1,1,0)+IF(OR(CORE_MODE=3,CORE_MODE=4),1+2*N_CW+2*N_CW_A,0))*ROUNDUP(G1188*DIODE_SAFETY/V_STICK,0)*PRICE_STICK</f>
        <v>78.9</v>
      </c>
      <c r="AG1188" s="24" t="n">
        <f aca="false">SUM(X1188:AF1188)</f>
        <v>2028.19893341</v>
      </c>
      <c r="AH1188" s="20" t="n">
        <f aca="false">FIXED_BOM</f>
        <v>3666</v>
      </c>
      <c r="AI1188" s="24" t="n">
        <f aca="false">(AG1188+AH1188)*(1+CONT)</f>
        <v>6548.3287734215</v>
      </c>
      <c r="AJ1188" s="24" t="n">
        <f aca="false">IF(AR1188&gt;0,AI1188/AR1188,1000000000000)</f>
        <v>1337.75868711369</v>
      </c>
      <c r="AK1188" s="8" t="n">
        <f aca="false">IF(AND(AP1188&gt;=V_NEED,AR1188&gt;=P_MIN,AQ1188&gt;=Z_MIN,F1188&lt;=N_CAP,D1188&lt;=R_MAX,OR(CORONA_REQ=0,O1188&gt;=G1188),OR(CORE_MODE&lt;&gt;3,E_CORE&lt;=E_NULL_MAX)),1,0)</f>
        <v>0</v>
      </c>
      <c r="AL1188" s="31" t="n">
        <f aca="false">IF(AK1188=1,IF(OBJECTIVE=1,AI1188,AJ1188),1000000000000)+ROW()*0.000000001</f>
        <v>1000000000000</v>
      </c>
      <c r="AM1188" s="31" t="n">
        <v>5.185267</v>
      </c>
      <c r="AN1188" s="41" t="n">
        <v>1.488751</v>
      </c>
      <c r="AO1188" s="31" t="n">
        <v>4.684904</v>
      </c>
      <c r="AP1188" s="31" t="n">
        <f aca="false">IF(CORE_MODE=1,G1188,IF(OR(CORE_MODE=3,CORE_MODE=4),G1188+(CHOOSE(N_CW+1,0,1,CW_N2,CW_N3,CW_N4,CW_N5,CW_N6)+CHOOSE(N_CW_A+1,0,CW_A1,CW_A2))*CW_PER_SWING*AM1188,AM1188))</f>
        <v>20.264456299221</v>
      </c>
      <c r="AQ1188" s="41" t="n">
        <f aca="false">IF(CORE_MODE=2,AN1188,K1188)</f>
        <v>1.531864</v>
      </c>
      <c r="AR1188" s="31" t="n">
        <f aca="false">IF(CORE_MODE=2,AO1188,L1188)</f>
        <v>4.895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31" t="n">
        <v>9.259956</v>
      </c>
      <c r="H1189" s="8" t="n">
        <v>104.948415</v>
      </c>
      <c r="I1189" s="8" t="n">
        <v>1762.469124</v>
      </c>
      <c r="J1189" s="31" t="n">
        <v>16.793671</v>
      </c>
      <c r="K1189" s="41" t="n">
        <v>1.545792</v>
      </c>
      <c r="L1189" s="31" t="n">
        <v>6.794508</v>
      </c>
      <c r="M1189" s="8" t="n">
        <v>133.5</v>
      </c>
      <c r="N1189" s="8" t="n">
        <v>863</v>
      </c>
      <c r="O1189" s="31" t="n">
        <v>9.488787</v>
      </c>
      <c r="P1189" s="31" t="n">
        <v>8.046055</v>
      </c>
      <c r="Q1189" s="31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31" t="n">
        <v>3.651669</v>
      </c>
      <c r="W1189" s="41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2*ROUNDUP(G1189*1000/V_ZENER,0)*PRICE_Z+(4+IF(CORE_MODE=1,1,0)+IF(OR(CORE_MODE=3,CORE_MODE=4),1+2*N_CW+2*N_CW_A,0))*ROUNDUP(G1189*DIODE_SAFETY/V_STICK,0)*PRICE_STICK</f>
        <v>78.9</v>
      </c>
      <c r="AG1189" s="24" t="n">
        <f aca="false">SUM(X1189:AF1189)</f>
        <v>2579.56635748</v>
      </c>
      <c r="AH1189" s="20" t="n">
        <f aca="false">FIXED_BOM</f>
        <v>3666</v>
      </c>
      <c r="AI1189" s="24" t="n">
        <f aca="false">(AG1189+AH1189)*(1+CONT)</f>
        <v>7182.401311102</v>
      </c>
      <c r="AJ1189" s="24" t="n">
        <f aca="false">IF(AR1189&gt;0,AI1189/AR1189,1000000000000)</f>
        <v>1057.08924194393</v>
      </c>
      <c r="AK1189" s="8" t="n">
        <f aca="false">IF(AND(AP1189&gt;=V_NEED,AR1189&gt;=P_MIN,AQ1189&gt;=Z_MIN,F1189&lt;=N_CAP,D1189&lt;=R_MAX,OR(CORONA_REQ=0,O1189&gt;=G1189),OR(CORE_MODE&lt;&gt;3,E_CORE&lt;=E_NULL_MAX)),1,0)</f>
        <v>0</v>
      </c>
      <c r="AL1189" s="31" t="n">
        <f aca="false">IF(AK1189=1,IF(OBJECTIVE=1,AI1189,AJ1189),1000000000000)+ROW()*0.000000001</f>
        <v>1000000000000</v>
      </c>
      <c r="AM1189" s="31" t="n">
        <v>5.226287</v>
      </c>
      <c r="AN1189" s="41" t="n">
        <v>1.512906</v>
      </c>
      <c r="AO1189" s="31" t="n">
        <v>6.585046</v>
      </c>
      <c r="AP1189" s="31" t="n">
        <f aca="false">IF(CORE_MODE=1,G1189,IF(OR(CORE_MODE=3,CORE_MODE=4),G1189+(CHOOSE(N_CW+1,0,1,CW_N2,CW_N3,CW_N4,CW_N5,CW_N6)+CHOOSE(N_CW_A+1,0,CW_A1,CW_A2))*CW_PER_SWING*AM1189,AM1189))</f>
        <v>20.351511527481</v>
      </c>
      <c r="AQ1189" s="41" t="n">
        <f aca="false">IF(CORE_MODE=2,AN1189,K1189)</f>
        <v>1.545792</v>
      </c>
      <c r="AR1189" s="31" t="n">
        <f aca="false">IF(CORE_MODE=2,AO1189,L1189)</f>
        <v>6.794508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31" t="n">
        <v>9.259956</v>
      </c>
      <c r="H1190" s="8" t="n">
        <v>132.401326</v>
      </c>
      <c r="I1190" s="8" t="n">
        <v>2232.46089</v>
      </c>
      <c r="J1190" s="31" t="n">
        <v>16.861318</v>
      </c>
      <c r="K1190" s="41" t="n">
        <v>1.553654</v>
      </c>
      <c r="L1190" s="31" t="n">
        <v>8.690659</v>
      </c>
      <c r="M1190" s="8" t="n">
        <v>166.5</v>
      </c>
      <c r="N1190" s="8" t="n">
        <v>929</v>
      </c>
      <c r="O1190" s="31" t="n">
        <v>9.488787</v>
      </c>
      <c r="P1190" s="31" t="n">
        <v>10.057569</v>
      </c>
      <c r="Q1190" s="31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31" t="n">
        <v>4.308373</v>
      </c>
      <c r="W1190" s="41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2*ROUNDUP(G1190*1000/V_ZENER,0)*PRICE_Z+(4+IF(CORE_MODE=1,1,0)+IF(OR(CORE_MODE=3,CORE_MODE=4),1+2*N_CW+2*N_CW_A,0))*ROUNDUP(G1190*DIODE_SAFETY/V_STICK,0)*PRICE_STICK</f>
        <v>78.9</v>
      </c>
      <c r="AG1190" s="24" t="n">
        <f aca="false">SUM(X1190:AF1190)</f>
        <v>3130.93384305</v>
      </c>
      <c r="AH1190" s="20" t="n">
        <f aca="false">FIXED_BOM</f>
        <v>3666</v>
      </c>
      <c r="AI1190" s="24" t="n">
        <f aca="false">(AG1190+AH1190)*(1+CONT)</f>
        <v>7816.4739195075</v>
      </c>
      <c r="AJ1190" s="24" t="n">
        <f aca="false">IF(AR1190&gt;0,AI1190/AR1190,1000000000000)</f>
        <v>899.410956005465</v>
      </c>
      <c r="AK1190" s="8" t="n">
        <f aca="false">IF(AND(AP1190&gt;=V_NEED,AR1190&gt;=P_MIN,AQ1190&gt;=Z_MIN,F1190&lt;=N_CAP,D1190&lt;=R_MAX,OR(CORONA_REQ=0,O1190&gt;=G1190),OR(CORE_MODE&lt;&gt;3,E_CORE&lt;=E_NULL_MAX)),1,0)</f>
        <v>0</v>
      </c>
      <c r="AL1190" s="31" t="n">
        <f aca="false">IF(AK1190=1,IF(OBJECTIVE=1,AI1190,AJ1190),1000000000000)+ROW()*0.000000001</f>
        <v>1000000000000</v>
      </c>
      <c r="AM1190" s="31" t="n">
        <v>5.266484</v>
      </c>
      <c r="AN1190" s="41" t="n">
        <v>1.526651</v>
      </c>
      <c r="AO1190" s="31" t="n">
        <v>8.476472</v>
      </c>
      <c r="AP1190" s="31" t="n">
        <f aca="false">IF(CORE_MODE=1,G1190,IF(OR(CORE_MODE=3,CORE_MODE=4),G1190+(CHOOSE(N_CW+1,0,1,CW_N2,CW_N3,CW_N4,CW_N5,CW_N6)+CHOOSE(N_CW_A+1,0,CW_A1,CW_A2))*CW_PER_SWING*AM1190,AM1190))</f>
        <v>20.436820133292</v>
      </c>
      <c r="AQ1190" s="41" t="n">
        <f aca="false">IF(CORE_MODE=2,AN1190,K1190)</f>
        <v>1.553654</v>
      </c>
      <c r="AR1190" s="31" t="n">
        <f aca="false">IF(CORE_MODE=2,AO1190,L1190)</f>
        <v>8.690659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31" t="n">
        <v>9.259956</v>
      </c>
      <c r="H1191" s="8" t="n">
        <v>159.854236</v>
      </c>
      <c r="I1191" s="8" t="n">
        <v>2702.452656</v>
      </c>
      <c r="J1191" s="31" t="n">
        <v>16.905731</v>
      </c>
      <c r="K1191" s="41" t="n">
        <v>1.559325</v>
      </c>
      <c r="L1191" s="31" t="n">
        <v>10.593606</v>
      </c>
      <c r="M1191" s="8" t="n">
        <v>199.5</v>
      </c>
      <c r="N1191" s="8" t="n">
        <v>995</v>
      </c>
      <c r="O1191" s="31" t="n">
        <v>9.488787</v>
      </c>
      <c r="P1191" s="31" t="n">
        <v>12.069083</v>
      </c>
      <c r="Q1191" s="31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31" t="n">
        <v>4.965076</v>
      </c>
      <c r="W1191" s="41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2*ROUNDUP(G1191*1000/V_ZENER,0)*PRICE_Z+(4+IF(CORE_MODE=1,1,0)+IF(OR(CORE_MODE=3,CORE_MODE=4),1+2*N_CW+2*N_CW_A,0))*ROUNDUP(G1191*DIODE_SAFETY/V_STICK,0)*PRICE_STICK</f>
        <v>78.9</v>
      </c>
      <c r="AG1191" s="24" t="n">
        <f aca="false">SUM(X1191:AF1191)</f>
        <v>3682.30133559</v>
      </c>
      <c r="AH1191" s="20" t="n">
        <f aca="false">FIXED_BOM</f>
        <v>3666</v>
      </c>
      <c r="AI1191" s="24" t="n">
        <f aca="false">(AG1191+AH1191)*(1+CONT)</f>
        <v>8450.5465359285</v>
      </c>
      <c r="AJ1191" s="24" t="n">
        <f aca="false">IF(AR1191&gt;0,AI1191/AR1191,1000000000000)</f>
        <v>797.702551513479</v>
      </c>
      <c r="AK1191" s="8" t="n">
        <f aca="false">IF(AND(AP1191&gt;=V_NEED,AR1191&gt;=P_MIN,AQ1191&gt;=Z_MIN,F1191&lt;=N_CAP,D1191&lt;=R_MAX,OR(CORONA_REQ=0,O1191&gt;=G1191),OR(CORE_MODE&lt;&gt;3,E_CORE&lt;=E_NULL_MAX)),1,0)</f>
        <v>0</v>
      </c>
      <c r="AL1191" s="31" t="n">
        <f aca="false">IF(AK1191=1,IF(OBJECTIVE=1,AI1191,AJ1191),1000000000000)+ROW()*0.000000001</f>
        <v>1000000000000</v>
      </c>
      <c r="AM1191" s="31" t="n">
        <v>5.298928</v>
      </c>
      <c r="AN1191" s="41" t="n">
        <v>1.53714</v>
      </c>
      <c r="AO1191" s="31" t="n">
        <v>10.38539</v>
      </c>
      <c r="AP1191" s="31" t="n">
        <f aca="false">IF(CORE_MODE=1,G1191,IF(OR(CORE_MODE=3,CORE_MODE=4),G1191+(CHOOSE(N_CW+1,0,1,CW_N2,CW_N3,CW_N4,CW_N5,CW_N6)+CHOOSE(N_CW_A+1,0,CW_A1,CW_A2))*CW_PER_SWING*AM1191,AM1191))</f>
        <v>20.505674834064</v>
      </c>
      <c r="AQ1191" s="41" t="n">
        <f aca="false">IF(CORE_MODE=2,AN1191,K1191)</f>
        <v>1.559325</v>
      </c>
      <c r="AR1191" s="31" t="n">
        <f aca="false">IF(CORE_MODE=2,AO1191,L1191)</f>
        <v>10.593606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31" t="n">
        <v>9.259956</v>
      </c>
      <c r="H1192" s="8" t="n">
        <v>214.760058</v>
      </c>
      <c r="I1192" s="8" t="n">
        <v>3642.436189</v>
      </c>
      <c r="J1192" s="31" t="n">
        <v>16.960492</v>
      </c>
      <c r="K1192" s="41" t="n">
        <v>1.565161</v>
      </c>
      <c r="L1192" s="31" t="n">
        <v>14.378694</v>
      </c>
      <c r="M1192" s="8" t="n">
        <v>265.5</v>
      </c>
      <c r="N1192" s="8" t="n">
        <v>1127</v>
      </c>
      <c r="O1192" s="31" t="n">
        <v>9.488787</v>
      </c>
      <c r="P1192" s="31" t="n">
        <v>16.092111</v>
      </c>
      <c r="Q1192" s="31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31" t="n">
        <v>6.278483</v>
      </c>
      <c r="W1192" s="41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2*ROUNDUP(G1192*1000/V_ZENER,0)*PRICE_Z+(4+IF(CORE_MODE=1,1,0)+IF(OR(CORE_MODE=3,CORE_MODE=4),1+2*N_CW+2*N_CW_A,0))*ROUNDUP(G1192*DIODE_SAFETY/V_STICK,0)*PRICE_STICK</f>
        <v>78.9</v>
      </c>
      <c r="AG1192" s="24" t="n">
        <f aca="false">SUM(X1192:AF1192)</f>
        <v>4785.0362587</v>
      </c>
      <c r="AH1192" s="20" t="n">
        <f aca="false">FIXED_BOM</f>
        <v>3666</v>
      </c>
      <c r="AI1192" s="24" t="n">
        <f aca="false">(AG1192+AH1192)*(1+CONT)</f>
        <v>9718.691697505</v>
      </c>
      <c r="AJ1192" s="24" t="n">
        <f aca="false">IF(AR1192&gt;0,AI1192/AR1192,1000000000000)</f>
        <v>675.909209661531</v>
      </c>
      <c r="AK1192" s="8" t="n">
        <f aca="false">IF(AND(AP1192&gt;=V_NEED,AR1192&gt;=P_MIN,AQ1192&gt;=Z_MIN,F1192&lt;=N_CAP,D1192&lt;=R_MAX,OR(CORONA_REQ=0,O1192&gt;=G1192),OR(CORE_MODE&lt;&gt;3,E_CORE&lt;=E_NULL_MAX)),1,0)</f>
        <v>0</v>
      </c>
      <c r="AL1192" s="31" t="n">
        <f aca="false">IF(AK1192=1,IF(OBJECTIVE=1,AI1192,AJ1192),1000000000000)+ROW()*0.000000001</f>
        <v>1000000000000</v>
      </c>
      <c r="AM1192" s="31" t="n">
        <v>5.391528</v>
      </c>
      <c r="AN1192" s="41" t="n">
        <v>1.548267</v>
      </c>
      <c r="AO1192" s="31" t="n">
        <v>14.169679</v>
      </c>
      <c r="AP1192" s="31" t="n">
        <f aca="false">IF(CORE_MODE=1,G1192,IF(OR(CORE_MODE=3,CORE_MODE=4),G1192+(CHOOSE(N_CW+1,0,1,CW_N2,CW_N3,CW_N4,CW_N5,CW_N6)+CHOOSE(N_CW_A+1,0,CW_A1,CW_A2))*CW_PER_SWING*AM1192,AM1192))</f>
        <v>20.702196387864</v>
      </c>
      <c r="AQ1192" s="41" t="n">
        <f aca="false">IF(CORE_MODE=2,AN1192,K1192)</f>
        <v>1.565161</v>
      </c>
      <c r="AR1192" s="31" t="n">
        <f aca="false">IF(CORE_MODE=2,AO1192,L1192)</f>
        <v>14.378694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31" t="n">
        <v>9.259956</v>
      </c>
      <c r="H1193" s="8" t="n">
        <v>24.868983</v>
      </c>
      <c r="I1193" s="8" t="n">
        <v>580.862965</v>
      </c>
      <c r="J1193" s="31" t="n">
        <v>23.356925</v>
      </c>
      <c r="K1193" s="41" t="n">
        <v>1.515711</v>
      </c>
      <c r="L1193" s="31" t="n">
        <v>2.147303</v>
      </c>
      <c r="M1193" s="8" t="n">
        <v>68</v>
      </c>
      <c r="N1193" s="8" t="n">
        <v>732</v>
      </c>
      <c r="O1193" s="31" t="n">
        <v>10.214631</v>
      </c>
      <c r="P1193" s="31" t="n">
        <v>4.006869</v>
      </c>
      <c r="Q1193" s="31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31" t="n">
        <v>2.348212</v>
      </c>
      <c r="W1193" s="41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2*ROUNDUP(G1193*1000/V_ZENER,0)*PRICE_Z+(4+IF(CORE_MODE=1,1,0)+IF(OR(CORE_MODE=3,CORE_MODE=4),1+2*N_CW+2*N_CW_A,0))*ROUNDUP(G1193*DIODE_SAFETY/V_STICK,0)*PRICE_STICK</f>
        <v>78.9</v>
      </c>
      <c r="AG1193" s="24" t="n">
        <f aca="false">SUM(X1193:AF1193)</f>
        <v>1420.33420453</v>
      </c>
      <c r="AH1193" s="20" t="n">
        <f aca="false">FIXED_BOM</f>
        <v>3666</v>
      </c>
      <c r="AI1193" s="24" t="n">
        <f aca="false">(AG1193+AH1193)*(1+CONT)</f>
        <v>5849.2843352095</v>
      </c>
      <c r="AJ1193" s="24" t="n">
        <f aca="false">IF(AR1193&gt;0,AI1193/AR1193,1000000000000)</f>
        <v>2724.01441958098</v>
      </c>
      <c r="AK1193" s="8" t="n">
        <f aca="false">IF(AND(AP1193&gt;=V_NEED,AR1193&gt;=P_MIN,AQ1193&gt;=Z_MIN,F1193&lt;=N_CAP,D1193&lt;=R_MAX,OR(CORONA_REQ=0,O1193&gt;=G1193),OR(CORE_MODE&lt;&gt;3,E_CORE&lt;=E_NULL_MAX)),1,0)</f>
        <v>0</v>
      </c>
      <c r="AL1193" s="31" t="n">
        <f aca="false">IF(AK1193=1,IF(OBJECTIVE=1,AI1193,AJ1193),1000000000000)+ROW()*0.000000001</f>
        <v>1000000000000</v>
      </c>
      <c r="AM1193" s="31" t="n">
        <v>5.143901</v>
      </c>
      <c r="AN1193" s="41" t="n">
        <v>1.427406</v>
      </c>
      <c r="AO1193" s="31" t="n">
        <v>1.938259</v>
      </c>
      <c r="AP1193" s="31" t="n">
        <f aca="false">IF(CORE_MODE=1,G1193,IF(OR(CORE_MODE=3,CORE_MODE=4),G1193+(CHOOSE(N_CW+1,0,1,CW_N2,CW_N3,CW_N4,CW_N5,CW_N6)+CHOOSE(N_CW_A+1,0,CW_A1,CW_A2))*CW_PER_SWING*AM1193,AM1193))</f>
        <v>20.176666767963</v>
      </c>
      <c r="AQ1193" s="41" t="n">
        <f aca="false">IF(CORE_MODE=2,AN1193,K1193)</f>
        <v>1.515711</v>
      </c>
      <c r="AR1193" s="31" t="n">
        <f aca="false">IF(CORE_MODE=2,AO1193,L1193)</f>
        <v>2.147303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31" t="n">
        <v>9.259956</v>
      </c>
      <c r="H1194" s="8" t="n">
        <v>37.936973</v>
      </c>
      <c r="I1194" s="8" t="n">
        <v>912.784659</v>
      </c>
      <c r="J1194" s="31" t="n">
        <v>24.060556</v>
      </c>
      <c r="K1194" s="41" t="n">
        <v>1.557226</v>
      </c>
      <c r="L1194" s="31" t="n">
        <v>3.559775</v>
      </c>
      <c r="M1194" s="8" t="n">
        <v>98</v>
      </c>
      <c r="N1194" s="8" t="n">
        <v>792</v>
      </c>
      <c r="O1194" s="31" t="n">
        <v>10.214631</v>
      </c>
      <c r="P1194" s="31" t="n">
        <v>6.010303</v>
      </c>
      <c r="Q1194" s="31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31" t="n">
        <v>2.945215</v>
      </c>
      <c r="W1194" s="41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2*ROUNDUP(G1194*1000/V_ZENER,0)*PRICE_Z+(4+IF(CORE_MODE=1,1,0)+IF(OR(CORE_MODE=3,CORE_MODE=4),1+2*N_CW+2*N_CW_A,0))*ROUNDUP(G1194*DIODE_SAFETY/V_STICK,0)*PRICE_STICK</f>
        <v>78.9</v>
      </c>
      <c r="AG1194" s="24" t="n">
        <f aca="false">SUM(X1194:AF1194)</f>
        <v>1898.21521916</v>
      </c>
      <c r="AH1194" s="20" t="n">
        <f aca="false">FIXED_BOM</f>
        <v>3666</v>
      </c>
      <c r="AI1194" s="24" t="n">
        <f aca="false">(AG1194+AH1194)*(1+CONT)</f>
        <v>6398.847502034</v>
      </c>
      <c r="AJ1194" s="24" t="n">
        <f aca="false">IF(AR1194&gt;0,AI1194/AR1194,1000000000000)</f>
        <v>1797.542682342</v>
      </c>
      <c r="AK1194" s="8" t="n">
        <f aca="false">IF(AND(AP1194&gt;=V_NEED,AR1194&gt;=P_MIN,AQ1194&gt;=Z_MIN,F1194&lt;=N_CAP,D1194&lt;=R_MAX,OR(CORONA_REQ=0,O1194&gt;=G1194),OR(CORE_MODE&lt;&gt;3,E_CORE&lt;=E_NULL_MAX)),1,0)</f>
        <v>0</v>
      </c>
      <c r="AL1194" s="31" t="n">
        <f aca="false">IF(AK1194=1,IF(OBJECTIVE=1,AI1194,AJ1194),1000000000000)+ROW()*0.000000001</f>
        <v>1000000000000</v>
      </c>
      <c r="AM1194" s="31" t="n">
        <v>5.18531</v>
      </c>
      <c r="AN1194" s="41" t="n">
        <v>1.494826</v>
      </c>
      <c r="AO1194" s="31" t="n">
        <v>3.350676</v>
      </c>
      <c r="AP1194" s="31" t="n">
        <f aca="false">IF(CORE_MODE=1,G1194,IF(OR(CORE_MODE=3,CORE_MODE=4),G1194+(CHOOSE(N_CW+1,0,1,CW_N2,CW_N3,CW_N4,CW_N5,CW_N6)+CHOOSE(N_CW_A+1,0,CW_A1,CW_A2))*CW_PER_SWING*AM1194,AM1194))</f>
        <v>20.26454755653</v>
      </c>
      <c r="AQ1194" s="41" t="n">
        <f aca="false">IF(CORE_MODE=2,AN1194,K1194)</f>
        <v>1.557226</v>
      </c>
      <c r="AR1194" s="31" t="n">
        <f aca="false">IF(CORE_MODE=2,AO1194,L1194)</f>
        <v>3.559775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31" t="n">
        <v>9.259956</v>
      </c>
      <c r="H1195" s="8" t="n">
        <v>51.004963</v>
      </c>
      <c r="I1195" s="8" t="n">
        <v>1244.706354</v>
      </c>
      <c r="J1195" s="31" t="n">
        <v>24.403632</v>
      </c>
      <c r="K1195" s="41" t="n">
        <v>1.576693</v>
      </c>
      <c r="L1195" s="31" t="n">
        <v>4.968533</v>
      </c>
      <c r="M1195" s="8" t="n">
        <v>134</v>
      </c>
      <c r="N1195" s="8" t="n">
        <v>864</v>
      </c>
      <c r="O1195" s="31" t="n">
        <v>10.214631</v>
      </c>
      <c r="P1195" s="31" t="n">
        <v>8.013738</v>
      </c>
      <c r="Q1195" s="31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31" t="n">
        <v>3.661619</v>
      </c>
      <c r="W1195" s="41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2*ROUNDUP(G1195*1000/V_ZENER,0)*PRICE_Z+(4+IF(CORE_MODE=1,1,0)+IF(OR(CORE_MODE=3,CORE_MODE=4),1+2*N_CW+2*N_CW_A,0))*ROUNDUP(G1195*DIODE_SAFETY/V_STICK,0)*PRICE_STICK</f>
        <v>78.9</v>
      </c>
      <c r="AG1195" s="24" t="n">
        <f aca="false">SUM(X1195:AF1195)</f>
        <v>2461.95534991</v>
      </c>
      <c r="AH1195" s="20" t="n">
        <f aca="false">FIXED_BOM</f>
        <v>3666</v>
      </c>
      <c r="AI1195" s="24" t="n">
        <f aca="false">(AG1195+AH1195)*(1+CONT)</f>
        <v>7047.1486523965</v>
      </c>
      <c r="AJ1195" s="24" t="n">
        <f aca="false">IF(AR1195&gt;0,AI1195/AR1195,1000000000000)</f>
        <v>1418.35601220652</v>
      </c>
      <c r="AK1195" s="8" t="n">
        <f aca="false">IF(AND(AP1195&gt;=V_NEED,AR1195&gt;=P_MIN,AQ1195&gt;=Z_MIN,F1195&lt;=N_CAP,D1195&lt;=R_MAX,OR(CORONA_REQ=0,O1195&gt;=G1195),OR(CORE_MODE&lt;&gt;3,E_CORE&lt;=E_NULL_MAX)),1,0)</f>
        <v>0</v>
      </c>
      <c r="AL1195" s="31" t="n">
        <f aca="false">IF(AK1195=1,IF(OBJECTIVE=1,AI1195,AJ1195),1000000000000)+ROW()*0.000000001</f>
        <v>1000000000000</v>
      </c>
      <c r="AM1195" s="31" t="n">
        <v>5.212906</v>
      </c>
      <c r="AN1195" s="41" t="n">
        <v>1.528048</v>
      </c>
      <c r="AO1195" s="31" t="n">
        <v>4.754702</v>
      </c>
      <c r="AP1195" s="31" t="n">
        <f aca="false">IF(CORE_MODE=1,G1195,IF(OR(CORE_MODE=3,CORE_MODE=4),G1195+(CHOOSE(N_CW+1,0,1,CW_N2,CW_N3,CW_N4,CW_N5,CW_N6)+CHOOSE(N_CW_A+1,0,CW_A1,CW_A2))*CW_PER_SWING*AM1195,AM1195))</f>
        <v>20.323113526278</v>
      </c>
      <c r="AQ1195" s="41" t="n">
        <f aca="false">IF(CORE_MODE=2,AN1195,K1195)</f>
        <v>1.576693</v>
      </c>
      <c r="AR1195" s="31" t="n">
        <f aca="false">IF(CORE_MODE=2,AO1195,L1195)</f>
        <v>4.968533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31" t="n">
        <v>9.259956</v>
      </c>
      <c r="H1196" s="8" t="n">
        <v>64.072953</v>
      </c>
      <c r="I1196" s="8" t="n">
        <v>1576.628048</v>
      </c>
      <c r="J1196" s="31" t="n">
        <v>24.606764</v>
      </c>
      <c r="K1196" s="41" t="n">
        <v>1.589785</v>
      </c>
      <c r="L1196" s="31" t="n">
        <v>6.390362</v>
      </c>
      <c r="M1196" s="8" t="n">
        <v>164</v>
      </c>
      <c r="N1196" s="8" t="n">
        <v>924</v>
      </c>
      <c r="O1196" s="31" t="n">
        <v>10.214631</v>
      </c>
      <c r="P1196" s="31" t="n">
        <v>10.017172</v>
      </c>
      <c r="Q1196" s="31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31" t="n">
        <v>4.258622</v>
      </c>
      <c r="W1196" s="41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2*ROUNDUP(G1196*1000/V_ZENER,0)*PRICE_Z+(4+IF(CORE_MODE=1,1,0)+IF(OR(CORE_MODE=3,CORE_MODE=4),1+2*N_CW+2*N_CW_A,0))*ROUNDUP(G1196*DIODE_SAFETY/V_STICK,0)*PRICE_STICK</f>
        <v>78.9</v>
      </c>
      <c r="AG1196" s="24" t="n">
        <f aca="false">SUM(X1196:AF1196)</f>
        <v>2939.83636454</v>
      </c>
      <c r="AH1196" s="20" t="n">
        <f aca="false">FIXED_BOM</f>
        <v>3666</v>
      </c>
      <c r="AI1196" s="24" t="n">
        <f aca="false">(AG1196+AH1196)*(1+CONT)</f>
        <v>7596.711819221</v>
      </c>
      <c r="AJ1196" s="24" t="n">
        <f aca="false">IF(AR1196&gt;0,AI1196/AR1196,1000000000000)</f>
        <v>1188.77644478059</v>
      </c>
      <c r="AK1196" s="8" t="n">
        <f aca="false">IF(AND(AP1196&gt;=V_NEED,AR1196&gt;=P_MIN,AQ1196&gt;=Z_MIN,F1196&lt;=N_CAP,D1196&lt;=R_MAX,OR(CORONA_REQ=0,O1196&gt;=G1196),OR(CORE_MODE&lt;&gt;3,E_CORE&lt;=E_NULL_MAX)),1,0)</f>
        <v>0</v>
      </c>
      <c r="AL1196" s="31" t="n">
        <f aca="false">IF(AK1196=1,IF(OBJECTIVE=1,AI1196,AJ1196),1000000000000)+ROW()*0.000000001</f>
        <v>1000000000000</v>
      </c>
      <c r="AM1196" s="31" t="n">
        <v>5.238059</v>
      </c>
      <c r="AN1196" s="41" t="n">
        <v>1.550952</v>
      </c>
      <c r="AO1196" s="31" t="n">
        <v>6.183561</v>
      </c>
      <c r="AP1196" s="31" t="n">
        <f aca="false">IF(CORE_MODE=1,G1196,IF(OR(CORE_MODE=3,CORE_MODE=4),G1196+(CHOOSE(N_CW+1,0,1,CW_N2,CW_N3,CW_N4,CW_N5,CW_N6)+CHOOSE(N_CW_A+1,0,CW_A1,CW_A2))*CW_PER_SWING*AM1196,AM1196))</f>
        <v>20.376494807517</v>
      </c>
      <c r="AQ1196" s="41" t="n">
        <f aca="false">IF(CORE_MODE=2,AN1196,K1196)</f>
        <v>1.589785</v>
      </c>
      <c r="AR1196" s="31" t="n">
        <f aca="false">IF(CORE_MODE=2,AO1196,L1196)</f>
        <v>6.390362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31" t="n">
        <v>9.259956</v>
      </c>
      <c r="H1197" s="8" t="n">
        <v>77.140943</v>
      </c>
      <c r="I1197" s="8" t="n">
        <v>1908.549743</v>
      </c>
      <c r="J1197" s="31" t="n">
        <v>24.741073</v>
      </c>
      <c r="K1197" s="41" t="n">
        <v>1.597385</v>
      </c>
      <c r="L1197" s="31" t="n">
        <v>7.802409</v>
      </c>
      <c r="M1197" s="8" t="n">
        <v>200</v>
      </c>
      <c r="N1197" s="8" t="n">
        <v>996</v>
      </c>
      <c r="O1197" s="31" t="n">
        <v>10.214631</v>
      </c>
      <c r="P1197" s="31" t="n">
        <v>12.020607</v>
      </c>
      <c r="Q1197" s="31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31" t="n">
        <v>4.975026</v>
      </c>
      <c r="W1197" s="41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2*ROUNDUP(G1197*1000/V_ZENER,0)*PRICE_Z+(4+IF(CORE_MODE=1,1,0)+IF(OR(CORE_MODE=3,CORE_MODE=4),1+2*N_CW+2*N_CW_A,0))*ROUNDUP(G1197*DIODE_SAFETY/V_STICK,0)*PRICE_STICK</f>
        <v>78.9</v>
      </c>
      <c r="AG1197" s="24" t="n">
        <f aca="false">SUM(X1197:AF1197)</f>
        <v>3503.57655029</v>
      </c>
      <c r="AH1197" s="20" t="n">
        <f aca="false">FIXED_BOM</f>
        <v>3666</v>
      </c>
      <c r="AI1197" s="24" t="n">
        <f aca="false">(AG1197+AH1197)*(1+CONT)</f>
        <v>8245.0130328335</v>
      </c>
      <c r="AJ1197" s="24" t="n">
        <f aca="false">IF(AR1197&gt;0,AI1197/AR1197,1000000000000)</f>
        <v>1056.72658698531</v>
      </c>
      <c r="AK1197" s="8" t="n">
        <f aca="false">IF(AND(AP1197&gt;=V_NEED,AR1197&gt;=P_MIN,AQ1197&gt;=Z_MIN,F1197&lt;=N_CAP,D1197&lt;=R_MAX,OR(CORONA_REQ=0,O1197&gt;=G1197),OR(CORE_MODE&lt;&gt;3,E_CORE&lt;=E_NULL_MAX)),1,0)</f>
        <v>0</v>
      </c>
      <c r="AL1197" s="31" t="n">
        <f aca="false">IF(AK1197=1,IF(OBJECTIVE=1,AI1197,AJ1197),1000000000000)+ROW()*0.000000001</f>
        <v>1000000000000</v>
      </c>
      <c r="AM1197" s="31" t="n">
        <v>5.271243</v>
      </c>
      <c r="AN1197" s="41" t="n">
        <v>1.563669</v>
      </c>
      <c r="AO1197" s="31" t="n">
        <v>7.587294</v>
      </c>
      <c r="AP1197" s="31" t="n">
        <f aca="false">IF(CORE_MODE=1,G1197,IF(OR(CORE_MODE=3,CORE_MODE=4),G1197+(CHOOSE(N_CW+1,0,1,CW_N2,CW_N3,CW_N4,CW_N5,CW_N6)+CHOOSE(N_CW_A+1,0,CW_A1,CW_A2))*CW_PER_SWING*AM1197,AM1197))</f>
        <v>20.446919982909</v>
      </c>
      <c r="AQ1197" s="41" t="n">
        <f aca="false">IF(CORE_MODE=2,AN1197,K1197)</f>
        <v>1.597385</v>
      </c>
      <c r="AR1197" s="31" t="n">
        <f aca="false">IF(CORE_MODE=2,AO1197,L1197)</f>
        <v>7.802409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31" t="n">
        <v>9.259956</v>
      </c>
      <c r="H1198" s="8" t="n">
        <v>103.276923</v>
      </c>
      <c r="I1198" s="8" t="n">
        <v>2572.393131</v>
      </c>
      <c r="J1198" s="31" t="n">
        <v>24.907724</v>
      </c>
      <c r="K1198" s="41" t="n">
        <v>1.607625</v>
      </c>
      <c r="L1198" s="31" t="n">
        <v>10.636839</v>
      </c>
      <c r="M1198" s="8" t="n">
        <v>260</v>
      </c>
      <c r="N1198" s="8" t="n">
        <v>1116</v>
      </c>
      <c r="O1198" s="31" t="n">
        <v>10.214631</v>
      </c>
      <c r="P1198" s="31" t="n">
        <v>16.027476</v>
      </c>
      <c r="Q1198" s="31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31" t="n">
        <v>6.169032</v>
      </c>
      <c r="W1198" s="41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2*ROUNDUP(G1198*1000/V_ZENER,0)*PRICE_Z+(4+IF(CORE_MODE=1,1,0)+IF(OR(CORE_MODE=3,CORE_MODE=4),1+2*N_CW+2*N_CW_A,0))*ROUNDUP(G1198*DIODE_SAFETY/V_STICK,0)*PRICE_STICK</f>
        <v>78.9</v>
      </c>
      <c r="AG1198" s="24" t="n">
        <f aca="false">SUM(X1198:AF1198)</f>
        <v>4459.33859302</v>
      </c>
      <c r="AH1198" s="20" t="n">
        <f aca="false">FIXED_BOM</f>
        <v>3666</v>
      </c>
      <c r="AI1198" s="24" t="n">
        <f aca="false">(AG1198+AH1198)*(1+CONT)</f>
        <v>9344.139381973</v>
      </c>
      <c r="AJ1198" s="24" t="n">
        <f aca="false">IF(AR1198&gt;0,AI1198/AR1198,1000000000000)</f>
        <v>878.469569951468</v>
      </c>
      <c r="AK1198" s="8" t="n">
        <f aca="false">IF(AND(AP1198&gt;=V_NEED,AR1198&gt;=P_MIN,AQ1198&gt;=Z_MIN,F1198&lt;=N_CAP,D1198&lt;=R_MAX,OR(CORONA_REQ=0,O1198&gt;=G1198),OR(CORE_MODE&lt;&gt;3,E_CORE&lt;=E_NULL_MAX)),1,0)</f>
        <v>0</v>
      </c>
      <c r="AL1198" s="31" t="n">
        <f aca="false">IF(AK1198=1,IF(OBJECTIVE=1,AI1198,AJ1198),1000000000000)+ROW()*0.000000001</f>
        <v>1000000000000</v>
      </c>
      <c r="AM1198" s="31" t="n">
        <v>5.323016</v>
      </c>
      <c r="AN1198" s="41" t="n">
        <v>1.582046</v>
      </c>
      <c r="AO1198" s="31" t="n">
        <v>10.423097</v>
      </c>
      <c r="AP1198" s="31" t="n">
        <f aca="false">IF(CORE_MODE=1,G1198,IF(OR(CORE_MODE=3,CORE_MODE=4),G1198+(CHOOSE(N_CW+1,0,1,CW_N2,CW_N3,CW_N4,CW_N5,CW_N6)+CHOOSE(N_CW_A+1,0,CW_A1,CW_A2))*CW_PER_SWING*AM1198,AM1198))</f>
        <v>20.556795905208</v>
      </c>
      <c r="AQ1198" s="41" t="n">
        <f aca="false">IF(CORE_MODE=2,AN1198,K1198)</f>
        <v>1.607625</v>
      </c>
      <c r="AR1198" s="31" t="n">
        <f aca="false">IF(CORE_MODE=2,AO1198,L1198)</f>
        <v>10.636839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31" t="n">
        <v>9.259956</v>
      </c>
      <c r="H1199" s="8" t="n">
        <v>33.747961</v>
      </c>
      <c r="I1199" s="8" t="n">
        <v>702.228863</v>
      </c>
      <c r="J1199" s="31" t="n">
        <v>20.808038</v>
      </c>
      <c r="K1199" s="41" t="n">
        <v>1.521294</v>
      </c>
      <c r="L1199" s="31" t="n">
        <v>2.617901</v>
      </c>
      <c r="M1199" s="8" t="n">
        <v>68</v>
      </c>
      <c r="N1199" s="8" t="n">
        <v>732</v>
      </c>
      <c r="O1199" s="31" t="n">
        <v>10.214631</v>
      </c>
      <c r="P1199" s="31" t="n">
        <v>4.685453</v>
      </c>
      <c r="Q1199" s="31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31" t="n">
        <v>2.348212</v>
      </c>
      <c r="W1199" s="41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2*ROUNDUP(G1199*1000/V_ZENER,0)*PRICE_Z+(4+IF(CORE_MODE=1,1,0)+IF(OR(CORE_MODE=3,CORE_MODE=4),1+2*N_CW+2*N_CW_A,0))*ROUNDUP(G1199*DIODE_SAFETY/V_STICK,0)*PRICE_STICK</f>
        <v>78.9</v>
      </c>
      <c r="AG1199" s="24" t="n">
        <f aca="false">SUM(X1199:AF1199)</f>
        <v>1428.45685501</v>
      </c>
      <c r="AH1199" s="20" t="n">
        <f aca="false">FIXED_BOM</f>
        <v>3666</v>
      </c>
      <c r="AI1199" s="24" t="n">
        <f aca="false">(AG1199+AH1199)*(1+CONT)</f>
        <v>5858.6253832615</v>
      </c>
      <c r="AJ1199" s="24" t="n">
        <f aca="false">IF(AR1199&gt;0,AI1199/AR1199,1000000000000)</f>
        <v>2237.90944854733</v>
      </c>
      <c r="AK1199" s="8" t="n">
        <f aca="false">IF(AND(AP1199&gt;=V_NEED,AR1199&gt;=P_MIN,AQ1199&gt;=Z_MIN,F1199&lt;=N_CAP,D1199&lt;=R_MAX,OR(CORONA_REQ=0,O1199&gt;=G1199),OR(CORE_MODE&lt;&gt;3,E_CORE&lt;=E_NULL_MAX)),1,0)</f>
        <v>0</v>
      </c>
      <c r="AL1199" s="31" t="n">
        <f aca="false">IF(AK1199=1,IF(OBJECTIVE=1,AI1199,AJ1199),1000000000000)+ROW()*0.000000001</f>
        <v>1000000000000</v>
      </c>
      <c r="AM1199" s="31" t="n">
        <v>5.152221</v>
      </c>
      <c r="AN1199" s="41" t="n">
        <v>1.446683</v>
      </c>
      <c r="AO1199" s="31" t="n">
        <v>2.409997</v>
      </c>
      <c r="AP1199" s="31" t="n">
        <f aca="false">IF(CORE_MODE=1,G1199,IF(OR(CORE_MODE=3,CORE_MODE=4),G1199+(CHOOSE(N_CW+1,0,1,CW_N2,CW_N3,CW_N4,CW_N5,CW_N6)+CHOOSE(N_CW_A+1,0,CW_A1,CW_A2))*CW_PER_SWING*AM1199,AM1199))</f>
        <v>20.194323996123</v>
      </c>
      <c r="AQ1199" s="41" t="n">
        <f aca="false">IF(CORE_MODE=2,AN1199,K1199)</f>
        <v>1.521294</v>
      </c>
      <c r="AR1199" s="31" t="n">
        <f aca="false">IF(CORE_MODE=2,AO1199,L1199)</f>
        <v>2.617901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31" t="n">
        <v>9.259956</v>
      </c>
      <c r="H1200" s="8" t="n">
        <v>51.889653</v>
      </c>
      <c r="I1200" s="8" t="n">
        <v>1103.502498</v>
      </c>
      <c r="J1200" s="31" t="n">
        <v>21.26633</v>
      </c>
      <c r="K1200" s="41" t="n">
        <v>1.555125</v>
      </c>
      <c r="L1200" s="31" t="n">
        <v>4.295835</v>
      </c>
      <c r="M1200" s="8" t="n">
        <v>104</v>
      </c>
      <c r="N1200" s="8" t="n">
        <v>804</v>
      </c>
      <c r="O1200" s="31" t="n">
        <v>10.214631</v>
      </c>
      <c r="P1200" s="31" t="n">
        <v>7.028179</v>
      </c>
      <c r="Q1200" s="31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31" t="n">
        <v>3.064616</v>
      </c>
      <c r="W1200" s="41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2*ROUNDUP(G1200*1000/V_ZENER,0)*PRICE_Z+(4+IF(CORE_MODE=1,1,0)+IF(OR(CORE_MODE=3,CORE_MODE=4),1+2*N_CW+2*N_CW_A,0))*ROUNDUP(G1200*DIODE_SAFETY/V_STICK,0)*PRICE_STICK</f>
        <v>78.9</v>
      </c>
      <c r="AG1200" s="24" t="n">
        <f aca="false">SUM(X1200:AF1200)</f>
        <v>1996.25829903</v>
      </c>
      <c r="AH1200" s="20" t="n">
        <f aca="false">FIXED_BOM</f>
        <v>3666</v>
      </c>
      <c r="AI1200" s="24" t="n">
        <f aca="false">(AG1200+AH1200)*(1+CONT)</f>
        <v>6511.5970438845</v>
      </c>
      <c r="AJ1200" s="24" t="n">
        <f aca="false">IF(AR1200&gt;0,AI1200/AR1200,1000000000000)</f>
        <v>1515.79309817172</v>
      </c>
      <c r="AK1200" s="8" t="n">
        <f aca="false">IF(AND(AP1200&gt;=V_NEED,AR1200&gt;=P_MIN,AQ1200&gt;=Z_MIN,F1200&lt;=N_CAP,D1200&lt;=R_MAX,OR(CORONA_REQ=0,O1200&gt;=G1200),OR(CORE_MODE&lt;&gt;3,E_CORE&lt;=E_NULL_MAX)),1,0)</f>
        <v>0</v>
      </c>
      <c r="AL1200" s="31" t="n">
        <f aca="false">IF(AK1200=1,IF(OBJECTIVE=1,AI1200,AJ1200),1000000000000)+ROW()*0.000000001</f>
        <v>1000000000000</v>
      </c>
      <c r="AM1200" s="31" t="n">
        <v>5.193935</v>
      </c>
      <c r="AN1200" s="41" t="n">
        <v>1.502364</v>
      </c>
      <c r="AO1200" s="31" t="n">
        <v>4.082426</v>
      </c>
      <c r="AP1200" s="31" t="n">
        <f aca="false">IF(CORE_MODE=1,G1200,IF(OR(CORE_MODE=3,CORE_MODE=4),G1200+(CHOOSE(N_CW+1,0,1,CW_N2,CW_N3,CW_N4,CW_N5,CW_N6)+CHOOSE(N_CW_A+1,0,CW_A1,CW_A2))*CW_PER_SWING*AM1200,AM1200))</f>
        <v>20.282852074905</v>
      </c>
      <c r="AQ1200" s="41" t="n">
        <f aca="false">IF(CORE_MODE=2,AN1200,K1200)</f>
        <v>1.555125</v>
      </c>
      <c r="AR1200" s="31" t="n">
        <f aca="false">IF(CORE_MODE=2,AO1200,L1200)</f>
        <v>4.295835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31" t="n">
        <v>9.259956</v>
      </c>
      <c r="H1201" s="8" t="n">
        <v>70.031346</v>
      </c>
      <c r="I1201" s="8" t="n">
        <v>1504.776134</v>
      </c>
      <c r="J1201" s="31" t="n">
        <v>21.48718</v>
      </c>
      <c r="K1201" s="41" t="n">
        <v>1.572169</v>
      </c>
      <c r="L1201" s="31" t="n">
        <v>5.982977</v>
      </c>
      <c r="M1201" s="8" t="n">
        <v>140</v>
      </c>
      <c r="N1201" s="8" t="n">
        <v>876</v>
      </c>
      <c r="O1201" s="31" t="n">
        <v>10.214631</v>
      </c>
      <c r="P1201" s="31" t="n">
        <v>9.370906</v>
      </c>
      <c r="Q1201" s="31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31" t="n">
        <v>3.78102</v>
      </c>
      <c r="W1201" s="41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2*ROUNDUP(G1201*1000/V_ZENER,0)*PRICE_Z+(4+IF(CORE_MODE=1,1,0)+IF(OR(CORE_MODE=3,CORE_MODE=4),1+2*N_CW+2*N_CW_A,0))*ROUNDUP(G1201*DIODE_SAFETY/V_STICK,0)*PRICE_STICK</f>
        <v>78.9</v>
      </c>
      <c r="AG1201" s="24" t="n">
        <f aca="false">SUM(X1201:AF1201)</f>
        <v>2564.05975002</v>
      </c>
      <c r="AH1201" s="20" t="n">
        <f aca="false">FIXED_BOM</f>
        <v>3666</v>
      </c>
      <c r="AI1201" s="24" t="n">
        <f aca="false">(AG1201+AH1201)*(1+CONT)</f>
        <v>7164.568712523</v>
      </c>
      <c r="AJ1201" s="24" t="n">
        <f aca="false">IF(AR1201&gt;0,AI1201/AR1201,1000000000000)</f>
        <v>1197.49227057416</v>
      </c>
      <c r="AK1201" s="8" t="n">
        <f aca="false">IF(AND(AP1201&gt;=V_NEED,AR1201&gt;=P_MIN,AQ1201&gt;=Z_MIN,F1201&lt;=N_CAP,D1201&lt;=R_MAX,OR(CORONA_REQ=0,O1201&gt;=G1201),OR(CORE_MODE&lt;&gt;3,E_CORE&lt;=E_NULL_MAX)),1,0)</f>
        <v>0</v>
      </c>
      <c r="AL1201" s="31" t="n">
        <f aca="false">IF(AK1201=1,IF(OBJECTIVE=1,AI1201,AJ1201),1000000000000)+ROW()*0.000000001</f>
        <v>1000000000000</v>
      </c>
      <c r="AM1201" s="31" t="n">
        <v>5.222187</v>
      </c>
      <c r="AN1201" s="41" t="n">
        <v>1.533076</v>
      </c>
      <c r="AO1201" s="31" t="n">
        <v>5.780285</v>
      </c>
      <c r="AP1201" s="31" t="n">
        <f aca="false">IF(CORE_MODE=1,G1201,IF(OR(CORE_MODE=3,CORE_MODE=4),G1201+(CHOOSE(N_CW+1,0,1,CW_N2,CW_N3,CW_N4,CW_N5,CW_N6)+CHOOSE(N_CW_A+1,0,CW_A1,CW_A2))*CW_PER_SWING*AM1201,AM1201))</f>
        <v>20.342810249181</v>
      </c>
      <c r="AQ1201" s="41" t="n">
        <f aca="false">IF(CORE_MODE=2,AN1201,K1201)</f>
        <v>1.572169</v>
      </c>
      <c r="AR1201" s="31" t="n">
        <f aca="false">IF(CORE_MODE=2,AO1201,L1201)</f>
        <v>5.982977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31" t="n">
        <v>9.259956</v>
      </c>
      <c r="H1202" s="8" t="n">
        <v>88.173038</v>
      </c>
      <c r="I1202" s="8" t="n">
        <v>1906.04977</v>
      </c>
      <c r="J1202" s="31" t="n">
        <v>21.61715</v>
      </c>
      <c r="K1202" s="41" t="n">
        <v>1.581575</v>
      </c>
      <c r="L1202" s="31" t="n">
        <v>7.658329</v>
      </c>
      <c r="M1202" s="8" t="n">
        <v>176</v>
      </c>
      <c r="N1202" s="8" t="n">
        <v>948</v>
      </c>
      <c r="O1202" s="31" t="n">
        <v>10.214631</v>
      </c>
      <c r="P1202" s="31" t="n">
        <v>11.713632</v>
      </c>
      <c r="Q1202" s="31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31" t="n">
        <v>4.497424</v>
      </c>
      <c r="W1202" s="41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2*ROUNDUP(G1202*1000/V_ZENER,0)*PRICE_Z+(4+IF(CORE_MODE=1,1,0)+IF(OR(CORE_MODE=3,CORE_MODE=4),1+2*N_CW+2*N_CW_A,0))*ROUNDUP(G1202*DIODE_SAFETY/V_STICK,0)*PRICE_STICK</f>
        <v>78.9</v>
      </c>
      <c r="AG1202" s="24" t="n">
        <f aca="false">SUM(X1202:AF1202)</f>
        <v>3131.86125404</v>
      </c>
      <c r="AH1202" s="20" t="n">
        <f aca="false">FIXED_BOM</f>
        <v>3666</v>
      </c>
      <c r="AI1202" s="24" t="n">
        <f aca="false">(AG1202+AH1202)*(1+CONT)</f>
        <v>7817.540442146</v>
      </c>
      <c r="AJ1202" s="24" t="n">
        <f aca="false">IF(AR1202&gt;0,AI1202/AR1202,1000000000000)</f>
        <v>1020.78931868114</v>
      </c>
      <c r="AK1202" s="8" t="n">
        <f aca="false">IF(AND(AP1202&gt;=V_NEED,AR1202&gt;=P_MIN,AQ1202&gt;=Z_MIN,F1202&lt;=N_CAP,D1202&lt;=R_MAX,OR(CORONA_REQ=0,O1202&gt;=G1202),OR(CORE_MODE&lt;&gt;3,E_CORE&lt;=E_NULL_MAX)),1,0)</f>
        <v>0</v>
      </c>
      <c r="AL1202" s="31" t="n">
        <f aca="false">IF(AK1202=1,IF(OBJECTIVE=1,AI1202,AJ1202),1000000000000)+ROW()*0.000000001</f>
        <v>1000000000000</v>
      </c>
      <c r="AM1202" s="31" t="n">
        <v>5.263236</v>
      </c>
      <c r="AN1202" s="41" t="n">
        <v>1.548641</v>
      </c>
      <c r="AO1202" s="31" t="n">
        <v>7.444824</v>
      </c>
      <c r="AP1202" s="31" t="n">
        <f aca="false">IF(CORE_MODE=1,G1202,IF(OR(CORE_MODE=3,CORE_MODE=4),G1202+(CHOOSE(N_CW+1,0,1,CW_N2,CW_N3,CW_N4,CW_N5,CW_N6)+CHOOSE(N_CW_A+1,0,CW_A1,CW_A2))*CW_PER_SWING*AM1202,AM1202))</f>
        <v>20.429927023068</v>
      </c>
      <c r="AQ1202" s="41" t="n">
        <f aca="false">IF(CORE_MODE=2,AN1202,K1202)</f>
        <v>1.581575</v>
      </c>
      <c r="AR1202" s="31" t="n">
        <f aca="false">IF(CORE_MODE=2,AO1202,L1202)</f>
        <v>7.658329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31" t="n">
        <v>9.259956</v>
      </c>
      <c r="H1203" s="8" t="n">
        <v>106.31473</v>
      </c>
      <c r="I1203" s="8" t="n">
        <v>2307.323406</v>
      </c>
      <c r="J1203" s="31" t="n">
        <v>21.702763</v>
      </c>
      <c r="K1203" s="41" t="n">
        <v>1.588833</v>
      </c>
      <c r="L1203" s="31" t="n">
        <v>9.348747</v>
      </c>
      <c r="M1203" s="8" t="n">
        <v>206</v>
      </c>
      <c r="N1203" s="8" t="n">
        <v>1008</v>
      </c>
      <c r="O1203" s="31" t="n">
        <v>10.214631</v>
      </c>
      <c r="P1203" s="31" t="n">
        <v>14.056359</v>
      </c>
      <c r="Q1203" s="31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31" t="n">
        <v>5.094427</v>
      </c>
      <c r="W1203" s="41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2*ROUNDUP(G1203*1000/V_ZENER,0)*PRICE_Z+(4+IF(CORE_MODE=1,1,0)+IF(OR(CORE_MODE=3,CORE_MODE=4),1+2*N_CW+2*N_CW_A,0))*ROUNDUP(G1203*DIODE_SAFETY/V_STICK,0)*PRICE_STICK</f>
        <v>78.9</v>
      </c>
      <c r="AG1203" s="24" t="n">
        <f aca="false">SUM(X1203:AF1203)</f>
        <v>3613.80360588</v>
      </c>
      <c r="AH1203" s="20" t="n">
        <f aca="false">FIXED_BOM</f>
        <v>3666</v>
      </c>
      <c r="AI1203" s="24" t="n">
        <f aca="false">(AG1203+AH1203)*(1+CONT)</f>
        <v>8371.774146762</v>
      </c>
      <c r="AJ1203" s="24" t="n">
        <f aca="false">IF(AR1203&gt;0,AI1203/AR1203,1000000000000)</f>
        <v>895.496920257014</v>
      </c>
      <c r="AK1203" s="8" t="n">
        <f aca="false">IF(AND(AP1203&gt;=V_NEED,AR1203&gt;=P_MIN,AQ1203&gt;=Z_MIN,F1203&lt;=N_CAP,D1203&lt;=R_MAX,OR(CORONA_REQ=0,O1203&gt;=G1203),OR(CORE_MODE&lt;&gt;3,E_CORE&lt;=E_NULL_MAX)),1,0)</f>
        <v>0</v>
      </c>
      <c r="AL1203" s="31" t="n">
        <f aca="false">IF(AK1203=1,IF(OBJECTIVE=1,AI1203,AJ1203),1000000000000)+ROW()*0.000000001</f>
        <v>1000000000000</v>
      </c>
      <c r="AM1203" s="31" t="n">
        <v>5.296348</v>
      </c>
      <c r="AN1203" s="41" t="n">
        <v>1.560951</v>
      </c>
      <c r="AO1203" s="31" t="n">
        <v>9.133356</v>
      </c>
      <c r="AP1203" s="31" t="n">
        <f aca="false">IF(CORE_MODE=1,G1203,IF(OR(CORE_MODE=3,CORE_MODE=4),G1203+(CHOOSE(N_CW+1,0,1,CW_N2,CW_N3,CW_N4,CW_N5,CW_N6)+CHOOSE(N_CW_A+1,0,CW_A1,CW_A2))*CW_PER_SWING*AM1203,AM1203))</f>
        <v>20.500199395524</v>
      </c>
      <c r="AQ1203" s="41" t="n">
        <f aca="false">IF(CORE_MODE=2,AN1203,K1203)</f>
        <v>1.588833</v>
      </c>
      <c r="AR1203" s="31" t="n">
        <f aca="false">IF(CORE_MODE=2,AO1203,L1203)</f>
        <v>9.348747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31" t="n">
        <v>9.259956</v>
      </c>
      <c r="H1204" s="8" t="n">
        <v>142.598114</v>
      </c>
      <c r="I1204" s="8" t="n">
        <v>3109.870677</v>
      </c>
      <c r="J1204" s="31" t="n">
        <v>21.808638</v>
      </c>
      <c r="K1204" s="41" t="n">
        <v>1.596611</v>
      </c>
      <c r="L1204" s="31" t="n">
        <v>12.71178</v>
      </c>
      <c r="M1204" s="8" t="n">
        <v>278</v>
      </c>
      <c r="N1204" s="8" t="n">
        <v>1152</v>
      </c>
      <c r="O1204" s="31" t="n">
        <v>10.214631</v>
      </c>
      <c r="P1204" s="31" t="n">
        <v>18.741812</v>
      </c>
      <c r="Q1204" s="31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31" t="n">
        <v>6.527234</v>
      </c>
      <c r="W1204" s="41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2*ROUNDUP(G1204*1000/V_ZENER,0)*PRICE_Z+(4+IF(CORE_MODE=1,1,0)+IF(OR(CORE_MODE=3,CORE_MODE=4),1+2*N_CW+2*N_CW_A,0))*ROUNDUP(G1204*DIODE_SAFETY/V_STICK,0)*PRICE_STICK</f>
        <v>78.9</v>
      </c>
      <c r="AG1204" s="24" t="n">
        <f aca="false">SUM(X1204:AF1204)</f>
        <v>4749.40650089</v>
      </c>
      <c r="AH1204" s="20" t="n">
        <f aca="false">FIXED_BOM</f>
        <v>3666</v>
      </c>
      <c r="AI1204" s="24" t="n">
        <f aca="false">(AG1204+AH1204)*(1+CONT)</f>
        <v>9677.7174760235</v>
      </c>
      <c r="AJ1204" s="24" t="n">
        <f aca="false">IF(AR1204&gt;0,AI1204/AR1204,1000000000000)</f>
        <v>761.318829937546</v>
      </c>
      <c r="AK1204" s="8" t="n">
        <f aca="false">IF(AND(AP1204&gt;=V_NEED,AR1204&gt;=P_MIN,AQ1204&gt;=Z_MIN,F1204&lt;=N_CAP,D1204&lt;=R_MAX,OR(CORONA_REQ=0,O1204&gt;=G1204),OR(CORE_MODE&lt;&gt;3,E_CORE&lt;=E_NULL_MAX)),1,0)</f>
        <v>0</v>
      </c>
      <c r="AL1204" s="31" t="n">
        <f aca="false">IF(AK1204=1,IF(OBJECTIVE=1,AI1204,AJ1204),1000000000000)+ROW()*0.000000001</f>
        <v>1000000000000</v>
      </c>
      <c r="AM1204" s="31" t="n">
        <v>5.356132</v>
      </c>
      <c r="AN1204" s="41" t="n">
        <v>1.576318</v>
      </c>
      <c r="AO1204" s="31" t="n">
        <v>12.508773</v>
      </c>
      <c r="AP1204" s="31" t="n">
        <f aca="false">IF(CORE_MODE=1,G1204,IF(OR(CORE_MODE=3,CORE_MODE=4),G1204+(CHOOSE(N_CW+1,0,1,CW_N2,CW_N3,CW_N4,CW_N5,CW_N6)+CHOOSE(N_CW_A+1,0,CW_A1,CW_A2))*CW_PER_SWING*AM1204,AM1204))</f>
        <v>20.627076766716</v>
      </c>
      <c r="AQ1204" s="41" t="n">
        <f aca="false">IF(CORE_MODE=2,AN1204,K1204)</f>
        <v>1.596611</v>
      </c>
      <c r="AR1204" s="31" t="n">
        <f aca="false">IF(CORE_MODE=2,AO1204,L1204)</f>
        <v>12.71178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31" t="n">
        <v>9.259956</v>
      </c>
      <c r="H1205" s="8" t="n">
        <v>54.12384</v>
      </c>
      <c r="I1205" s="8" t="n">
        <v>823.807509</v>
      </c>
      <c r="J1205" s="31" t="n">
        <v>15.220788</v>
      </c>
      <c r="K1205" s="41" t="n">
        <v>1.492281</v>
      </c>
      <c r="L1205" s="31" t="n">
        <v>2.958832</v>
      </c>
      <c r="M1205" s="8" t="n">
        <v>74</v>
      </c>
      <c r="N1205" s="8" t="n">
        <v>744</v>
      </c>
      <c r="O1205" s="31" t="n">
        <v>10.214631</v>
      </c>
      <c r="P1205" s="31" t="n">
        <v>5.364037</v>
      </c>
      <c r="Q1205" s="31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31" t="n">
        <v>2.467613</v>
      </c>
      <c r="W1205" s="41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2*ROUNDUP(G1205*1000/V_ZENER,0)*PRICE_Z+(4+IF(CORE_MODE=1,1,0)+IF(OR(CORE_MODE=3,CORE_MODE=4),1+2*N_CW+2*N_CW_A,0))*ROUNDUP(G1205*DIODE_SAFETY/V_STICK,0)*PRICE_STICK</f>
        <v>78.9</v>
      </c>
      <c r="AG1205" s="24" t="n">
        <f aca="false">SUM(X1205:AF1205)</f>
        <v>1522.43860964</v>
      </c>
      <c r="AH1205" s="20" t="n">
        <f aca="false">FIXED_BOM</f>
        <v>3666</v>
      </c>
      <c r="AI1205" s="24" t="n">
        <f aca="false">(AG1205+AH1205)*(1+CONT)</f>
        <v>5966.704401086</v>
      </c>
      <c r="AJ1205" s="24" t="n">
        <f aca="false">IF(AR1205&gt;0,AI1205/AR1205,1000000000000)</f>
        <v>2016.57424317636</v>
      </c>
      <c r="AK1205" s="8" t="n">
        <f aca="false">IF(AND(AP1205&gt;=V_NEED,AR1205&gt;=P_MIN,AQ1205&gt;=Z_MIN,F1205&lt;=N_CAP,D1205&lt;=R_MAX,OR(CORONA_REQ=0,O1205&gt;=G1205),OR(CORE_MODE&lt;&gt;3,E_CORE&lt;=E_NULL_MAX)),1,0)</f>
        <v>0</v>
      </c>
      <c r="AL1205" s="31" t="n">
        <f aca="false">IF(AK1205=1,IF(OBJECTIVE=1,AI1205,AJ1205),1000000000000)+ROW()*0.000000001</f>
        <v>1000000000000</v>
      </c>
      <c r="AM1205" s="31" t="n">
        <v>5.136516</v>
      </c>
      <c r="AN1205" s="41" t="n">
        <v>1.432074</v>
      </c>
      <c r="AO1205" s="31" t="n">
        <v>2.759251</v>
      </c>
      <c r="AP1205" s="31" t="n">
        <f aca="false">IF(CORE_MODE=1,G1205,IF(OR(CORE_MODE=3,CORE_MODE=4),G1205+(CHOOSE(N_CW+1,0,1,CW_N2,CW_N3,CW_N4,CW_N5,CW_N6)+CHOOSE(N_CW_A+1,0,CW_A1,CW_A2))*CW_PER_SWING*AM1205,AM1205))</f>
        <v>20.160993855708</v>
      </c>
      <c r="AQ1205" s="41" t="n">
        <f aca="false">IF(CORE_MODE=2,AN1205,K1205)</f>
        <v>1.492281</v>
      </c>
      <c r="AR1205" s="31" t="n">
        <f aca="false">IF(CORE_MODE=2,AO1205,L1205)</f>
        <v>2.958832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31" t="n">
        <v>9.259956</v>
      </c>
      <c r="H1206" s="8" t="n">
        <v>83.908892</v>
      </c>
      <c r="I1206" s="8" t="n">
        <v>1294.554657</v>
      </c>
      <c r="J1206" s="31" t="n">
        <v>15.428099</v>
      </c>
      <c r="K1206" s="41" t="n">
        <v>1.520703</v>
      </c>
      <c r="L1206" s="31" t="n">
        <v>4.83508</v>
      </c>
      <c r="M1206" s="8" t="n">
        <v>110</v>
      </c>
      <c r="N1206" s="8" t="n">
        <v>816</v>
      </c>
      <c r="O1206" s="31" t="n">
        <v>10.214631</v>
      </c>
      <c r="P1206" s="31" t="n">
        <v>8.046055</v>
      </c>
      <c r="Q1206" s="31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31" t="n">
        <v>3.184017</v>
      </c>
      <c r="W1206" s="41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2*ROUNDUP(G1206*1000/V_ZENER,0)*PRICE_Z+(4+IF(CORE_MODE=1,1,0)+IF(OR(CORE_MODE=3,CORE_MODE=4),1+2*N_CW+2*N_CW_A,0))*ROUNDUP(G1206*DIODE_SAFETY/V_STICK,0)*PRICE_STICK</f>
        <v>78.9</v>
      </c>
      <c r="AG1206" s="24" t="n">
        <f aca="false">SUM(X1206:AF1206)</f>
        <v>2094.3013739</v>
      </c>
      <c r="AH1206" s="20" t="n">
        <f aca="false">FIXED_BOM</f>
        <v>3666</v>
      </c>
      <c r="AI1206" s="24" t="n">
        <f aca="false">(AG1206+AH1206)*(1+CONT)</f>
        <v>6624.346579985</v>
      </c>
      <c r="AJ1206" s="24" t="n">
        <f aca="false">IF(AR1206&gt;0,AI1206/AR1206,1000000000000)</f>
        <v>1370.0593537201</v>
      </c>
      <c r="AK1206" s="8" t="n">
        <f aca="false">IF(AND(AP1206&gt;=V_NEED,AR1206&gt;=P_MIN,AQ1206&gt;=Z_MIN,F1206&lt;=N_CAP,D1206&lt;=R_MAX,OR(CORONA_REQ=0,O1206&gt;=G1206),OR(CORE_MODE&lt;&gt;3,E_CORE&lt;=E_NULL_MAX)),1,0)</f>
        <v>0</v>
      </c>
      <c r="AL1206" s="31" t="n">
        <f aca="false">IF(AK1206=1,IF(OBJECTIVE=1,AI1206,AJ1206),1000000000000)+ROW()*0.000000001</f>
        <v>1000000000000</v>
      </c>
      <c r="AM1206" s="31" t="n">
        <v>5.178214</v>
      </c>
      <c r="AN1206" s="41" t="n">
        <v>1.47852</v>
      </c>
      <c r="AO1206" s="31" t="n">
        <v>4.625933</v>
      </c>
      <c r="AP1206" s="31" t="n">
        <f aca="false">IF(CORE_MODE=1,G1206,IF(OR(CORE_MODE=3,CORE_MODE=4),G1206+(CHOOSE(N_CW+1,0,1,CW_N2,CW_N3,CW_N4,CW_N5,CW_N6)+CHOOSE(N_CW_A+1,0,CW_A1,CW_A2))*CW_PER_SWING*AM1206,AM1206))</f>
        <v>20.249487978282</v>
      </c>
      <c r="AQ1206" s="41" t="n">
        <f aca="false">IF(CORE_MODE=2,AN1206,K1206)</f>
        <v>1.520703</v>
      </c>
      <c r="AR1206" s="31" t="n">
        <f aca="false">IF(CORE_MODE=2,AO1206,L1206)</f>
        <v>4.83508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31" t="n">
        <v>9.259956</v>
      </c>
      <c r="H1207" s="8" t="n">
        <v>113.693944</v>
      </c>
      <c r="I1207" s="8" t="n">
        <v>1765.301805</v>
      </c>
      <c r="J1207" s="31" t="n">
        <v>15.526788</v>
      </c>
      <c r="K1207" s="41" t="n">
        <v>1.534315</v>
      </c>
      <c r="L1207" s="31" t="n">
        <v>6.711791</v>
      </c>
      <c r="M1207" s="8" t="n">
        <v>146</v>
      </c>
      <c r="N1207" s="8" t="n">
        <v>888</v>
      </c>
      <c r="O1207" s="31" t="n">
        <v>10.214631</v>
      </c>
      <c r="P1207" s="31" t="n">
        <v>10.728074</v>
      </c>
      <c r="Q1207" s="31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31" t="n">
        <v>3.90042</v>
      </c>
      <c r="W1207" s="41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2*ROUNDUP(G1207*1000/V_ZENER,0)*PRICE_Z+(4+IF(CORE_MODE=1,1,0)+IF(OR(CORE_MODE=3,CORE_MODE=4),1+2*N_CW+2*N_CW_A,0))*ROUNDUP(G1207*DIODE_SAFETY/V_STICK,0)*PRICE_STICK</f>
        <v>78.9</v>
      </c>
      <c r="AG1207" s="24" t="n">
        <f aca="false">SUM(X1207:AF1207)</f>
        <v>2666.16415363</v>
      </c>
      <c r="AH1207" s="20" t="n">
        <f aca="false">FIXED_BOM</f>
        <v>3666</v>
      </c>
      <c r="AI1207" s="24" t="n">
        <f aca="false">(AG1207+AH1207)*(1+CONT)</f>
        <v>7281.9887766745</v>
      </c>
      <c r="AJ1207" s="24" t="n">
        <f aca="false">IF(AR1207&gt;0,AI1207/AR1207,1000000000000)</f>
        <v>1084.95463828872</v>
      </c>
      <c r="AK1207" s="8" t="n">
        <f aca="false">IF(AND(AP1207&gt;=V_NEED,AR1207&gt;=P_MIN,AQ1207&gt;=Z_MIN,F1207&lt;=N_CAP,D1207&lt;=R_MAX,OR(CORONA_REQ=0,O1207&gt;=G1207),OR(CORE_MODE&lt;&gt;3,E_CORE&lt;=E_NULL_MAX)),1,0)</f>
        <v>0</v>
      </c>
      <c r="AL1207" s="31" t="n">
        <f aca="false">IF(AK1207=1,IF(OBJECTIVE=1,AI1207,AJ1207),1000000000000)+ROW()*0.000000001</f>
        <v>1000000000000</v>
      </c>
      <c r="AM1207" s="31" t="n">
        <v>5.219246</v>
      </c>
      <c r="AN1207" s="41" t="n">
        <v>1.50214</v>
      </c>
      <c r="AO1207" s="31" t="n">
        <v>6.50314</v>
      </c>
      <c r="AP1207" s="31" t="n">
        <f aca="false">IF(CORE_MODE=1,G1207,IF(OR(CORE_MODE=3,CORE_MODE=4),G1207+(CHOOSE(N_CW+1,0,1,CW_N2,CW_N3,CW_N4,CW_N5,CW_N6)+CHOOSE(N_CW_A+1,0,CW_A1,CW_A2))*CW_PER_SWING*AM1207,AM1207))</f>
        <v>20.336568673698</v>
      </c>
      <c r="AQ1207" s="41" t="n">
        <f aca="false">IF(CORE_MODE=2,AN1207,K1207)</f>
        <v>1.534315</v>
      </c>
      <c r="AR1207" s="31" t="n">
        <f aca="false">IF(CORE_MODE=2,AO1207,L1207)</f>
        <v>6.711791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31" t="n">
        <v>9.259956</v>
      </c>
      <c r="H1208" s="8" t="n">
        <v>143.478995</v>
      </c>
      <c r="I1208" s="8" t="n">
        <v>2236.048953</v>
      </c>
      <c r="J1208" s="31" t="n">
        <v>15.584504</v>
      </c>
      <c r="K1208" s="41" t="n">
        <v>1.541994</v>
      </c>
      <c r="L1208" s="31" t="n">
        <v>8.584762</v>
      </c>
      <c r="M1208" s="8" t="n">
        <v>182</v>
      </c>
      <c r="N1208" s="8" t="n">
        <v>960</v>
      </c>
      <c r="O1208" s="31" t="n">
        <v>10.214631</v>
      </c>
      <c r="P1208" s="31" t="n">
        <v>13.410092</v>
      </c>
      <c r="Q1208" s="31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31" t="n">
        <v>4.616824</v>
      </c>
      <c r="W1208" s="41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2*ROUNDUP(G1208*1000/V_ZENER,0)*PRICE_Z+(4+IF(CORE_MODE=1,1,0)+IF(OR(CORE_MODE=3,CORE_MODE=4),1+2*N_CW+2*N_CW_A,0))*ROUNDUP(G1208*DIODE_SAFETY/V_STICK,0)*PRICE_STICK</f>
        <v>78.9</v>
      </c>
      <c r="AG1208" s="24" t="n">
        <f aca="false">SUM(X1208:AF1208)</f>
        <v>3238.02692289</v>
      </c>
      <c r="AH1208" s="20" t="n">
        <f aca="false">FIXED_BOM</f>
        <v>3666</v>
      </c>
      <c r="AI1208" s="24" t="n">
        <f aca="false">(AG1208+AH1208)*(1+CONT)</f>
        <v>7939.6309613235</v>
      </c>
      <c r="AJ1208" s="24" t="n">
        <f aca="false">IF(AR1208&gt;0,AI1208/AR1208,1000000000000)</f>
        <v>924.851610484193</v>
      </c>
      <c r="AK1208" s="8" t="n">
        <f aca="false">IF(AND(AP1208&gt;=V_NEED,AR1208&gt;=P_MIN,AQ1208&gt;=Z_MIN,F1208&lt;=N_CAP,D1208&lt;=R_MAX,OR(CORONA_REQ=0,O1208&gt;=G1208),OR(CORE_MODE&lt;&gt;3,E_CORE&lt;=E_NULL_MAX)),1,0)</f>
        <v>0</v>
      </c>
      <c r="AL1208" s="31" t="n">
        <f aca="false">IF(AK1208=1,IF(OBJECTIVE=1,AI1208,AJ1208),1000000000000)+ROW()*0.000000001</f>
        <v>1000000000000</v>
      </c>
      <c r="AM1208" s="31" t="n">
        <v>5.2592</v>
      </c>
      <c r="AN1208" s="41" t="n">
        <v>1.515589</v>
      </c>
      <c r="AO1208" s="31" t="n">
        <v>8.371478</v>
      </c>
      <c r="AP1208" s="31" t="n">
        <f aca="false">IF(CORE_MODE=1,G1208,IF(OR(CORE_MODE=3,CORE_MODE=4),G1208+(CHOOSE(N_CW+1,0,1,CW_N2,CW_N3,CW_N4,CW_N5,CW_N6)+CHOOSE(N_CW_A+1,0,CW_A1,CW_A2))*CW_PER_SWING*AM1208,AM1208))</f>
        <v>20.4213615696</v>
      </c>
      <c r="AQ1208" s="41" t="n">
        <f aca="false">IF(CORE_MODE=2,AN1208,K1208)</f>
        <v>1.541994</v>
      </c>
      <c r="AR1208" s="31" t="n">
        <f aca="false">IF(CORE_MODE=2,AO1208,L1208)</f>
        <v>8.584762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31" t="n">
        <v>9.259956</v>
      </c>
      <c r="H1209" s="8" t="n">
        <v>173.264047</v>
      </c>
      <c r="I1209" s="8" t="n">
        <v>2706.796101</v>
      </c>
      <c r="J1209" s="31" t="n">
        <v>15.622376</v>
      </c>
      <c r="K1209" s="41" t="n">
        <v>1.546777</v>
      </c>
      <c r="L1209" s="31" t="n">
        <v>10.4601</v>
      </c>
      <c r="M1209" s="8" t="n">
        <v>218</v>
      </c>
      <c r="N1209" s="8" t="n">
        <v>1032</v>
      </c>
      <c r="O1209" s="31" t="n">
        <v>10.214631</v>
      </c>
      <c r="P1209" s="31" t="n">
        <v>16.092111</v>
      </c>
      <c r="Q1209" s="31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31" t="n">
        <v>5.333228</v>
      </c>
      <c r="W1209" s="41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2*ROUNDUP(G1209*1000/V_ZENER,0)*PRICE_Z+(4+IF(CORE_MODE=1,1,0)+IF(OR(CORE_MODE=3,CORE_MODE=4),1+2*N_CW+2*N_CW_A,0))*ROUNDUP(G1209*DIODE_SAFETY/V_STICK,0)*PRICE_STICK</f>
        <v>78.9</v>
      </c>
      <c r="AG1209" s="24" t="n">
        <f aca="false">SUM(X1209:AF1209)</f>
        <v>3809.88975912</v>
      </c>
      <c r="AH1209" s="20" t="n">
        <f aca="false">FIXED_BOM</f>
        <v>3666</v>
      </c>
      <c r="AI1209" s="24" t="n">
        <f aca="false">(AG1209+AH1209)*(1+CONT)</f>
        <v>8597.273222988</v>
      </c>
      <c r="AJ1209" s="24" t="n">
        <f aca="false">IF(AR1209&gt;0,AI1209/AR1209,1000000000000)</f>
        <v>821.911188515215</v>
      </c>
      <c r="AK1209" s="8" t="n">
        <f aca="false">IF(AND(AP1209&gt;=V_NEED,AR1209&gt;=P_MIN,AQ1209&gt;=Z_MIN,F1209&lt;=N_CAP,D1209&lt;=R_MAX,OR(CORONA_REQ=0,O1209&gt;=G1209),OR(CORE_MODE&lt;&gt;3,E_CORE&lt;=E_NULL_MAX)),1,0)</f>
        <v>0</v>
      </c>
      <c r="AL1209" s="31" t="n">
        <f aca="false">IF(AK1209=1,IF(OBJECTIVE=1,AI1209,AJ1209),1000000000000)+ROW()*0.000000001</f>
        <v>1000000000000</v>
      </c>
      <c r="AM1209" s="31" t="n">
        <v>5.291451</v>
      </c>
      <c r="AN1209" s="41" t="n">
        <v>1.525105</v>
      </c>
      <c r="AO1209" s="31" t="n">
        <v>10.252942</v>
      </c>
      <c r="AP1209" s="31" t="n">
        <f aca="false">IF(CORE_MODE=1,G1209,IF(OR(CORE_MODE=3,CORE_MODE=4),G1209+(CHOOSE(N_CW+1,0,1,CW_N2,CW_N3,CW_N4,CW_N5,CW_N6)+CHOOSE(N_CW_A+1,0,CW_A1,CW_A2))*CW_PER_SWING*AM1209,AM1209))</f>
        <v>20.489806673613</v>
      </c>
      <c r="AQ1209" s="41" t="n">
        <f aca="false">IF(CORE_MODE=2,AN1209,K1209)</f>
        <v>1.546777</v>
      </c>
      <c r="AR1209" s="31" t="n">
        <f aca="false">IF(CORE_MODE=2,AO1209,L1209)</f>
        <v>10.4601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31" t="n">
        <v>9.259956</v>
      </c>
      <c r="H1210" s="8" t="n">
        <v>232.83415</v>
      </c>
      <c r="I1210" s="8" t="n">
        <v>3648.290397</v>
      </c>
      <c r="J1210" s="31" t="n">
        <v>15.669052</v>
      </c>
      <c r="K1210" s="41" t="n">
        <v>1.55323</v>
      </c>
      <c r="L1210" s="31" t="n">
        <v>14.203777</v>
      </c>
      <c r="M1210" s="8" t="n">
        <v>290</v>
      </c>
      <c r="N1210" s="8" t="n">
        <v>1176</v>
      </c>
      <c r="O1210" s="31" t="n">
        <v>10.214631</v>
      </c>
      <c r="P1210" s="31" t="n">
        <v>21.456148</v>
      </c>
      <c r="Q1210" s="31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31" t="n">
        <v>6.766036</v>
      </c>
      <c r="W1210" s="41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2*ROUNDUP(G1210*1000/V_ZENER,0)*PRICE_Z+(4+IF(CORE_MODE=1,1,0)+IF(OR(CORE_MODE=3,CORE_MODE=4),1+2*N_CW+2*N_CW_A,0))*ROUNDUP(G1210*DIODE_SAFETY/V_STICK,0)*PRICE_STICK</f>
        <v>78.9</v>
      </c>
      <c r="AG1210" s="24" t="n">
        <f aca="false">SUM(X1210:AF1210)</f>
        <v>4953.61536961</v>
      </c>
      <c r="AH1210" s="20" t="n">
        <f aca="false">FIXED_BOM</f>
        <v>3666</v>
      </c>
      <c r="AI1210" s="24" t="n">
        <f aca="false">(AG1210+AH1210)*(1+CONT)</f>
        <v>9912.5576750515</v>
      </c>
      <c r="AJ1210" s="24" t="n">
        <f aca="false">IF(AR1210&gt;0,AI1210/AR1210,1000000000000)</f>
        <v>697.881815171521</v>
      </c>
      <c r="AK1210" s="8" t="n">
        <f aca="false">IF(AND(AP1210&gt;=V_NEED,AR1210&gt;=P_MIN,AQ1210&gt;=Z_MIN,F1210&lt;=N_CAP,D1210&lt;=R_MAX,OR(CORONA_REQ=0,O1210&gt;=G1210),OR(CORE_MODE&lt;&gt;3,E_CORE&lt;=E_NULL_MAX)),1,0)</f>
        <v>0</v>
      </c>
      <c r="AL1210" s="31" t="n">
        <f aca="false">IF(AK1210=1,IF(OBJECTIVE=1,AI1210,AJ1210),1000000000000)+ROW()*0.000000001</f>
        <v>1000000000000</v>
      </c>
      <c r="AM1210" s="31" t="n">
        <v>5.383473</v>
      </c>
      <c r="AN1210" s="41" t="n">
        <v>1.536712</v>
      </c>
      <c r="AO1210" s="31" t="n">
        <v>13.995559</v>
      </c>
      <c r="AP1210" s="31" t="n">
        <f aca="false">IF(CORE_MODE=1,G1210,IF(OR(CORE_MODE=3,CORE_MODE=4),G1210+(CHOOSE(N_CW+1,0,1,CW_N2,CW_N3,CW_N4,CW_N5,CW_N6)+CHOOSE(N_CW_A+1,0,CW_A1,CW_A2))*CW_PER_SWING*AM1210,AM1210))</f>
        <v>20.685101559399</v>
      </c>
      <c r="AQ1210" s="41" t="n">
        <f aca="false">IF(CORE_MODE=2,AN1210,K1210)</f>
        <v>1.55323</v>
      </c>
      <c r="AR1210" s="31" t="n">
        <f aca="false">IF(CORE_MODE=2,AO1210,L1210)</f>
        <v>14.203777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31" t="n">
        <v>9.259956</v>
      </c>
      <c r="H1211" s="8" t="n">
        <v>27.669079</v>
      </c>
      <c r="I1211" s="8" t="n">
        <v>581.947879</v>
      </c>
      <c r="J1211" s="31" t="n">
        <v>21.032427</v>
      </c>
      <c r="K1211" s="41" t="n">
        <v>1.505435</v>
      </c>
      <c r="L1211" s="31" t="n">
        <v>2.122939</v>
      </c>
      <c r="M1211" s="8" t="n">
        <v>74</v>
      </c>
      <c r="N1211" s="8" t="n">
        <v>744</v>
      </c>
      <c r="O1211" s="31" t="n">
        <v>10.797318</v>
      </c>
      <c r="P1211" s="31" t="n">
        <v>5.008586</v>
      </c>
      <c r="Q1211" s="31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31" t="n">
        <v>2.467613</v>
      </c>
      <c r="W1211" s="41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2*ROUNDUP(G1211*1000/V_ZENER,0)*PRICE_Z+(4+IF(CORE_MODE=1,1,0)+IF(OR(CORE_MODE=3,CORE_MODE=4),1+2*N_CW+2*N_CW_A,0))*ROUNDUP(G1211*DIODE_SAFETY/V_STICK,0)*PRICE_STICK</f>
        <v>78.9</v>
      </c>
      <c r="AG1211" s="24" t="n">
        <f aca="false">SUM(X1211:AF1211)</f>
        <v>1457.26350667</v>
      </c>
      <c r="AH1211" s="20" t="n">
        <f aca="false">FIXED_BOM</f>
        <v>3666</v>
      </c>
      <c r="AI1211" s="24" t="n">
        <f aca="false">(AG1211+AH1211)*(1+CONT)</f>
        <v>5891.7530326705</v>
      </c>
      <c r="AJ1211" s="24" t="n">
        <f aca="false">IF(AR1211&gt;0,AI1211/AR1211,1000000000000)</f>
        <v>2775.28135884757</v>
      </c>
      <c r="AK1211" s="8" t="n">
        <f aca="false">IF(AND(AP1211&gt;=V_NEED,AR1211&gt;=P_MIN,AQ1211&gt;=Z_MIN,F1211&lt;=N_CAP,D1211&lt;=R_MAX,OR(CORONA_REQ=0,O1211&gt;=G1211),OR(CORE_MODE&lt;&gt;3,E_CORE&lt;=E_NULL_MAX)),1,0)</f>
        <v>0</v>
      </c>
      <c r="AL1211" s="31" t="n">
        <f aca="false">IF(AK1211=1,IF(OBJECTIVE=1,AI1211,AJ1211),1000000000000)+ROW()*0.000000001</f>
        <v>1000000000000</v>
      </c>
      <c r="AM1211" s="31" t="n">
        <v>5.136547</v>
      </c>
      <c r="AN1211" s="41" t="n">
        <v>1.418916</v>
      </c>
      <c r="AO1211" s="31" t="n">
        <v>1.91449</v>
      </c>
      <c r="AP1211" s="31" t="n">
        <f aca="false">IF(CORE_MODE=1,G1211,IF(OR(CORE_MODE=3,CORE_MODE=4),G1211+(CHOOSE(N_CW+1,0,1,CW_N2,CW_N3,CW_N4,CW_N5,CW_N6)+CHOOSE(N_CW_A+1,0,CW_A1,CW_A2))*CW_PER_SWING*AM1211,AM1211))</f>
        <v>20.161059645861</v>
      </c>
      <c r="AQ1211" s="41" t="n">
        <f aca="false">IF(CORE_MODE=2,AN1211,K1211)</f>
        <v>1.505435</v>
      </c>
      <c r="AR1211" s="31" t="n">
        <f aca="false">IF(CORE_MODE=2,AO1211,L1211)</f>
        <v>2.122939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31" t="n">
        <v>9.259956</v>
      </c>
      <c r="H1212" s="8" t="n">
        <v>42.337124</v>
      </c>
      <c r="I1212" s="8" t="n">
        <v>914.489524</v>
      </c>
      <c r="J1212" s="31" t="n">
        <v>21.600181</v>
      </c>
      <c r="K1212" s="41" t="n">
        <v>1.54531</v>
      </c>
      <c r="L1212" s="31" t="n">
        <v>3.518145</v>
      </c>
      <c r="M1212" s="8" t="n">
        <v>106.5</v>
      </c>
      <c r="N1212" s="8" t="n">
        <v>809</v>
      </c>
      <c r="O1212" s="31" t="n">
        <v>10.797318</v>
      </c>
      <c r="P1212" s="31" t="n">
        <v>7.512879</v>
      </c>
      <c r="Q1212" s="31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31" t="n">
        <v>3.114366</v>
      </c>
      <c r="W1212" s="41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2*ROUNDUP(G1212*1000/V_ZENER,0)*PRICE_Z+(4+IF(CORE_MODE=1,1,0)+IF(OR(CORE_MODE=3,CORE_MODE=4),1+2*N_CW+2*N_CW_A,0))*ROUNDUP(G1212*DIODE_SAFETY/V_STICK,0)*PRICE_STICK</f>
        <v>78.9</v>
      </c>
      <c r="AG1212" s="24" t="n">
        <f aca="false">SUM(X1212:AF1212)</f>
        <v>1948.99261295</v>
      </c>
      <c r="AH1212" s="20" t="n">
        <f aca="false">FIXED_BOM</f>
        <v>3666</v>
      </c>
      <c r="AI1212" s="24" t="n">
        <f aca="false">(AG1212+AH1212)*(1+CONT)</f>
        <v>6457.2415048925</v>
      </c>
      <c r="AJ1212" s="24" t="n">
        <f aca="false">IF(AR1212&gt;0,AI1212/AR1212,1000000000000)</f>
        <v>1835.41085000547</v>
      </c>
      <c r="AK1212" s="8" t="n">
        <f aca="false">IF(AND(AP1212&gt;=V_NEED,AR1212&gt;=P_MIN,AQ1212&gt;=Z_MIN,F1212&lt;=N_CAP,D1212&lt;=R_MAX,OR(CORONA_REQ=0,O1212&gt;=G1212),OR(CORE_MODE&lt;&gt;3,E_CORE&lt;=E_NULL_MAX)),1,0)</f>
        <v>0</v>
      </c>
      <c r="AL1212" s="31" t="n">
        <f aca="false">IF(AK1212=1,IF(OBJECTIVE=1,AI1212,AJ1212),1000000000000)+ROW()*0.000000001</f>
        <v>1000000000000</v>
      </c>
      <c r="AM1212" s="31" t="n">
        <v>5.17903</v>
      </c>
      <c r="AN1212" s="41" t="n">
        <v>1.484178</v>
      </c>
      <c r="AO1212" s="31" t="n">
        <v>3.310047</v>
      </c>
      <c r="AP1212" s="31" t="n">
        <f aca="false">IF(CORE_MODE=1,G1212,IF(OR(CORE_MODE=3,CORE_MODE=4),G1212+(CHOOSE(N_CW+1,0,1,CW_N2,CW_N3,CW_N4,CW_N5,CW_N6)+CHOOSE(N_CW_A+1,0,CW_A1,CW_A2))*CW_PER_SWING*AM1212,AM1212))</f>
        <v>20.25121974489</v>
      </c>
      <c r="AQ1212" s="41" t="n">
        <f aca="false">IF(CORE_MODE=2,AN1212,K1212)</f>
        <v>1.54531</v>
      </c>
      <c r="AR1212" s="31" t="n">
        <f aca="false">IF(CORE_MODE=2,AO1212,L1212)</f>
        <v>3.518145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31" t="n">
        <v>9.259956</v>
      </c>
      <c r="H1213" s="8" t="n">
        <v>57.005169</v>
      </c>
      <c r="I1213" s="8" t="n">
        <v>1247.031169</v>
      </c>
      <c r="J1213" s="31" t="n">
        <v>21.875756</v>
      </c>
      <c r="K1213" s="41" t="n">
        <v>1.56507</v>
      </c>
      <c r="L1213" s="31" t="n">
        <v>4.912968</v>
      </c>
      <c r="M1213" s="8" t="n">
        <v>145.5</v>
      </c>
      <c r="N1213" s="8" t="n">
        <v>887</v>
      </c>
      <c r="O1213" s="31" t="n">
        <v>10.797318</v>
      </c>
      <c r="P1213" s="31" t="n">
        <v>10.017172</v>
      </c>
      <c r="Q1213" s="31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31" t="n">
        <v>3.89047</v>
      </c>
      <c r="W1213" s="41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2*ROUNDUP(G1213*1000/V_ZENER,0)*PRICE_Z+(4+IF(CORE_MODE=1,1,0)+IF(OR(CORE_MODE=3,CORE_MODE=4),1+2*N_CW+2*N_CW_A,0))*ROUNDUP(G1213*DIODE_SAFETY/V_STICK,0)*PRICE_STICK</f>
        <v>78.9</v>
      </c>
      <c r="AG1213" s="24" t="n">
        <f aca="false">SUM(X1213:AF1213)</f>
        <v>2531.19736477</v>
      </c>
      <c r="AH1213" s="20" t="n">
        <f aca="false">FIXED_BOM</f>
        <v>3666</v>
      </c>
      <c r="AI1213" s="24" t="n">
        <f aca="false">(AG1213+AH1213)*(1+CONT)</f>
        <v>7126.7769694855</v>
      </c>
      <c r="AJ1213" s="24" t="n">
        <f aca="false">IF(AR1213&gt;0,AI1213/AR1213,1000000000000)</f>
        <v>1450.60520839653</v>
      </c>
      <c r="AK1213" s="8" t="n">
        <f aca="false">IF(AND(AP1213&gt;=V_NEED,AR1213&gt;=P_MIN,AQ1213&gt;=Z_MIN,F1213&lt;=N_CAP,D1213&lt;=R_MAX,OR(CORONA_REQ=0,O1213&gt;=G1213),OR(CORE_MODE&lt;&gt;3,E_CORE&lt;=E_NULL_MAX)),1,0)</f>
        <v>0</v>
      </c>
      <c r="AL1213" s="31" t="n">
        <f aca="false">IF(AK1213=1,IF(OBJECTIVE=1,AI1213,AJ1213),1000000000000)+ROW()*0.000000001</f>
        <v>1000000000000</v>
      </c>
      <c r="AM1213" s="31" t="n">
        <v>5.207213</v>
      </c>
      <c r="AN1213" s="41" t="n">
        <v>1.517401</v>
      </c>
      <c r="AO1213" s="31" t="n">
        <v>4.70036</v>
      </c>
      <c r="AP1213" s="31" t="n">
        <f aca="false">IF(CORE_MODE=1,G1213,IF(OR(CORE_MODE=3,CORE_MODE=4),G1213+(CHOOSE(N_CW+1,0,1,CW_N2,CW_N3,CW_N4,CW_N5,CW_N6)+CHOOSE(N_CW_A+1,0,CW_A1,CW_A2))*CW_PER_SWING*AM1213,AM1213))</f>
        <v>20.311031483019</v>
      </c>
      <c r="AQ1213" s="41" t="n">
        <f aca="false">IF(CORE_MODE=2,AN1213,K1213)</f>
        <v>1.56507</v>
      </c>
      <c r="AR1213" s="31" t="n">
        <f aca="false">IF(CORE_MODE=2,AO1213,L1213)</f>
        <v>4.912968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31" t="n">
        <v>9.259956</v>
      </c>
      <c r="H1214" s="8" t="n">
        <v>71.673214</v>
      </c>
      <c r="I1214" s="8" t="n">
        <v>1579.572814</v>
      </c>
      <c r="J1214" s="31" t="n">
        <v>22.038537</v>
      </c>
      <c r="K1214" s="41" t="n">
        <v>1.577072</v>
      </c>
      <c r="L1214" s="31" t="n">
        <v>6.315925</v>
      </c>
      <c r="M1214" s="8" t="n">
        <v>178</v>
      </c>
      <c r="N1214" s="8" t="n">
        <v>952</v>
      </c>
      <c r="O1214" s="31" t="n">
        <v>10.797318</v>
      </c>
      <c r="P1214" s="31" t="n">
        <v>12.521465</v>
      </c>
      <c r="Q1214" s="31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31" t="n">
        <v>4.537224</v>
      </c>
      <c r="W1214" s="41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2*ROUNDUP(G1214*1000/V_ZENER,0)*PRICE_Z+(4+IF(CORE_MODE=1,1,0)+IF(OR(CORE_MODE=3,CORE_MODE=4),1+2*N_CW+2*N_CW_A,0))*ROUNDUP(G1214*DIODE_SAFETY/V_STICK,0)*PRICE_STICK</f>
        <v>78.9</v>
      </c>
      <c r="AG1214" s="24" t="n">
        <f aca="false">SUM(X1214:AF1214)</f>
        <v>3022.92653105</v>
      </c>
      <c r="AH1214" s="20" t="n">
        <f aca="false">FIXED_BOM</f>
        <v>3666</v>
      </c>
      <c r="AI1214" s="24" t="n">
        <f aca="false">(AG1214+AH1214)*(1+CONT)</f>
        <v>7692.2655107075</v>
      </c>
      <c r="AJ1214" s="24" t="n">
        <f aca="false">IF(AR1214&gt;0,AI1214/AR1214,1000000000000)</f>
        <v>1217.9159047499</v>
      </c>
      <c r="AK1214" s="8" t="n">
        <f aca="false">IF(AND(AP1214&gt;=V_NEED,AR1214&gt;=P_MIN,AQ1214&gt;=Z_MIN,F1214&lt;=N_CAP,D1214&lt;=R_MAX,OR(CORONA_REQ=0,O1214&gt;=G1214),OR(CORE_MODE&lt;&gt;3,E_CORE&lt;=E_NULL_MAX)),1,0)</f>
        <v>0</v>
      </c>
      <c r="AL1214" s="31" t="n">
        <f aca="false">IF(AK1214=1,IF(OBJECTIVE=1,AI1214,AJ1214),1000000000000)+ROW()*0.000000001</f>
        <v>1000000000000</v>
      </c>
      <c r="AM1214" s="31" t="n">
        <v>5.232752</v>
      </c>
      <c r="AN1214" s="41" t="n">
        <v>1.539022</v>
      </c>
      <c r="AO1214" s="31" t="n">
        <v>6.110351</v>
      </c>
      <c r="AP1214" s="31" t="n">
        <f aca="false">IF(CORE_MODE=1,G1214,IF(OR(CORE_MODE=3,CORE_MODE=4),G1214+(CHOOSE(N_CW+1,0,1,CW_N2,CW_N3,CW_N4,CW_N5,CW_N6)+CHOOSE(N_CW_A+1,0,CW_A1,CW_A2))*CW_PER_SWING*AM1214,AM1214))</f>
        <v>20.365231957776</v>
      </c>
      <c r="AQ1214" s="41" t="n">
        <f aca="false">IF(CORE_MODE=2,AN1214,K1214)</f>
        <v>1.577072</v>
      </c>
      <c r="AR1214" s="31" t="n">
        <f aca="false">IF(CORE_MODE=2,AO1214,L1214)</f>
        <v>6.315925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31" t="n">
        <v>9.259956</v>
      </c>
      <c r="H1215" s="8" t="n">
        <v>86.341259</v>
      </c>
      <c r="I1215" s="8" t="n">
        <v>1912.114459</v>
      </c>
      <c r="J1215" s="31" t="n">
        <v>22.146011</v>
      </c>
      <c r="K1215" s="41" t="n">
        <v>1.585279</v>
      </c>
      <c r="L1215" s="31" t="n">
        <v>7.714862</v>
      </c>
      <c r="M1215" s="8" t="n">
        <v>217</v>
      </c>
      <c r="N1215" s="8" t="n">
        <v>1030</v>
      </c>
      <c r="O1215" s="31" t="n">
        <v>10.797318</v>
      </c>
      <c r="P1215" s="31" t="n">
        <v>15.025759</v>
      </c>
      <c r="Q1215" s="31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31" t="n">
        <v>5.313328</v>
      </c>
      <c r="W1215" s="41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2*ROUNDUP(G1215*1000/V_ZENER,0)*PRICE_Z+(4+IF(CORE_MODE=1,1,0)+IF(OR(CORE_MODE=3,CORE_MODE=4),1+2*N_CW+2*N_CW_A,0))*ROUNDUP(G1215*DIODE_SAFETY/V_STICK,0)*PRICE_STICK</f>
        <v>78.9</v>
      </c>
      <c r="AG1215" s="24" t="n">
        <f aca="false">SUM(X1215:AF1215)</f>
        <v>3605.13134984</v>
      </c>
      <c r="AH1215" s="20" t="n">
        <f aca="false">FIXED_BOM</f>
        <v>3666</v>
      </c>
      <c r="AI1215" s="24" t="n">
        <f aca="false">(AG1215+AH1215)*(1+CONT)</f>
        <v>8361.801052316</v>
      </c>
      <c r="AJ1215" s="24" t="n">
        <f aca="false">IF(AR1215&gt;0,AI1215/AR1215,1000000000000)</f>
        <v>1083.85620537555</v>
      </c>
      <c r="AK1215" s="8" t="n">
        <f aca="false">IF(AND(AP1215&gt;=V_NEED,AR1215&gt;=P_MIN,AQ1215&gt;=Z_MIN,F1215&lt;=N_CAP,D1215&lt;=R_MAX,OR(CORONA_REQ=0,O1215&gt;=G1215),OR(CORE_MODE&lt;&gt;3,E_CORE&lt;=E_NULL_MAX)),1,0)</f>
        <v>0</v>
      </c>
      <c r="AL1215" s="31" t="n">
        <f aca="false">IF(AK1215=1,IF(OBJECTIVE=1,AI1215,AJ1215),1000000000000)+ROW()*0.000000001</f>
        <v>1000000000000</v>
      </c>
      <c r="AM1215" s="31" t="n">
        <v>5.265778</v>
      </c>
      <c r="AN1215" s="41" t="n">
        <v>1.55224</v>
      </c>
      <c r="AO1215" s="31" t="n">
        <v>7.500977</v>
      </c>
      <c r="AP1215" s="31" t="n">
        <f aca="false">IF(CORE_MODE=1,G1215,IF(OR(CORE_MODE=3,CORE_MODE=4),G1215+(CHOOSE(N_CW+1,0,1,CW_N2,CW_N3,CW_N4,CW_N5,CW_N6)+CHOOSE(N_CW_A+1,0,CW_A1,CW_A2))*CW_PER_SWING*AM1215,AM1215))</f>
        <v>20.435321815614</v>
      </c>
      <c r="AQ1215" s="41" t="n">
        <f aca="false">IF(CORE_MODE=2,AN1215,K1215)</f>
        <v>1.585279</v>
      </c>
      <c r="AR1215" s="31" t="n">
        <f aca="false">IF(CORE_MODE=2,AO1215,L1215)</f>
        <v>7.714862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31" t="n">
        <v>9.259956</v>
      </c>
      <c r="H1216" s="8" t="n">
        <v>115.677349</v>
      </c>
      <c r="I1216" s="8" t="n">
        <v>2577.197749</v>
      </c>
      <c r="J1216" s="31" t="n">
        <v>22.279191</v>
      </c>
      <c r="K1216" s="41" t="n">
        <v>1.595275</v>
      </c>
      <c r="L1216" s="31" t="n">
        <v>10.518263</v>
      </c>
      <c r="M1216" s="8" t="n">
        <v>282</v>
      </c>
      <c r="N1216" s="8" t="n">
        <v>1160</v>
      </c>
      <c r="O1216" s="31" t="n">
        <v>10.797318</v>
      </c>
      <c r="P1216" s="31" t="n">
        <v>20.034345</v>
      </c>
      <c r="Q1216" s="31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31" t="n">
        <v>6.606835</v>
      </c>
      <c r="W1216" s="41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2*ROUNDUP(G1216*1000/V_ZENER,0)*PRICE_Z+(4+IF(CORE_MODE=1,1,0)+IF(OR(CORE_MODE=3,CORE_MODE=4),1+2*N_CW+2*N_CW_A,0))*ROUNDUP(G1216*DIODE_SAFETY/V_STICK,0)*PRICE_STICK</f>
        <v>78.9</v>
      </c>
      <c r="AG1216" s="24" t="n">
        <f aca="false">SUM(X1216:AF1216)</f>
        <v>4588.5896239</v>
      </c>
      <c r="AH1216" s="20" t="n">
        <f aca="false">FIXED_BOM</f>
        <v>3666</v>
      </c>
      <c r="AI1216" s="24" t="n">
        <f aca="false">(AG1216+AH1216)*(1+CONT)</f>
        <v>9492.778067485</v>
      </c>
      <c r="AJ1216" s="24" t="n">
        <f aca="false">IF(AR1216&gt;0,AI1216/AR1216,1000000000000)</f>
        <v>902.504345773157</v>
      </c>
      <c r="AK1216" s="8" t="n">
        <f aca="false">IF(AND(AP1216&gt;=V_NEED,AR1216&gt;=P_MIN,AQ1216&gt;=Z_MIN,F1216&lt;=N_CAP,D1216&lt;=R_MAX,OR(CORONA_REQ=0,O1216&gt;=G1216),OR(CORE_MODE&lt;&gt;3,E_CORE&lt;=E_NULL_MAX)),1,0)</f>
        <v>0</v>
      </c>
      <c r="AL1216" s="31" t="n">
        <f aca="false">IF(AK1216=1,IF(OBJECTIVE=1,AI1216,AJ1216),1000000000000)+ROW()*0.000000001</f>
        <v>1000000000000</v>
      </c>
      <c r="AM1216" s="31" t="n">
        <v>5.317311</v>
      </c>
      <c r="AN1216" s="41" t="n">
        <v>1.57023</v>
      </c>
      <c r="AO1216" s="31" t="n">
        <v>10.305855</v>
      </c>
      <c r="AP1216" s="31" t="n">
        <f aca="false">IF(CORE_MODE=1,G1216,IF(OR(CORE_MODE=3,CORE_MODE=4),G1216+(CHOOSE(N_CW+1,0,1,CW_N2,CW_N3,CW_N4,CW_N5,CW_N6)+CHOOSE(N_CW_A+1,0,CW_A1,CW_A2))*CW_PER_SWING*AM1216,AM1216))</f>
        <v>20.544688394793</v>
      </c>
      <c r="AQ1216" s="41" t="n">
        <f aca="false">IF(CORE_MODE=2,AN1216,K1216)</f>
        <v>1.595275</v>
      </c>
      <c r="AR1216" s="31" t="n">
        <f aca="false">IF(CORE_MODE=2,AO1216,L1216)</f>
        <v>10.518263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31" t="n">
        <v>9.259956</v>
      </c>
      <c r="H1217" s="8" t="n">
        <v>37.566117</v>
      </c>
      <c r="I1217" s="8" t="n">
        <v>703.823841</v>
      </c>
      <c r="J1217" s="31" t="n">
        <v>18.735603</v>
      </c>
      <c r="K1217" s="41" t="n">
        <v>1.509258</v>
      </c>
      <c r="L1217" s="31" t="n">
        <v>2.583654</v>
      </c>
      <c r="M1217" s="8" t="n">
        <v>74</v>
      </c>
      <c r="N1217" s="8" t="n">
        <v>744</v>
      </c>
      <c r="O1217" s="31" t="n">
        <v>10.797318</v>
      </c>
      <c r="P1217" s="31" t="n">
        <v>5.856816</v>
      </c>
      <c r="Q1217" s="31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31" t="n">
        <v>2.467613</v>
      </c>
      <c r="W1217" s="41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2*ROUNDUP(G1217*1000/V_ZENER,0)*PRICE_Z+(4+IF(CORE_MODE=1,1,0)+IF(OR(CORE_MODE=3,CORE_MODE=4),1+2*N_CW+2*N_CW_A,0))*ROUNDUP(G1217*DIODE_SAFETY/V_STICK,0)*PRICE_STICK</f>
        <v>78.9</v>
      </c>
      <c r="AG1217" s="24" t="n">
        <f aca="false">SUM(X1217:AF1217)</f>
        <v>1467.41681977</v>
      </c>
      <c r="AH1217" s="20" t="n">
        <f aca="false">FIXED_BOM</f>
        <v>3666</v>
      </c>
      <c r="AI1217" s="24" t="n">
        <f aca="false">(AG1217+AH1217)*(1+CONT)</f>
        <v>5903.4293427355</v>
      </c>
      <c r="AJ1217" s="24" t="n">
        <f aca="false">IF(AR1217&gt;0,AI1217/AR1217,1000000000000)</f>
        <v>2284.91483098569</v>
      </c>
      <c r="AK1217" s="8" t="n">
        <f aca="false">IF(AND(AP1217&gt;=V_NEED,AR1217&gt;=P_MIN,AQ1217&gt;=Z_MIN,F1217&lt;=N_CAP,D1217&lt;=R_MAX,OR(CORONA_REQ=0,O1217&gt;=G1217),OR(CORE_MODE&lt;&gt;3,E_CORE&lt;=E_NULL_MAX)),1,0)</f>
        <v>0</v>
      </c>
      <c r="AL1217" s="31" t="n">
        <f aca="false">IF(AK1217=1,IF(OBJECTIVE=1,AI1217,AJ1217),1000000000000)+ROW()*0.000000001</f>
        <v>1000000000000</v>
      </c>
      <c r="AM1217" s="31" t="n">
        <v>5.142382</v>
      </c>
      <c r="AN1217" s="41" t="n">
        <v>1.436569</v>
      </c>
      <c r="AO1217" s="31" t="n">
        <v>2.376171</v>
      </c>
      <c r="AP1217" s="31" t="n">
        <f aca="false">IF(CORE_MODE=1,G1217,IF(OR(CORE_MODE=3,CORE_MODE=4),G1217+(CHOOSE(N_CW+1,0,1,CW_N2,CW_N3,CW_N4,CW_N5,CW_N6)+CHOOSE(N_CW_A+1,0,CW_A1,CW_A2))*CW_PER_SWING*AM1217,AM1217))</f>
        <v>20.173443050466</v>
      </c>
      <c r="AQ1217" s="41" t="n">
        <f aca="false">IF(CORE_MODE=2,AN1217,K1217)</f>
        <v>1.509258</v>
      </c>
      <c r="AR1217" s="31" t="n">
        <f aca="false">IF(CORE_MODE=2,AO1217,L1217)</f>
        <v>2.583654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31" t="n">
        <v>9.259956</v>
      </c>
      <c r="H1218" s="8" t="n">
        <v>57.889612</v>
      </c>
      <c r="I1218" s="8" t="n">
        <v>1106.008893</v>
      </c>
      <c r="J1218" s="31" t="n">
        <v>19.105481</v>
      </c>
      <c r="K1218" s="41" t="n">
        <v>1.542222</v>
      </c>
      <c r="L1218" s="31" t="n">
        <v>4.239978</v>
      </c>
      <c r="M1218" s="8" t="n">
        <v>113</v>
      </c>
      <c r="N1218" s="8" t="n">
        <v>822</v>
      </c>
      <c r="O1218" s="31" t="n">
        <v>10.797318</v>
      </c>
      <c r="P1218" s="31" t="n">
        <v>8.785224</v>
      </c>
      <c r="Q1218" s="31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31" t="n">
        <v>3.243717</v>
      </c>
      <c r="W1218" s="41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2*ROUNDUP(G1218*1000/V_ZENER,0)*PRICE_Z+(4+IF(CORE_MODE=1,1,0)+IF(OR(CORE_MODE=3,CORE_MODE=4),1+2*N_CW+2*N_CW_A,0))*ROUNDUP(G1218*DIODE_SAFETY/V_STICK,0)*PRICE_STICK</f>
        <v>78.9</v>
      </c>
      <c r="AG1218" s="24" t="n">
        <f aca="false">SUM(X1218:AF1218)</f>
        <v>2054.69822814</v>
      </c>
      <c r="AH1218" s="20" t="n">
        <f aca="false">FIXED_BOM</f>
        <v>3666</v>
      </c>
      <c r="AI1218" s="24" t="n">
        <f aca="false">(AG1218+AH1218)*(1+CONT)</f>
        <v>6578.802962361</v>
      </c>
      <c r="AJ1218" s="24" t="n">
        <f aca="false">IF(AR1218&gt;0,AI1218/AR1218,1000000000000)</f>
        <v>1551.61252307465</v>
      </c>
      <c r="AK1218" s="8" t="n">
        <f aca="false">IF(AND(AP1218&gt;=V_NEED,AR1218&gt;=P_MIN,AQ1218&gt;=Z_MIN,F1218&lt;=N_CAP,D1218&lt;=R_MAX,OR(CORONA_REQ=0,O1218&gt;=G1218),OR(CORE_MODE&lt;&gt;3,E_CORE&lt;=E_NULL_MAX)),1,0)</f>
        <v>0</v>
      </c>
      <c r="AL1218" s="31" t="n">
        <f aca="false">IF(AK1218=1,IF(OBJECTIVE=1,AI1218,AJ1218),1000000000000)+ROW()*0.000000001</f>
        <v>1000000000000</v>
      </c>
      <c r="AM1218" s="31" t="n">
        <v>5.18412</v>
      </c>
      <c r="AN1218" s="41" t="n">
        <v>1.490878</v>
      </c>
      <c r="AO1218" s="31" t="n">
        <v>4.02689</v>
      </c>
      <c r="AP1218" s="31" t="n">
        <f aca="false">IF(CORE_MODE=1,G1218,IF(OR(CORE_MODE=3,CORE_MODE=4),G1218+(CHOOSE(N_CW+1,0,1,CW_N2,CW_N3,CW_N4,CW_N5,CW_N6)+CHOOSE(N_CW_A+1,0,CW_A1,CW_A2))*CW_PER_SWING*AM1218,AM1218))</f>
        <v>20.26202206356</v>
      </c>
      <c r="AQ1218" s="41" t="n">
        <f aca="false">IF(CORE_MODE=2,AN1218,K1218)</f>
        <v>1.542222</v>
      </c>
      <c r="AR1218" s="31" t="n">
        <f aca="false">IF(CORE_MODE=2,AO1218,L1218)</f>
        <v>4.239978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31" t="n">
        <v>9.259956</v>
      </c>
      <c r="H1219" s="8" t="n">
        <v>78.213108</v>
      </c>
      <c r="I1219" s="8" t="n">
        <v>1508.193945</v>
      </c>
      <c r="J1219" s="31" t="n">
        <v>19.283135</v>
      </c>
      <c r="K1219" s="41" t="n">
        <v>1.558815</v>
      </c>
      <c r="L1219" s="31" t="n">
        <v>5.905341</v>
      </c>
      <c r="M1219" s="8" t="n">
        <v>152</v>
      </c>
      <c r="N1219" s="8" t="n">
        <v>900</v>
      </c>
      <c r="O1219" s="31" t="n">
        <v>10.797318</v>
      </c>
      <c r="P1219" s="31" t="n">
        <v>11.713632</v>
      </c>
      <c r="Q1219" s="31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31" t="n">
        <v>4.019821</v>
      </c>
      <c r="W1219" s="41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2*ROUNDUP(G1219*1000/V_ZENER,0)*PRICE_Z+(4+IF(CORE_MODE=1,1,0)+IF(OR(CORE_MODE=3,CORE_MODE=4),1+2*N_CW+2*N_CW_A,0))*ROUNDUP(G1219*DIODE_SAFETY/V_STICK,0)*PRICE_STICK</f>
        <v>78.9</v>
      </c>
      <c r="AG1219" s="24" t="n">
        <f aca="false">SUM(X1219:AF1219)</f>
        <v>2641.97967954</v>
      </c>
      <c r="AH1219" s="20" t="n">
        <f aca="false">FIXED_BOM</f>
        <v>3666</v>
      </c>
      <c r="AI1219" s="24" t="n">
        <f aca="false">(AG1219+AH1219)*(1+CONT)</f>
        <v>7254.176631471</v>
      </c>
      <c r="AJ1219" s="24" t="n">
        <f aca="false">IF(AR1219&gt;0,AI1219/AR1219,1000000000000)</f>
        <v>1228.4094401104</v>
      </c>
      <c r="AK1219" s="8" t="n">
        <f aca="false">IF(AND(AP1219&gt;=V_NEED,AR1219&gt;=P_MIN,AQ1219&gt;=Z_MIN,F1219&lt;=N_CAP,D1219&lt;=R_MAX,OR(CORONA_REQ=0,O1219&gt;=G1219),OR(CORE_MODE&lt;&gt;3,E_CORE&lt;=E_NULL_MAX)),1,0)</f>
        <v>0</v>
      </c>
      <c r="AL1219" s="31" t="n">
        <f aca="false">IF(AK1219=1,IF(OBJECTIVE=1,AI1219,AJ1219),1000000000000)+ROW()*0.000000001</f>
        <v>1000000000000</v>
      </c>
      <c r="AM1219" s="31" t="n">
        <v>5.212683</v>
      </c>
      <c r="AN1219" s="41" t="n">
        <v>1.520784</v>
      </c>
      <c r="AO1219" s="31" t="n">
        <v>5.702833</v>
      </c>
      <c r="AP1219" s="31" t="n">
        <f aca="false">IF(CORE_MODE=1,G1219,IF(OR(CORE_MODE=3,CORE_MODE=4),G1219+(CHOOSE(N_CW+1,0,1,CW_N2,CW_N3,CW_N4,CW_N5,CW_N6)+CHOOSE(N_CW_A+1,0,CW_A1,CW_A2))*CW_PER_SWING*AM1219,AM1219))</f>
        <v>20.322640261629</v>
      </c>
      <c r="AQ1219" s="41" t="n">
        <f aca="false">IF(CORE_MODE=2,AN1219,K1219)</f>
        <v>1.558815</v>
      </c>
      <c r="AR1219" s="31" t="n">
        <f aca="false">IF(CORE_MODE=2,AO1219,L1219)</f>
        <v>5.905341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31" t="n">
        <v>9.259956</v>
      </c>
      <c r="H1220" s="8" t="n">
        <v>98.536603</v>
      </c>
      <c r="I1220" s="8" t="n">
        <v>1910.378997</v>
      </c>
      <c r="J1220" s="31" t="n">
        <v>19.387506</v>
      </c>
      <c r="K1220" s="41" t="n">
        <v>1.567965</v>
      </c>
      <c r="L1220" s="31" t="n">
        <v>7.558969</v>
      </c>
      <c r="M1220" s="8" t="n">
        <v>191</v>
      </c>
      <c r="N1220" s="8" t="n">
        <v>978</v>
      </c>
      <c r="O1220" s="31" t="n">
        <v>10.797318</v>
      </c>
      <c r="P1220" s="31" t="n">
        <v>14.642041</v>
      </c>
      <c r="Q1220" s="31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31" t="n">
        <v>4.795925</v>
      </c>
      <c r="W1220" s="41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2*ROUNDUP(G1220*1000/V_ZENER,0)*PRICE_Z+(4+IF(CORE_MODE=1,1,0)+IF(OR(CORE_MODE=3,CORE_MODE=4),1+2*N_CW+2*N_CW_A,0))*ROUNDUP(G1220*DIODE_SAFETY/V_STICK,0)*PRICE_STICK</f>
        <v>78.9</v>
      </c>
      <c r="AG1220" s="24" t="n">
        <f aca="false">SUM(X1220:AF1220)</f>
        <v>3229.26115988</v>
      </c>
      <c r="AH1220" s="20" t="n">
        <f aca="false">FIXED_BOM</f>
        <v>3666</v>
      </c>
      <c r="AI1220" s="24" t="n">
        <f aca="false">(AG1220+AH1220)*(1+CONT)</f>
        <v>7929.550333862</v>
      </c>
      <c r="AJ1220" s="24" t="n">
        <f aca="false">IF(AR1220&gt;0,AI1220/AR1220,1000000000000)</f>
        <v>1049.02538082403</v>
      </c>
      <c r="AK1220" s="8" t="n">
        <f aca="false">IF(AND(AP1220&gt;=V_NEED,AR1220&gt;=P_MIN,AQ1220&gt;=Z_MIN,F1220&lt;=N_CAP,D1220&lt;=R_MAX,OR(CORONA_REQ=0,O1220&gt;=G1220),OR(CORE_MODE&lt;&gt;3,E_CORE&lt;=E_NULL_MAX)),1,0)</f>
        <v>0</v>
      </c>
      <c r="AL1220" s="31" t="n">
        <f aca="false">IF(AK1220=1,IF(OBJECTIVE=1,AI1220,AJ1220),1000000000000)+ROW()*0.000000001</f>
        <v>1000000000000</v>
      </c>
      <c r="AM1220" s="31" t="n">
        <v>5.253378</v>
      </c>
      <c r="AN1220" s="41" t="n">
        <v>1.535944</v>
      </c>
      <c r="AO1220" s="31" t="n">
        <v>7.345724</v>
      </c>
      <c r="AP1220" s="31" t="n">
        <f aca="false">IF(CORE_MODE=1,G1220,IF(OR(CORE_MODE=3,CORE_MODE=4),G1220+(CHOOSE(N_CW+1,0,1,CW_N2,CW_N3,CW_N4,CW_N5,CW_N6)+CHOOSE(N_CW_A+1,0,CW_A1,CW_A2))*CW_PER_SWING*AM1220,AM1220))</f>
        <v>20.409005754414</v>
      </c>
      <c r="AQ1220" s="41" t="n">
        <f aca="false">IF(CORE_MODE=2,AN1220,K1220)</f>
        <v>1.567965</v>
      </c>
      <c r="AR1220" s="31" t="n">
        <f aca="false">IF(CORE_MODE=2,AO1220,L1220)</f>
        <v>7.558969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31" t="n">
        <v>9.259956</v>
      </c>
      <c r="H1221" s="8" t="n">
        <v>118.860099</v>
      </c>
      <c r="I1221" s="8" t="n">
        <v>2312.564048</v>
      </c>
      <c r="J1221" s="31" t="n">
        <v>19.456185</v>
      </c>
      <c r="K1221" s="41" t="n">
        <v>1.575027</v>
      </c>
      <c r="L1221" s="31" t="n">
        <v>9.227523</v>
      </c>
      <c r="M1221" s="8" t="n">
        <v>223.5</v>
      </c>
      <c r="N1221" s="8" t="n">
        <v>1043</v>
      </c>
      <c r="O1221" s="31" t="n">
        <v>10.797318</v>
      </c>
      <c r="P1221" s="31" t="n">
        <v>17.570449</v>
      </c>
      <c r="Q1221" s="31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31" t="n">
        <v>5.442679</v>
      </c>
      <c r="W1221" s="41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2*ROUNDUP(G1221*1000/V_ZENER,0)*PRICE_Z+(4+IF(CORE_MODE=1,1,0)+IF(OR(CORE_MODE=3,CORE_MODE=4),1+2*N_CW+2*N_CW_A,0))*ROUNDUP(G1221*DIODE_SAFETY/V_STICK,0)*PRICE_STICK</f>
        <v>78.9</v>
      </c>
      <c r="AG1221" s="24" t="n">
        <f aca="false">SUM(X1221:AF1221)</f>
        <v>3726.06698271</v>
      </c>
      <c r="AH1221" s="20" t="n">
        <f aca="false">FIXED_BOM</f>
        <v>3666</v>
      </c>
      <c r="AI1221" s="24" t="n">
        <f aca="false">(AG1221+AH1221)*(1+CONT)</f>
        <v>8500.8770301165</v>
      </c>
      <c r="AJ1221" s="24" t="n">
        <f aca="false">IF(AR1221&gt;0,AI1221/AR1221,1000000000000)</f>
        <v>921.252326341153</v>
      </c>
      <c r="AK1221" s="8" t="n">
        <f aca="false">IF(AND(AP1221&gt;=V_NEED,AR1221&gt;=P_MIN,AQ1221&gt;=Z_MIN,F1221&lt;=N_CAP,D1221&lt;=R_MAX,OR(CORONA_REQ=0,O1221&gt;=G1221),OR(CORE_MODE&lt;&gt;3,E_CORE&lt;=E_NULL_MAX)),1,0)</f>
        <v>0</v>
      </c>
      <c r="AL1221" s="31" t="n">
        <f aca="false">IF(AK1221=1,IF(OBJECTIVE=1,AI1221,AJ1221),1000000000000)+ROW()*0.000000001</f>
        <v>1000000000000</v>
      </c>
      <c r="AM1221" s="31" t="n">
        <v>5.286211</v>
      </c>
      <c r="AN1221" s="41" t="n">
        <v>1.547935</v>
      </c>
      <c r="AO1221" s="31" t="n">
        <v>9.012483</v>
      </c>
      <c r="AP1221" s="31" t="n">
        <f aca="false">IF(CORE_MODE=1,G1221,IF(OR(CORE_MODE=3,CORE_MODE=4),G1221+(CHOOSE(N_CW+1,0,1,CW_N2,CW_N3,CW_N4,CW_N5,CW_N6)+CHOOSE(N_CW_A+1,0,CW_A1,CW_A2))*CW_PER_SWING*AM1221,AM1221))</f>
        <v>20.478686015493</v>
      </c>
      <c r="AQ1221" s="41" t="n">
        <f aca="false">IF(CORE_MODE=2,AN1221,K1221)</f>
        <v>1.575027</v>
      </c>
      <c r="AR1221" s="31" t="n">
        <f aca="false">IF(CORE_MODE=2,AO1221,L1221)</f>
        <v>9.227523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31" t="n">
        <v>9.259956</v>
      </c>
      <c r="H1222" s="8" t="n">
        <v>159.507089</v>
      </c>
      <c r="I1222" s="8" t="n">
        <v>3116.934152</v>
      </c>
      <c r="J1222" s="31" t="n">
        <v>19.541038</v>
      </c>
      <c r="K1222" s="41" t="n">
        <v>1.582588</v>
      </c>
      <c r="L1222" s="31" t="n">
        <v>12.546943</v>
      </c>
      <c r="M1222" s="8" t="n">
        <v>301.5</v>
      </c>
      <c r="N1222" s="8" t="n">
        <v>1199</v>
      </c>
      <c r="O1222" s="31" t="n">
        <v>10.797318</v>
      </c>
      <c r="P1222" s="31" t="n">
        <v>23.427265</v>
      </c>
      <c r="Q1222" s="31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31" t="n">
        <v>6.994887</v>
      </c>
      <c r="W1222" s="41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2*ROUNDUP(G1222*1000/V_ZENER,0)*PRICE_Z+(4+IF(CORE_MODE=1,1,0)+IF(OR(CORE_MODE=3,CORE_MODE=4),1+2*N_CW+2*N_CW_A,0))*ROUNDUP(G1222*DIODE_SAFETY/V_STICK,0)*PRICE_STICK</f>
        <v>78.9</v>
      </c>
      <c r="AG1222" s="24" t="n">
        <f aca="false">SUM(X1222:AF1222)</f>
        <v>4900.62984248</v>
      </c>
      <c r="AH1222" s="20" t="n">
        <f aca="false">FIXED_BOM</f>
        <v>3666</v>
      </c>
      <c r="AI1222" s="24" t="n">
        <f aca="false">(AG1222+AH1222)*(1+CONT)</f>
        <v>9851.624318852</v>
      </c>
      <c r="AJ1222" s="24" t="n">
        <f aca="false">IF(AR1222&gt;0,AI1222/AR1222,1000000000000)</f>
        <v>785.181244455482</v>
      </c>
      <c r="AK1222" s="8" t="n">
        <f aca="false">IF(AND(AP1222&gt;=V_NEED,AR1222&gt;=P_MIN,AQ1222&gt;=Z_MIN,F1222&lt;=N_CAP,D1222&lt;=R_MAX,OR(CORONA_REQ=0,O1222&gt;=G1222),OR(CORE_MODE&lt;&gt;3,E_CORE&lt;=E_NULL_MAX)),1,0)</f>
        <v>0</v>
      </c>
      <c r="AL1222" s="31" t="n">
        <f aca="false">IF(AK1222=1,IF(OBJECTIVE=1,AI1222,AJ1222),1000000000000)+ROW()*0.000000001</f>
        <v>1000000000000</v>
      </c>
      <c r="AM1222" s="31" t="n">
        <v>5.345912</v>
      </c>
      <c r="AN1222" s="41" t="n">
        <v>1.562866</v>
      </c>
      <c r="AO1222" s="31" t="n">
        <v>12.34411</v>
      </c>
      <c r="AP1222" s="31" t="n">
        <f aca="false">IF(CORE_MODE=1,G1222,IF(OR(CORE_MODE=3,CORE_MODE=4),G1222+(CHOOSE(N_CW+1,0,1,CW_N2,CW_N3,CW_N4,CW_N5,CW_N6)+CHOOSE(N_CW_A+1,0,CW_A1,CW_A2))*CW_PER_SWING*AM1222,AM1222))</f>
        <v>20.605387238856</v>
      </c>
      <c r="AQ1222" s="41" t="n">
        <f aca="false">IF(CORE_MODE=2,AN1222,K1222)</f>
        <v>1.582588</v>
      </c>
      <c r="AR1222" s="31" t="n">
        <f aca="false">IF(CORE_MODE=2,AO1222,L1222)</f>
        <v>12.546943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31" t="n">
        <v>9.259956</v>
      </c>
      <c r="H1223" s="8" t="n">
        <v>59.844177</v>
      </c>
      <c r="I1223" s="8" t="n">
        <v>825.408845</v>
      </c>
      <c r="J1223" s="31" t="n">
        <v>13.792634</v>
      </c>
      <c r="K1223" s="41" t="n">
        <v>1.478094</v>
      </c>
      <c r="L1223" s="31" t="n">
        <v>2.907384</v>
      </c>
      <c r="M1223" s="8" t="n">
        <v>80.5</v>
      </c>
      <c r="N1223" s="8" t="n">
        <v>757</v>
      </c>
      <c r="O1223" s="31" t="n">
        <v>10.797318</v>
      </c>
      <c r="P1223" s="31" t="n">
        <v>6.705046</v>
      </c>
      <c r="Q1223" s="31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31" t="n">
        <v>2.596964</v>
      </c>
      <c r="W1223" s="41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2*ROUNDUP(G1223*1000/V_ZENER,0)*PRICE_Z+(4+IF(CORE_MODE=1,1,0)+IF(OR(CORE_MODE=3,CORE_MODE=4),1+2*N_CW+2*N_CW_A,0))*ROUNDUP(G1223*DIODE_SAFETY/V_STICK,0)*PRICE_STICK</f>
        <v>78.9</v>
      </c>
      <c r="AG1223" s="24" t="n">
        <f aca="false">SUM(X1223:AF1223)</f>
        <v>1568.04576644</v>
      </c>
      <c r="AH1223" s="20" t="n">
        <f aca="false">FIXED_BOM</f>
        <v>3666</v>
      </c>
      <c r="AI1223" s="24" t="n">
        <f aca="false">(AG1223+AH1223)*(1+CONT)</f>
        <v>6019.152631406</v>
      </c>
      <c r="AJ1223" s="24" t="n">
        <f aca="false">IF(AR1223&gt;0,AI1223/AR1223,1000000000000)</f>
        <v>2070.29846466996</v>
      </c>
      <c r="AK1223" s="8" t="n">
        <f aca="false">IF(AND(AP1223&gt;=V_NEED,AR1223&gt;=P_MIN,AQ1223&gt;=Z_MIN,F1223&lt;=N_CAP,D1223&lt;=R_MAX,OR(CORONA_REQ=0,O1223&gt;=G1223),OR(CORE_MODE&lt;&gt;3,E_CORE&lt;=E_NULL_MAX)),1,0)</f>
        <v>0</v>
      </c>
      <c r="AL1223" s="31" t="n">
        <f aca="false">IF(AK1223=1,IF(OBJECTIVE=1,AI1223,AJ1223),1000000000000)+ROW()*0.000000001</f>
        <v>1000000000000</v>
      </c>
      <c r="AM1223" s="31" t="n">
        <v>5.127284</v>
      </c>
      <c r="AN1223" s="41" t="n">
        <v>1.419494</v>
      </c>
      <c r="AO1223" s="31" t="n">
        <v>2.709138</v>
      </c>
      <c r="AP1223" s="31" t="n">
        <f aca="false">IF(CORE_MODE=1,G1223,IF(OR(CORE_MODE=3,CORE_MODE=4),G1223+(CHOOSE(N_CW+1,0,1,CW_N2,CW_N3,CW_N4,CW_N5,CW_N6)+CHOOSE(N_CW_A+1,0,CW_A1,CW_A2))*CW_PER_SWING*AM1223,AM1223))</f>
        <v>20.141401123692</v>
      </c>
      <c r="AQ1223" s="41" t="n">
        <f aca="false">IF(CORE_MODE=2,AN1223,K1223)</f>
        <v>1.478094</v>
      </c>
      <c r="AR1223" s="31" t="n">
        <f aca="false">IF(CORE_MODE=2,AO1223,L1223)</f>
        <v>2.907384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31" t="n">
        <v>9.259956</v>
      </c>
      <c r="H1224" s="8" t="n">
        <v>92.897992</v>
      </c>
      <c r="I1224" s="8" t="n">
        <v>1297.071042</v>
      </c>
      <c r="J1224" s="31" t="n">
        <v>13.962315</v>
      </c>
      <c r="K1224" s="41" t="n">
        <v>1.504292</v>
      </c>
      <c r="L1224" s="31" t="n">
        <v>4.742499</v>
      </c>
      <c r="M1224" s="8" t="n">
        <v>119.5</v>
      </c>
      <c r="N1224" s="8" t="n">
        <v>835</v>
      </c>
      <c r="O1224" s="31" t="n">
        <v>10.797318</v>
      </c>
      <c r="P1224" s="31" t="n">
        <v>10.057569</v>
      </c>
      <c r="Q1224" s="31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31" t="n">
        <v>3.373068</v>
      </c>
      <c r="W1224" s="41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2*ROUNDUP(G1224*1000/V_ZENER,0)*PRICE_Z+(4+IF(CORE_MODE=1,1,0)+IF(OR(CORE_MODE=3,CORE_MODE=4),1+2*N_CW+2*N_CW_A,0))*ROUNDUP(G1224*DIODE_SAFETY/V_STICK,0)*PRICE_STICK</f>
        <v>78.9</v>
      </c>
      <c r="AG1224" s="24" t="n">
        <f aca="false">SUM(X1224:AF1224)</f>
        <v>2160.40388636</v>
      </c>
      <c r="AH1224" s="20" t="n">
        <f aca="false">FIXED_BOM</f>
        <v>3666</v>
      </c>
      <c r="AI1224" s="24" t="n">
        <f aca="false">(AG1224+AH1224)*(1+CONT)</f>
        <v>6700.364469314</v>
      </c>
      <c r="AJ1224" s="24" t="n">
        <f aca="false">IF(AR1224&gt;0,AI1224/AR1224,1000000000000)</f>
        <v>1412.83413434858</v>
      </c>
      <c r="AK1224" s="8" t="n">
        <f aca="false">IF(AND(AP1224&gt;=V_NEED,AR1224&gt;=P_MIN,AQ1224&gt;=Z_MIN,F1224&lt;=N_CAP,D1224&lt;=R_MAX,OR(CORONA_REQ=0,O1224&gt;=G1224),OR(CORE_MODE&lt;&gt;3,E_CORE&lt;=E_NULL_MAX)),1,0)</f>
        <v>0</v>
      </c>
      <c r="AL1224" s="31" t="n">
        <f aca="false">IF(AK1224=1,IF(OBJECTIVE=1,AI1224,AJ1224),1000000000000)+ROW()*0.000000001</f>
        <v>1000000000000</v>
      </c>
      <c r="AM1224" s="31" t="n">
        <v>5.169169</v>
      </c>
      <c r="AN1224" s="41" t="n">
        <v>1.463339</v>
      </c>
      <c r="AO1224" s="31" t="n">
        <v>4.535301</v>
      </c>
      <c r="AP1224" s="31" t="n">
        <f aca="false">IF(CORE_MODE=1,G1224,IF(OR(CORE_MODE=3,CORE_MODE=4),G1224+(CHOOSE(N_CW+1,0,1,CW_N2,CW_N3,CW_N4,CW_N5,CW_N6)+CHOOSE(N_CW_A+1,0,CW_A1,CW_A2))*CW_PER_SWING*AM1224,AM1224))</f>
        <v>20.230292109447</v>
      </c>
      <c r="AQ1224" s="41" t="n">
        <f aca="false">IF(CORE_MODE=2,AN1224,K1224)</f>
        <v>1.504292</v>
      </c>
      <c r="AR1224" s="31" t="n">
        <f aca="false">IF(CORE_MODE=2,AO1224,L1224)</f>
        <v>4.742499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31" t="n">
        <v>9.259956</v>
      </c>
      <c r="H1225" s="8" t="n">
        <v>125.951808</v>
      </c>
      <c r="I1225" s="8" t="n">
        <v>1768.73324</v>
      </c>
      <c r="J1225" s="31" t="n">
        <v>14.042936</v>
      </c>
      <c r="K1225" s="41" t="n">
        <v>1.51745</v>
      </c>
      <c r="L1225" s="31" t="n">
        <v>6.583636</v>
      </c>
      <c r="M1225" s="8" t="n">
        <v>158.5</v>
      </c>
      <c r="N1225" s="8" t="n">
        <v>913</v>
      </c>
      <c r="O1225" s="31" t="n">
        <v>10.797318</v>
      </c>
      <c r="P1225" s="31" t="n">
        <v>13.410092</v>
      </c>
      <c r="Q1225" s="31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31" t="n">
        <v>4.149172</v>
      </c>
      <c r="W1225" s="41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2*ROUNDUP(G1225*1000/V_ZENER,0)*PRICE_Z+(4+IF(CORE_MODE=1,1,0)+IF(OR(CORE_MODE=3,CORE_MODE=4),1+2*N_CW+2*N_CW_A,0))*ROUNDUP(G1225*DIODE_SAFETY/V_STICK,0)*PRICE_STICK</f>
        <v>78.9</v>
      </c>
      <c r="AG1225" s="24" t="n">
        <f aca="false">SUM(X1225:AF1225)</f>
        <v>2752.76200978</v>
      </c>
      <c r="AH1225" s="20" t="n">
        <f aca="false">FIXED_BOM</f>
        <v>3666</v>
      </c>
      <c r="AI1225" s="24" t="n">
        <f aca="false">(AG1225+AH1225)*(1+CONT)</f>
        <v>7381.576311247</v>
      </c>
      <c r="AJ1225" s="24" t="n">
        <f aca="false">IF(AR1225&gt;0,AI1225/AR1225,1000000000000)</f>
        <v>1121.20055107041</v>
      </c>
      <c r="AK1225" s="8" t="n">
        <f aca="false">IF(AND(AP1225&gt;=V_NEED,AR1225&gt;=P_MIN,AQ1225&gt;=Z_MIN,F1225&lt;=N_CAP,D1225&lt;=R_MAX,OR(CORONA_REQ=0,O1225&gt;=G1225),OR(CORE_MODE&lt;&gt;3,E_CORE&lt;=E_NULL_MAX)),1,0)</f>
        <v>0</v>
      </c>
      <c r="AL1225" s="31" t="n">
        <f aca="false">IF(AK1225=1,IF(OBJECTIVE=1,AI1225,AJ1225),1000000000000)+ROW()*0.000000001</f>
        <v>1000000000000</v>
      </c>
      <c r="AM1225" s="31" t="n">
        <v>5.210205</v>
      </c>
      <c r="AN1225" s="41" t="n">
        <v>1.486217</v>
      </c>
      <c r="AO1225" s="31" t="n">
        <v>6.376773</v>
      </c>
      <c r="AP1225" s="31" t="n">
        <f aca="false">IF(CORE_MODE=1,G1225,IF(OR(CORE_MODE=3,CORE_MODE=4),G1225+(CHOOSE(N_CW+1,0,1,CW_N2,CW_N3,CW_N4,CW_N5,CW_N6)+CHOOSE(N_CW_A+1,0,CW_A1,CW_A2))*CW_PER_SWING*AM1225,AM1225))</f>
        <v>20.317381293915</v>
      </c>
      <c r="AQ1225" s="41" t="n">
        <f aca="false">IF(CORE_MODE=2,AN1225,K1225)</f>
        <v>1.51745</v>
      </c>
      <c r="AR1225" s="31" t="n">
        <f aca="false">IF(CORE_MODE=2,AO1225,L1225)</f>
        <v>6.583636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31" t="n">
        <v>9.259956</v>
      </c>
      <c r="H1226" s="8" t="n">
        <v>159.005623</v>
      </c>
      <c r="I1226" s="8" t="n">
        <v>2240.395437</v>
      </c>
      <c r="J1226" s="31" t="n">
        <v>14.090039</v>
      </c>
      <c r="K1226" s="41" t="n">
        <v>1.524866</v>
      </c>
      <c r="L1226" s="31" t="n">
        <v>8.421416</v>
      </c>
      <c r="M1226" s="8" t="n">
        <v>197.5</v>
      </c>
      <c r="N1226" s="8" t="n">
        <v>991</v>
      </c>
      <c r="O1226" s="31" t="n">
        <v>10.797318</v>
      </c>
      <c r="P1226" s="31" t="n">
        <v>16.762616</v>
      </c>
      <c r="Q1226" s="31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31" t="n">
        <v>4.925276</v>
      </c>
      <c r="W1226" s="41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2*ROUNDUP(G1226*1000/V_ZENER,0)*PRICE_Z+(4+IF(CORE_MODE=1,1,0)+IF(OR(CORE_MODE=3,CORE_MODE=4),1+2*N_CW+2*N_CW_A,0))*ROUNDUP(G1226*DIODE_SAFETY/V_STICK,0)*PRICE_STICK</f>
        <v>78.9</v>
      </c>
      <c r="AG1226" s="24" t="n">
        <f aca="false">SUM(X1226:AF1226)</f>
        <v>3345.1200747</v>
      </c>
      <c r="AH1226" s="20" t="n">
        <f aca="false">FIXED_BOM</f>
        <v>3666</v>
      </c>
      <c r="AI1226" s="24" t="n">
        <f aca="false">(AG1226+AH1226)*(1+CONT)</f>
        <v>8062.788085905</v>
      </c>
      <c r="AJ1226" s="24" t="n">
        <f aca="false">IF(AR1226&gt;0,AI1226/AR1226,1000000000000)</f>
        <v>957.414772753774</v>
      </c>
      <c r="AK1226" s="8" t="n">
        <f aca="false">IF(AND(AP1226&gt;=V_NEED,AR1226&gt;=P_MIN,AQ1226&gt;=Z_MIN,F1226&lt;=N_CAP,D1226&lt;=R_MAX,OR(CORONA_REQ=0,O1226&gt;=G1226),OR(CORE_MODE&lt;&gt;3,E_CORE&lt;=E_NULL_MAX)),1,0)</f>
        <v>0</v>
      </c>
      <c r="AL1226" s="31" t="n">
        <f aca="false">IF(AK1226=1,IF(OBJECTIVE=1,AI1226,AJ1226),1000000000000)+ROW()*0.000000001</f>
        <v>1000000000000</v>
      </c>
      <c r="AM1226" s="31" t="n">
        <v>5.249852</v>
      </c>
      <c r="AN1226" s="41" t="n">
        <v>1.49925</v>
      </c>
      <c r="AO1226" s="31" t="n">
        <v>8.210031</v>
      </c>
      <c r="AP1226" s="31" t="n">
        <f aca="false">IF(CORE_MODE=1,G1226,IF(OR(CORE_MODE=3,CORE_MODE=4),G1226+(CHOOSE(N_CW+1,0,1,CW_N2,CW_N3,CW_N4,CW_N5,CW_N6)+CHOOSE(N_CW_A+1,0,CW_A1,CW_A2))*CW_PER_SWING*AM1226,AM1226))</f>
        <v>20.401522655076</v>
      </c>
      <c r="AQ1226" s="41" t="n">
        <f aca="false">IF(CORE_MODE=2,AN1226,K1226)</f>
        <v>1.524866</v>
      </c>
      <c r="AR1226" s="31" t="n">
        <f aca="false">IF(CORE_MODE=2,AO1226,L1226)</f>
        <v>8.421416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31" t="n">
        <v>9.259956</v>
      </c>
      <c r="H1227" s="8" t="n">
        <v>192.059439</v>
      </c>
      <c r="I1227" s="8" t="n">
        <v>2712.057634</v>
      </c>
      <c r="J1227" s="31" t="n">
        <v>14.120929</v>
      </c>
      <c r="K1227" s="41" t="n">
        <v>1.530218</v>
      </c>
      <c r="L1227" s="31" t="n">
        <v>10.265836</v>
      </c>
      <c r="M1227" s="8" t="n">
        <v>236.5</v>
      </c>
      <c r="N1227" s="8" t="n">
        <v>1069</v>
      </c>
      <c r="O1227" s="31" t="n">
        <v>10.797318</v>
      </c>
      <c r="P1227" s="31" t="n">
        <v>20.115139</v>
      </c>
      <c r="Q1227" s="31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31" t="n">
        <v>5.70138</v>
      </c>
      <c r="W1227" s="41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2*ROUNDUP(G1227*1000/V_ZENER,0)*PRICE_Z+(4+IF(CORE_MODE=1,1,0)+IF(OR(CORE_MODE=3,CORE_MODE=4),1+2*N_CW+2*N_CW_A,0))*ROUNDUP(G1227*DIODE_SAFETY/V_STICK,0)*PRICE_STICK</f>
        <v>78.9</v>
      </c>
      <c r="AG1227" s="24" t="n">
        <f aca="false">SUM(X1227:AF1227)</f>
        <v>3937.47819462</v>
      </c>
      <c r="AH1227" s="20" t="n">
        <f aca="false">FIXED_BOM</f>
        <v>3666</v>
      </c>
      <c r="AI1227" s="24" t="n">
        <f aca="false">(AG1227+AH1227)*(1+CONT)</f>
        <v>8743.999923813</v>
      </c>
      <c r="AJ1227" s="24" t="n">
        <f aca="false">IF(AR1227&gt;0,AI1227/AR1227,1000000000000)</f>
        <v>851.757219169778</v>
      </c>
      <c r="AK1227" s="8" t="n">
        <f aca="false">IF(AND(AP1227&gt;=V_NEED,AR1227&gt;=P_MIN,AQ1227&gt;=Z_MIN,F1227&lt;=N_CAP,D1227&lt;=R_MAX,OR(CORONA_REQ=0,O1227&gt;=G1227),OR(CORE_MODE&lt;&gt;3,E_CORE&lt;=E_NULL_MAX)),1,0)</f>
        <v>0</v>
      </c>
      <c r="AL1227" s="31" t="n">
        <f aca="false">IF(AK1227=1,IF(OBJECTIVE=1,AI1227,AJ1227),1000000000000)+ROW()*0.000000001</f>
        <v>1000000000000</v>
      </c>
      <c r="AM1227" s="31" t="n">
        <v>5.281858</v>
      </c>
      <c r="AN1227" s="41" t="n">
        <v>1.509197</v>
      </c>
      <c r="AO1227" s="31" t="n">
        <v>10.06054</v>
      </c>
      <c r="AP1227" s="31" t="n">
        <f aca="false">IF(CORE_MODE=1,G1227,IF(OR(CORE_MODE=3,CORE_MODE=4),G1227+(CHOOSE(N_CW+1,0,1,CW_N2,CW_N3,CW_N4,CW_N5,CW_N6)+CHOOSE(N_CW_A+1,0,CW_A1,CW_A2))*CW_PER_SWING*AM1227,AM1227))</f>
        <v>20.469447804654</v>
      </c>
      <c r="AQ1227" s="41" t="n">
        <f aca="false">IF(CORE_MODE=2,AN1227,K1227)</f>
        <v>1.530218</v>
      </c>
      <c r="AR1227" s="31" t="n">
        <f aca="false">IF(CORE_MODE=2,AO1227,L1227)</f>
        <v>10.265836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31" t="n">
        <v>9.259956</v>
      </c>
      <c r="H1228" s="8" t="n">
        <v>258.16707</v>
      </c>
      <c r="I1228" s="8" t="n">
        <v>3655.382029</v>
      </c>
      <c r="J1228" s="31" t="n">
        <v>14.158979</v>
      </c>
      <c r="K1228" s="41" t="n">
        <v>1.537202</v>
      </c>
      <c r="L1228" s="31" t="n">
        <v>13.96223</v>
      </c>
      <c r="M1228" s="8" t="n">
        <v>314.5</v>
      </c>
      <c r="N1228" s="8" t="n">
        <v>1225</v>
      </c>
      <c r="O1228" s="31" t="n">
        <v>10.797318</v>
      </c>
      <c r="P1228" s="31" t="n">
        <v>26.820185</v>
      </c>
      <c r="Q1228" s="31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31" t="n">
        <v>7.253588</v>
      </c>
      <c r="W1228" s="41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2*ROUNDUP(G1228*1000/V_ZENER,0)*PRICE_Z+(4+IF(CORE_MODE=1,1,0)+IF(OR(CORE_MODE=3,CORE_MODE=4),1+2*N_CW+2*N_CW_A,0))*ROUNDUP(G1228*DIODE_SAFETY/V_STICK,0)*PRICE_STICK</f>
        <v>78.9</v>
      </c>
      <c r="AG1228" s="24" t="n">
        <f aca="false">SUM(X1228:AF1228)</f>
        <v>5122.19437249</v>
      </c>
      <c r="AH1228" s="20" t="n">
        <f aca="false">FIXED_BOM</f>
        <v>3666</v>
      </c>
      <c r="AI1228" s="24" t="n">
        <f aca="false">(AG1228+AH1228)*(1+CONT)</f>
        <v>10106.4235283635</v>
      </c>
      <c r="AJ1228" s="24" t="n">
        <f aca="false">IF(AR1228&gt;0,AI1228/AR1228,1000000000000)</f>
        <v>723.840212370338</v>
      </c>
      <c r="AK1228" s="8" t="n">
        <f aca="false">IF(AND(AP1228&gt;=V_NEED,AR1228&gt;=P_MIN,AQ1228&gt;=Z_MIN,F1228&lt;=N_CAP,D1228&lt;=R_MAX,OR(CORONA_REQ=0,O1228&gt;=G1228),OR(CORE_MODE&lt;&gt;3,E_CORE&lt;=E_NULL_MAX)),1,0)</f>
        <v>0</v>
      </c>
      <c r="AL1228" s="31" t="n">
        <f aca="false">IF(AK1228=1,IF(OBJECTIVE=1,AI1228,AJ1228),1000000000000)+ROW()*0.000000001</f>
        <v>1000000000000</v>
      </c>
      <c r="AM1228" s="31" t="n">
        <v>5.373106</v>
      </c>
      <c r="AN1228" s="41" t="n">
        <v>1.521167</v>
      </c>
      <c r="AO1228" s="31" t="n">
        <v>13.755344</v>
      </c>
      <c r="AP1228" s="31" t="n">
        <f aca="false">IF(CORE_MODE=1,G1228,IF(OR(CORE_MODE=3,CORE_MODE=4),G1228+(CHOOSE(N_CW+1,0,1,CW_N2,CW_N3,CW_N4,CW_N5,CW_N6)+CHOOSE(N_CW_A+1,0,CW_A1,CW_A2))*CW_PER_SWING*AM1228,AM1228))</f>
        <v>20.663100058878</v>
      </c>
      <c r="AQ1228" s="41" t="n">
        <f aca="false">IF(CORE_MODE=2,AN1228,K1228)</f>
        <v>1.537202</v>
      </c>
      <c r="AR1228" s="31" t="n">
        <f aca="false">IF(CORE_MODE=2,AO1228,L1228)</f>
        <v>13.96223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31" t="n">
        <v>9.259956</v>
      </c>
      <c r="H1229" s="8" t="n">
        <v>29.468582</v>
      </c>
      <c r="I1229" s="8" t="n">
        <v>581.855733</v>
      </c>
      <c r="J1229" s="31" t="n">
        <v>19.744952</v>
      </c>
      <c r="K1229" s="41" t="n">
        <v>1.498208</v>
      </c>
      <c r="L1229" s="31" t="n">
        <v>2.102271</v>
      </c>
      <c r="M1229" s="8" t="n">
        <v>80</v>
      </c>
      <c r="N1229" s="8" t="n">
        <v>756</v>
      </c>
      <c r="O1229" s="31" t="n">
        <v>11.260741</v>
      </c>
      <c r="P1229" s="31" t="n">
        <v>6.010303</v>
      </c>
      <c r="Q1229" s="31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31" t="n">
        <v>2.587014</v>
      </c>
      <c r="W1229" s="41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2*ROUNDUP(G1229*1000/V_ZENER,0)*PRICE_Z+(4+IF(CORE_MODE=1,1,0)+IF(OR(CORE_MODE=3,CORE_MODE=4),1+2*N_CW+2*N_CW_A,0))*ROUNDUP(G1229*DIODE_SAFETY/V_STICK,0)*PRICE_STICK</f>
        <v>78.9</v>
      </c>
      <c r="AG1229" s="24" t="n">
        <f aca="false">SUM(X1229:AF1229)</f>
        <v>1494.19280881</v>
      </c>
      <c r="AH1229" s="20" t="n">
        <f aca="false">FIXED_BOM</f>
        <v>3666</v>
      </c>
      <c r="AI1229" s="24" t="n">
        <f aca="false">(AG1229+AH1229)*(1+CONT)</f>
        <v>5934.2217301315</v>
      </c>
      <c r="AJ1229" s="24" t="n">
        <f aca="false">IF(AR1229&gt;0,AI1229/AR1229,1000000000000)</f>
        <v>2822.76725033618</v>
      </c>
      <c r="AK1229" s="8" t="n">
        <f aca="false">IF(AND(AP1229&gt;=V_NEED,AR1229&gt;=P_MIN,AQ1229&gt;=Z_MIN,F1229&lt;=N_CAP,D1229&lt;=R_MAX,OR(CORONA_REQ=0,O1229&gt;=G1229),OR(CORE_MODE&lt;&gt;3,E_CORE&lt;=E_NULL_MAX)),1,0)</f>
        <v>0</v>
      </c>
      <c r="AL1229" s="31" t="n">
        <f aca="false">IF(AK1229=1,IF(OBJECTIVE=1,AI1229,AJ1229),1000000000000)+ROW()*0.000000001</f>
        <v>1000000000000</v>
      </c>
      <c r="AM1229" s="31" t="n">
        <v>5.130486</v>
      </c>
      <c r="AN1229" s="41" t="n">
        <v>1.412905</v>
      </c>
      <c r="AO1229" s="31" t="n">
        <v>1.89402</v>
      </c>
      <c r="AP1229" s="31" t="n">
        <f aca="false">IF(CORE_MODE=1,G1229,IF(OR(CORE_MODE=3,CORE_MODE=4),G1229+(CHOOSE(N_CW+1,0,1,CW_N2,CW_N3,CW_N4,CW_N5,CW_N6)+CHOOSE(N_CW_A+1,0,CW_A1,CW_A2))*CW_PER_SWING*AM1229,AM1229))</f>
        <v>20.148196609818</v>
      </c>
      <c r="AQ1229" s="41" t="n">
        <f aca="false">IF(CORE_MODE=2,AN1229,K1229)</f>
        <v>1.498208</v>
      </c>
      <c r="AR1229" s="31" t="n">
        <f aca="false">IF(CORE_MODE=2,AO1229,L1229)</f>
        <v>2.102271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31" t="n">
        <v>9.259956</v>
      </c>
      <c r="H1230" s="8" t="n">
        <v>45.164914</v>
      </c>
      <c r="I1230" s="8" t="n">
        <v>914.344723</v>
      </c>
      <c r="J1230" s="31" t="n">
        <v>20.24458</v>
      </c>
      <c r="K1230" s="41" t="n">
        <v>1.537537</v>
      </c>
      <c r="L1230" s="31" t="n">
        <v>3.48448</v>
      </c>
      <c r="M1230" s="8" t="n">
        <v>115</v>
      </c>
      <c r="N1230" s="8" t="n">
        <v>826</v>
      </c>
      <c r="O1230" s="31" t="n">
        <v>11.260741</v>
      </c>
      <c r="P1230" s="31" t="n">
        <v>9.015455</v>
      </c>
      <c r="Q1230" s="31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31" t="n">
        <v>3.283517</v>
      </c>
      <c r="W1230" s="41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2*ROUNDUP(G1230*1000/V_ZENER,0)*PRICE_Z+(4+IF(CORE_MODE=1,1,0)+IF(OR(CORE_MODE=3,CORE_MODE=4),1+2*N_CW+2*N_CW_A,0))*ROUNDUP(G1230*DIODE_SAFETY/V_STICK,0)*PRICE_STICK</f>
        <v>78.9</v>
      </c>
      <c r="AG1230" s="24" t="n">
        <f aca="false">SUM(X1230:AF1230)</f>
        <v>1999.77001871</v>
      </c>
      <c r="AH1230" s="20" t="n">
        <f aca="false">FIXED_BOM</f>
        <v>3666</v>
      </c>
      <c r="AI1230" s="24" t="n">
        <f aca="false">(AG1230+AH1230)*(1+CONT)</f>
        <v>6515.6355215165</v>
      </c>
      <c r="AJ1230" s="24" t="n">
        <f aca="false">IF(AR1230&gt;0,AI1230/AR1230,1000000000000)</f>
        <v>1869.90182796759</v>
      </c>
      <c r="AK1230" s="8" t="n">
        <f aca="false">IF(AND(AP1230&gt;=V_NEED,AR1230&gt;=P_MIN,AQ1230&gt;=Z_MIN,F1230&lt;=N_CAP,D1230&lt;=R_MAX,OR(CORONA_REQ=0,O1230&gt;=G1230),OR(CORE_MODE&lt;&gt;3,E_CORE&lt;=E_NULL_MAX)),1,0)</f>
        <v>0</v>
      </c>
      <c r="AL1230" s="31" t="n">
        <f aca="false">IF(AK1230=1,IF(OBJECTIVE=1,AI1230,AJ1230),1000000000000)+ROW()*0.000000001</f>
        <v>1000000000000</v>
      </c>
      <c r="AM1230" s="31" t="n">
        <v>5.172875</v>
      </c>
      <c r="AN1230" s="41" t="n">
        <v>1.477315</v>
      </c>
      <c r="AO1230" s="31" t="n">
        <v>3.276585</v>
      </c>
      <c r="AP1230" s="31" t="n">
        <f aca="false">IF(CORE_MODE=1,G1230,IF(OR(CORE_MODE=3,CORE_MODE=4),G1230+(CHOOSE(N_CW+1,0,1,CW_N2,CW_N3,CW_N4,CW_N5,CW_N6)+CHOOSE(N_CW_A+1,0,CW_A1,CW_A2))*CW_PER_SWING*AM1230,AM1230))</f>
        <v>20.238157216125</v>
      </c>
      <c r="AQ1230" s="41" t="n">
        <f aca="false">IF(CORE_MODE=2,AN1230,K1230)</f>
        <v>1.537537</v>
      </c>
      <c r="AR1230" s="31" t="n">
        <f aca="false">IF(CORE_MODE=2,AO1230,L1230)</f>
        <v>3.48448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31" t="n">
        <v>9.259956</v>
      </c>
      <c r="H1231" s="8" t="n">
        <v>60.861246</v>
      </c>
      <c r="I1231" s="8" t="n">
        <v>1246.833713</v>
      </c>
      <c r="J1231" s="31" t="n">
        <v>20.486497</v>
      </c>
      <c r="K1231" s="41" t="n">
        <v>1.557016</v>
      </c>
      <c r="L1231" s="31" t="n">
        <v>4.866365</v>
      </c>
      <c r="M1231" s="8" t="n">
        <v>157</v>
      </c>
      <c r="N1231" s="8" t="n">
        <v>910</v>
      </c>
      <c r="O1231" s="31" t="n">
        <v>11.260741</v>
      </c>
      <c r="P1231" s="31" t="n">
        <v>12.020607</v>
      </c>
      <c r="Q1231" s="31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31" t="n">
        <v>4.119322</v>
      </c>
      <c r="W1231" s="41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2*ROUNDUP(G1231*1000/V_ZENER,0)*PRICE_Z+(4+IF(CORE_MODE=1,1,0)+IF(OR(CORE_MODE=3,CORE_MODE=4),1+2*N_CW+2*N_CW_A,0))*ROUNDUP(G1231*DIODE_SAFETY/V_STICK,0)*PRICE_STICK</f>
        <v>78.9</v>
      </c>
      <c r="AG1231" s="24" t="n">
        <f aca="false">SUM(X1231:AF1231)</f>
        <v>2600.4394516</v>
      </c>
      <c r="AH1231" s="20" t="n">
        <f aca="false">FIXED_BOM</f>
        <v>3666</v>
      </c>
      <c r="AI1231" s="24" t="n">
        <f aca="false">(AG1231+AH1231)*(1+CONT)</f>
        <v>7206.40536934</v>
      </c>
      <c r="AJ1231" s="24" t="n">
        <f aca="false">IF(AR1231&gt;0,AI1231/AR1231,1000000000000)</f>
        <v>1480.86001961217</v>
      </c>
      <c r="AK1231" s="8" t="n">
        <f aca="false">IF(AND(AP1231&gt;=V_NEED,AR1231&gt;=P_MIN,AQ1231&gt;=Z_MIN,F1231&lt;=N_CAP,D1231&lt;=R_MAX,OR(CORONA_REQ=0,O1231&gt;=G1231),OR(CORE_MODE&lt;&gt;3,E_CORE&lt;=E_NULL_MAX)),1,0)</f>
        <v>0</v>
      </c>
      <c r="AL1231" s="31" t="n">
        <f aca="false">IF(AK1231=1,IF(OBJECTIVE=1,AI1231,AJ1231),1000000000000)+ROW()*0.000000001</f>
        <v>1000000000000</v>
      </c>
      <c r="AM1231" s="31" t="n">
        <v>5.201122</v>
      </c>
      <c r="AN1231" s="41" t="n">
        <v>1.510073</v>
      </c>
      <c r="AO1231" s="31" t="n">
        <v>4.653929</v>
      </c>
      <c r="AP1231" s="31" t="n">
        <f aca="false">IF(CORE_MODE=1,G1231,IF(OR(CORE_MODE=3,CORE_MODE=4),G1231+(CHOOSE(N_CW+1,0,1,CW_N2,CW_N3,CW_N4,CW_N5,CW_N6)+CHOOSE(N_CW_A+1,0,CW_A1,CW_A2))*CW_PER_SWING*AM1231,AM1231))</f>
        <v>20.298104779086</v>
      </c>
      <c r="AQ1231" s="41" t="n">
        <f aca="false">IF(CORE_MODE=2,AN1231,K1231)</f>
        <v>1.557016</v>
      </c>
      <c r="AR1231" s="31" t="n">
        <f aca="false">IF(CORE_MODE=2,AO1231,L1231)</f>
        <v>4.866365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31" t="n">
        <v>9.259956</v>
      </c>
      <c r="H1232" s="8" t="n">
        <v>76.557579</v>
      </c>
      <c r="I1232" s="8" t="n">
        <v>1579.322704</v>
      </c>
      <c r="J1232" s="31" t="n">
        <v>20.629214</v>
      </c>
      <c r="K1232" s="41" t="n">
        <v>1.569623</v>
      </c>
      <c r="L1232" s="31" t="n">
        <v>6.259281</v>
      </c>
      <c r="M1232" s="8" t="n">
        <v>192</v>
      </c>
      <c r="N1232" s="8" t="n">
        <v>980</v>
      </c>
      <c r="O1232" s="31" t="n">
        <v>11.260741</v>
      </c>
      <c r="P1232" s="31" t="n">
        <v>15.025759</v>
      </c>
      <c r="Q1232" s="31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31" t="n">
        <v>4.815825</v>
      </c>
      <c r="W1232" s="41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2*ROUNDUP(G1232*1000/V_ZENER,0)*PRICE_Z+(4+IF(CORE_MODE=1,1,0)+IF(OR(CORE_MODE=3,CORE_MODE=4),1+2*N_CW+2*N_CW_A,0))*ROUNDUP(G1232*DIODE_SAFETY/V_STICK,0)*PRICE_STICK</f>
        <v>78.9</v>
      </c>
      <c r="AG1232" s="24" t="n">
        <f aca="false">SUM(X1232:AF1232)</f>
        <v>3106.01664953</v>
      </c>
      <c r="AH1232" s="20" t="n">
        <f aca="false">FIXED_BOM</f>
        <v>3666</v>
      </c>
      <c r="AI1232" s="24" t="n">
        <f aca="false">(AG1232+AH1232)*(1+CONT)</f>
        <v>7787.8191469595</v>
      </c>
      <c r="AJ1232" s="24" t="n">
        <f aca="false">IF(AR1232&gt;0,AI1232/AR1232,1000000000000)</f>
        <v>1244.20347112704</v>
      </c>
      <c r="AK1232" s="8" t="n">
        <f aca="false">IF(AND(AP1232&gt;=V_NEED,AR1232&gt;=P_MIN,AQ1232&gt;=Z_MIN,F1232&lt;=N_CAP,D1232&lt;=R_MAX,OR(CORONA_REQ=0,O1232&gt;=G1232),OR(CORE_MODE&lt;&gt;3,E_CORE&lt;=E_NULL_MAX)),1,0)</f>
        <v>0</v>
      </c>
      <c r="AL1232" s="31" t="n">
        <f aca="false">IF(AK1232=1,IF(OBJECTIVE=1,AI1232,AJ1232),1000000000000)+ROW()*0.000000001</f>
        <v>1000000000000</v>
      </c>
      <c r="AM1232" s="31" t="n">
        <v>5.226721</v>
      </c>
      <c r="AN1232" s="41" t="n">
        <v>1.532143</v>
      </c>
      <c r="AO1232" s="31" t="n">
        <v>6.053809</v>
      </c>
      <c r="AP1232" s="31" t="n">
        <f aca="false">IF(CORE_MODE=1,G1232,IF(OR(CORE_MODE=3,CORE_MODE=4),G1232+(CHOOSE(N_CW+1,0,1,CW_N2,CW_N3,CW_N4,CW_N5,CW_N6)+CHOOSE(N_CW_A+1,0,CW_A1,CW_A2))*CW_PER_SWING*AM1232,AM1232))</f>
        <v>20.352432589623</v>
      </c>
      <c r="AQ1232" s="41" t="n">
        <f aca="false">IF(CORE_MODE=2,AN1232,K1232)</f>
        <v>1.569623</v>
      </c>
      <c r="AR1232" s="31" t="n">
        <f aca="false">IF(CORE_MODE=2,AO1232,L1232)</f>
        <v>6.259281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31" t="n">
        <v>9.259956</v>
      </c>
      <c r="H1233" s="8" t="n">
        <v>92.253911</v>
      </c>
      <c r="I1233" s="8" t="n">
        <v>1911.811694</v>
      </c>
      <c r="J1233" s="31" t="n">
        <v>20.723367</v>
      </c>
      <c r="K1233" s="41" t="n">
        <v>1.576932</v>
      </c>
      <c r="L1233" s="31" t="n">
        <v>7.642145</v>
      </c>
      <c r="M1233" s="8" t="n">
        <v>234</v>
      </c>
      <c r="N1233" s="8" t="n">
        <v>1064</v>
      </c>
      <c r="O1233" s="31" t="n">
        <v>11.260741</v>
      </c>
      <c r="P1233" s="31" t="n">
        <v>18.03091</v>
      </c>
      <c r="Q1233" s="31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31" t="n">
        <v>5.65163</v>
      </c>
      <c r="W1233" s="41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2*ROUNDUP(G1233*1000/V_ZENER,0)*PRICE_Z+(4+IF(CORE_MODE=1,1,0)+IF(OR(CORE_MODE=3,CORE_MODE=4),1+2*N_CW+2*N_CW_A,0))*ROUNDUP(G1233*DIODE_SAFETY/V_STICK,0)*PRICE_STICK</f>
        <v>78.9</v>
      </c>
      <c r="AG1233" s="24" t="n">
        <f aca="false">SUM(X1233:AF1233)</f>
        <v>3706.68612545</v>
      </c>
      <c r="AH1233" s="20" t="n">
        <f aca="false">FIXED_BOM</f>
        <v>3666</v>
      </c>
      <c r="AI1233" s="24" t="n">
        <f aca="false">(AG1233+AH1233)*(1+CONT)</f>
        <v>8478.5890442675</v>
      </c>
      <c r="AJ1233" s="24" t="n">
        <f aca="false">IF(AR1233&gt;0,AI1233/AR1233,1000000000000)</f>
        <v>1109.45147524255</v>
      </c>
      <c r="AK1233" s="8" t="n">
        <f aca="false">IF(AND(AP1233&gt;=V_NEED,AR1233&gt;=P_MIN,AQ1233&gt;=Z_MIN,F1233&lt;=N_CAP,D1233&lt;=R_MAX,OR(CORONA_REQ=0,O1233&gt;=G1233),OR(CORE_MODE&lt;&gt;3,E_CORE&lt;=E_NULL_MAX)),1,0)</f>
        <v>0</v>
      </c>
      <c r="AL1233" s="31" t="n">
        <f aca="false">IF(AK1233=1,IF(OBJECTIVE=1,AI1233,AJ1233),1000000000000)+ROW()*0.000000001</f>
        <v>1000000000000</v>
      </c>
      <c r="AM1233" s="31" t="n">
        <v>5.259778</v>
      </c>
      <c r="AN1233" s="41" t="n">
        <v>1.544398</v>
      </c>
      <c r="AO1233" s="31" t="n">
        <v>7.428521</v>
      </c>
      <c r="AP1233" s="31" t="n">
        <f aca="false">IF(CORE_MODE=1,G1233,IF(OR(CORE_MODE=3,CORE_MODE=4),G1233+(CHOOSE(N_CW+1,0,1,CW_N2,CW_N3,CW_N4,CW_N5,CW_N6)+CHOOSE(N_CW_A+1,0,CW_A1,CW_A2))*CW_PER_SWING*AM1233,AM1233))</f>
        <v>20.422588237614</v>
      </c>
      <c r="AQ1233" s="41" t="n">
        <f aca="false">IF(CORE_MODE=2,AN1233,K1233)</f>
        <v>1.576932</v>
      </c>
      <c r="AR1233" s="31" t="n">
        <f aca="false">IF(CORE_MODE=2,AO1233,L1233)</f>
        <v>7.642145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31" t="n">
        <v>9.259956</v>
      </c>
      <c r="H1234" s="8" t="n">
        <v>123.646576</v>
      </c>
      <c r="I1234" s="8" t="n">
        <v>2576.789674</v>
      </c>
      <c r="J1234" s="31" t="n">
        <v>20.83996</v>
      </c>
      <c r="K1234" s="41" t="n">
        <v>1.58678</v>
      </c>
      <c r="L1234" s="31" t="n">
        <v>10.418633</v>
      </c>
      <c r="M1234" s="8" t="n">
        <v>304</v>
      </c>
      <c r="N1234" s="8" t="n">
        <v>1204</v>
      </c>
      <c r="O1234" s="31" t="n">
        <v>11.260741</v>
      </c>
      <c r="P1234" s="31" t="n">
        <v>24.041214</v>
      </c>
      <c r="Q1234" s="31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31" t="n">
        <v>7.044637</v>
      </c>
      <c r="W1234" s="41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2*ROUNDUP(G1234*1000/V_ZENER,0)*PRICE_Z+(4+IF(CORE_MODE=1,1,0)+IF(OR(CORE_MODE=3,CORE_MODE=4),1+2*N_CW+2*N_CW_A,0))*ROUNDUP(G1234*DIODE_SAFETY/V_STICK,0)*PRICE_STICK</f>
        <v>78.9</v>
      </c>
      <c r="AG1234" s="24" t="n">
        <f aca="false">SUM(X1234:AF1234)</f>
        <v>4717.84059478</v>
      </c>
      <c r="AH1234" s="20" t="n">
        <f aca="false">FIXED_BOM</f>
        <v>3666</v>
      </c>
      <c r="AI1234" s="24" t="n">
        <f aca="false">(AG1234+AH1234)*(1+CONT)</f>
        <v>9641.416683997</v>
      </c>
      <c r="AJ1234" s="24" t="n">
        <f aca="false">IF(AR1234&gt;0,AI1234/AR1234,1000000000000)</f>
        <v>925.401315508186</v>
      </c>
      <c r="AK1234" s="8" t="n">
        <f aca="false">IF(AND(AP1234&gt;=V_NEED,AR1234&gt;=P_MIN,AQ1234&gt;=Z_MIN,F1234&lt;=N_CAP,D1234&lt;=R_MAX,OR(CORONA_REQ=0,O1234&gt;=G1234),OR(CORE_MODE&lt;&gt;3,E_CORE&lt;=E_NULL_MAX)),1,0)</f>
        <v>0</v>
      </c>
      <c r="AL1234" s="31" t="n">
        <f aca="false">IF(AK1234=1,IF(OBJECTIVE=1,AI1234,AJ1234),1000000000000)+ROW()*0.000000001</f>
        <v>1000000000000</v>
      </c>
      <c r="AM1234" s="31" t="n">
        <v>5.311318</v>
      </c>
      <c r="AN1234" s="41" t="n">
        <v>1.562113</v>
      </c>
      <c r="AO1234" s="31" t="n">
        <v>10.206562</v>
      </c>
      <c r="AP1234" s="31" t="n">
        <f aca="false">IF(CORE_MODE=1,G1234,IF(OR(CORE_MODE=3,CORE_MODE=4),G1234+(CHOOSE(N_CW+1,0,1,CW_N2,CW_N3,CW_N4,CW_N5,CW_N6)+CHOOSE(N_CW_A+1,0,CW_A1,CW_A2))*CW_PER_SWING*AM1234,AM1234))</f>
        <v>20.531969672634</v>
      </c>
      <c r="AQ1234" s="41" t="n">
        <f aca="false">IF(CORE_MODE=2,AN1234,K1234)</f>
        <v>1.58678</v>
      </c>
      <c r="AR1234" s="31" t="n">
        <f aca="false">IF(CORE_MODE=2,AO1234,L1234)</f>
        <v>10.418633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31" t="n">
        <v>9.259956</v>
      </c>
      <c r="H1235" s="8" t="n">
        <v>40.04426</v>
      </c>
      <c r="I1235" s="8" t="n">
        <v>704.730815</v>
      </c>
      <c r="J1235" s="31" t="n">
        <v>17.598797</v>
      </c>
      <c r="K1235" s="41" t="n">
        <v>1.501162</v>
      </c>
      <c r="L1235" s="31" t="n">
        <v>2.559462</v>
      </c>
      <c r="M1235" s="8" t="n">
        <v>80</v>
      </c>
      <c r="N1235" s="8" t="n">
        <v>756</v>
      </c>
      <c r="O1235" s="31" t="n">
        <v>11.260741</v>
      </c>
      <c r="P1235" s="31" t="n">
        <v>7.028179</v>
      </c>
      <c r="Q1235" s="31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31" t="n">
        <v>2.587014</v>
      </c>
      <c r="W1235" s="41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2*ROUNDUP(G1235*1000/V_ZENER,0)*PRICE_Z+(4+IF(CORE_MODE=1,1,0)+IF(OR(CORE_MODE=3,CORE_MODE=4),1+2*N_CW+2*N_CW_A,0))*ROUNDUP(G1235*DIODE_SAFETY/V_STICK,0)*PRICE_STICK</f>
        <v>78.9</v>
      </c>
      <c r="AG1235" s="24" t="n">
        <f aca="false">SUM(X1235:AF1235)</f>
        <v>1506.37678453</v>
      </c>
      <c r="AH1235" s="20" t="n">
        <f aca="false">FIXED_BOM</f>
        <v>3666</v>
      </c>
      <c r="AI1235" s="24" t="n">
        <f aca="false">(AG1235+AH1235)*(1+CONT)</f>
        <v>5948.2333022095</v>
      </c>
      <c r="AJ1235" s="24" t="n">
        <f aca="false">IF(AR1235&gt;0,AI1235/AR1235,1000000000000)</f>
        <v>2324.01704038173</v>
      </c>
      <c r="AK1235" s="8" t="n">
        <f aca="false">IF(AND(AP1235&gt;=V_NEED,AR1235&gt;=P_MIN,AQ1235&gt;=Z_MIN,F1235&lt;=N_CAP,D1235&lt;=R_MAX,OR(CORONA_REQ=0,O1235&gt;=G1235),OR(CORE_MODE&lt;&gt;3,E_CORE&lt;=E_NULL_MAX)),1,0)</f>
        <v>0</v>
      </c>
      <c r="AL1235" s="31" t="n">
        <f aca="false">IF(AK1235=1,IF(OBJECTIVE=1,AI1235,AJ1235),1000000000000)+ROW()*0.000000001</f>
        <v>1000000000000</v>
      </c>
      <c r="AM1235" s="31" t="n">
        <v>5.136506</v>
      </c>
      <c r="AN1235" s="41" t="n">
        <v>1.429647</v>
      </c>
      <c r="AO1235" s="31" t="n">
        <v>2.352554</v>
      </c>
      <c r="AP1235" s="31" t="n">
        <f aca="false">IF(CORE_MODE=1,G1235,IF(OR(CORE_MODE=3,CORE_MODE=4),G1235+(CHOOSE(N_CW+1,0,1,CW_N2,CW_N3,CW_N4,CW_N5,CW_N6)+CHOOSE(N_CW_A+1,0,CW_A1,CW_A2))*CW_PER_SWING*AM1235,AM1235))</f>
        <v>20.160972633078</v>
      </c>
      <c r="AQ1235" s="41" t="n">
        <f aca="false">IF(CORE_MODE=2,AN1235,K1235)</f>
        <v>1.501162</v>
      </c>
      <c r="AR1235" s="31" t="n">
        <f aca="false">IF(CORE_MODE=2,AO1235,L1235)</f>
        <v>2.559462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31" t="n">
        <v>9.259956</v>
      </c>
      <c r="H1236" s="8" t="n">
        <v>61.783838</v>
      </c>
      <c r="I1236" s="8" t="n">
        <v>1107.434138</v>
      </c>
      <c r="J1236" s="31" t="n">
        <v>17.924334</v>
      </c>
      <c r="K1236" s="41" t="n">
        <v>1.533557</v>
      </c>
      <c r="L1236" s="31" t="n">
        <v>4.200618</v>
      </c>
      <c r="M1236" s="8" t="n">
        <v>122</v>
      </c>
      <c r="N1236" s="8" t="n">
        <v>840</v>
      </c>
      <c r="O1236" s="31" t="n">
        <v>11.260741</v>
      </c>
      <c r="P1236" s="31" t="n">
        <v>10.542269</v>
      </c>
      <c r="Q1236" s="31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31" t="n">
        <v>3.422818</v>
      </c>
      <c r="W1236" s="41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2*ROUNDUP(G1236*1000/V_ZENER,0)*PRICE_Z+(4+IF(CORE_MODE=1,1,0)+IF(OR(CORE_MODE=3,CORE_MODE=4),1+2*N_CW+2*N_CW_A,0))*ROUNDUP(G1236*DIODE_SAFETY/V_STICK,0)*PRICE_STICK</f>
        <v>78.9</v>
      </c>
      <c r="AG1236" s="24" t="n">
        <f aca="false">SUM(X1236:AF1236)</f>
        <v>2113.13820528</v>
      </c>
      <c r="AH1236" s="20" t="n">
        <f aca="false">FIXED_BOM</f>
        <v>3666</v>
      </c>
      <c r="AI1236" s="24" t="n">
        <f aca="false">(AG1236+AH1236)*(1+CONT)</f>
        <v>6646.008936072</v>
      </c>
      <c r="AJ1236" s="24" t="n">
        <f aca="false">IF(AR1236&gt;0,AI1236/AR1236,1000000000000)</f>
        <v>1582.15027790482</v>
      </c>
      <c r="AK1236" s="8" t="n">
        <f aca="false">IF(AND(AP1236&gt;=V_NEED,AR1236&gt;=P_MIN,AQ1236&gt;=Z_MIN,F1236&lt;=N_CAP,D1236&lt;=R_MAX,OR(CORONA_REQ=0,O1236&gt;=G1236),OR(CORE_MODE&lt;&gt;3,E_CORE&lt;=E_NULL_MAX)),1,0)</f>
        <v>0</v>
      </c>
      <c r="AL1236" s="31" t="n">
        <f aca="false">IF(AK1236=1,IF(OBJECTIVE=1,AI1236,AJ1236),1000000000000)+ROW()*0.000000001</f>
        <v>1000000000000</v>
      </c>
      <c r="AM1236" s="31" t="n">
        <v>5.17827</v>
      </c>
      <c r="AN1236" s="41" t="n">
        <v>1.483075</v>
      </c>
      <c r="AO1236" s="31" t="n">
        <v>3.988053</v>
      </c>
      <c r="AP1236" s="31" t="n">
        <f aca="false">IF(CORE_MODE=1,G1236,IF(OR(CORE_MODE=3,CORE_MODE=4),G1236+(CHOOSE(N_CW+1,0,1,CW_N2,CW_N3,CW_N4,CW_N5,CW_N6)+CHOOSE(N_CW_A+1,0,CW_A1,CW_A2))*CW_PER_SWING*AM1236,AM1236))</f>
        <v>20.24960682501</v>
      </c>
      <c r="AQ1236" s="41" t="n">
        <f aca="false">IF(CORE_MODE=2,AN1236,K1236)</f>
        <v>1.533557</v>
      </c>
      <c r="AR1236" s="31" t="n">
        <f aca="false">IF(CORE_MODE=2,AO1236,L1236)</f>
        <v>4.200618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31" t="n">
        <v>9.259956</v>
      </c>
      <c r="H1237" s="8" t="n">
        <v>83.523415</v>
      </c>
      <c r="I1237" s="8" t="n">
        <v>1510.13746</v>
      </c>
      <c r="J1237" s="31" t="n">
        <v>18.080409</v>
      </c>
      <c r="K1237" s="41" t="n">
        <v>1.549854</v>
      </c>
      <c r="L1237" s="31" t="n">
        <v>5.850498</v>
      </c>
      <c r="M1237" s="8" t="n">
        <v>164</v>
      </c>
      <c r="N1237" s="8" t="n">
        <v>924</v>
      </c>
      <c r="O1237" s="31" t="n">
        <v>11.260741</v>
      </c>
      <c r="P1237" s="31" t="n">
        <v>14.056359</v>
      </c>
      <c r="Q1237" s="31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31" t="n">
        <v>4.258622</v>
      </c>
      <c r="W1237" s="41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2*ROUNDUP(G1237*1000/V_ZENER,0)*PRICE_Z+(4+IF(CORE_MODE=1,1,0)+IF(OR(CORE_MODE=3,CORE_MODE=4),1+2*N_CW+2*N_CW_A,0))*ROUNDUP(G1237*DIODE_SAFETY/V_STICK,0)*PRICE_STICK</f>
        <v>78.9</v>
      </c>
      <c r="AG1237" s="24" t="n">
        <f aca="false">SUM(X1237:AF1237)</f>
        <v>2719.89956103</v>
      </c>
      <c r="AH1237" s="20" t="n">
        <f aca="false">FIXED_BOM</f>
        <v>3666</v>
      </c>
      <c r="AI1237" s="24" t="n">
        <f aca="false">(AG1237+AH1237)*(1+CONT)</f>
        <v>7343.7844951845</v>
      </c>
      <c r="AJ1237" s="24" t="n">
        <f aca="false">IF(AR1237&gt;0,AI1237/AR1237,1000000000000)</f>
        <v>1255.24092054805</v>
      </c>
      <c r="AK1237" s="8" t="n">
        <f aca="false">IF(AND(AP1237&gt;=V_NEED,AR1237&gt;=P_MIN,AQ1237&gt;=Z_MIN,F1237&lt;=N_CAP,D1237&lt;=R_MAX,OR(CORONA_REQ=0,O1237&gt;=G1237),OR(CORE_MODE&lt;&gt;3,E_CORE&lt;=E_NULL_MAX)),1,0)</f>
        <v>0</v>
      </c>
      <c r="AL1237" s="31" t="n">
        <f aca="false">IF(AK1237=1,IF(OBJECTIVE=1,AI1237,AJ1237),1000000000000)+ROW()*0.000000001</f>
        <v>1000000000000</v>
      </c>
      <c r="AM1237" s="31" t="n">
        <v>5.207014</v>
      </c>
      <c r="AN1237" s="41" t="n">
        <v>1.512471</v>
      </c>
      <c r="AO1237" s="31" t="n">
        <v>5.648423</v>
      </c>
      <c r="AP1237" s="31" t="n">
        <f aca="false">IF(CORE_MODE=1,G1237,IF(OR(CORE_MODE=3,CORE_MODE=4),G1237+(CHOOSE(N_CW+1,0,1,CW_N2,CW_N3,CW_N4,CW_N5,CW_N6)+CHOOSE(N_CW_A+1,0,CW_A1,CW_A2))*CW_PER_SWING*AM1237,AM1237))</f>
        <v>20.310609152682</v>
      </c>
      <c r="AQ1237" s="41" t="n">
        <f aca="false">IF(CORE_MODE=2,AN1237,K1237)</f>
        <v>1.549854</v>
      </c>
      <c r="AR1237" s="31" t="n">
        <f aca="false">IF(CORE_MODE=2,AO1237,L1237)</f>
        <v>5.850498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31" t="n">
        <v>9.259956</v>
      </c>
      <c r="H1238" s="8" t="n">
        <v>105.262992</v>
      </c>
      <c r="I1238" s="8" t="n">
        <v>1912.840783</v>
      </c>
      <c r="J1238" s="31" t="n">
        <v>18.172016</v>
      </c>
      <c r="K1238" s="41" t="n">
        <v>1.559603</v>
      </c>
      <c r="L1238" s="31" t="n">
        <v>7.500461</v>
      </c>
      <c r="M1238" s="8" t="n">
        <v>206</v>
      </c>
      <c r="N1238" s="8" t="n">
        <v>1008</v>
      </c>
      <c r="O1238" s="31" t="n">
        <v>11.260741</v>
      </c>
      <c r="P1238" s="31" t="n">
        <v>17.570449</v>
      </c>
      <c r="Q1238" s="31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31" t="n">
        <v>5.094427</v>
      </c>
      <c r="W1238" s="41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2*ROUNDUP(G1238*1000/V_ZENER,0)*PRICE_Z+(4+IF(CORE_MODE=1,1,0)+IF(OR(CORE_MODE=3,CORE_MODE=4),1+2*N_CW+2*N_CW_A,0))*ROUNDUP(G1238*DIODE_SAFETY/V_STICK,0)*PRICE_STICK</f>
        <v>78.9</v>
      </c>
      <c r="AG1238" s="24" t="n">
        <f aca="false">SUM(X1238:AF1238)</f>
        <v>3326.66104178</v>
      </c>
      <c r="AH1238" s="20" t="n">
        <f aca="false">FIXED_BOM</f>
        <v>3666</v>
      </c>
      <c r="AI1238" s="24" t="n">
        <f aca="false">(AG1238+AH1238)*(1+CONT)</f>
        <v>8041.560198047</v>
      </c>
      <c r="AJ1238" s="24" t="n">
        <f aca="false">IF(AR1238&gt;0,AI1238/AR1238,1000000000000)</f>
        <v>1072.14212540363</v>
      </c>
      <c r="AK1238" s="8" t="n">
        <f aca="false">IF(AND(AP1238&gt;=V_NEED,AR1238&gt;=P_MIN,AQ1238&gt;=Z_MIN,F1238&lt;=N_CAP,D1238&lt;=R_MAX,OR(CORONA_REQ=0,O1238&gt;=G1238),OR(CORE_MODE&lt;&gt;3,E_CORE&lt;=E_NULL_MAX)),1,0)</f>
        <v>0</v>
      </c>
      <c r="AL1238" s="31" t="n">
        <f aca="false">IF(AK1238=1,IF(OBJECTIVE=1,AI1238,AJ1238),1000000000000)+ROW()*0.000000001</f>
        <v>1000000000000</v>
      </c>
      <c r="AM1238" s="31" t="n">
        <v>5.247502</v>
      </c>
      <c r="AN1238" s="41" t="n">
        <v>1.528124</v>
      </c>
      <c r="AO1238" s="31" t="n">
        <v>7.287378</v>
      </c>
      <c r="AP1238" s="31" t="n">
        <f aca="false">IF(CORE_MODE=1,G1238,IF(OR(CORE_MODE=3,CORE_MODE=4),G1238+(CHOOSE(N_CW+1,0,1,CW_N2,CW_N3,CW_N4,CW_N5,CW_N6)+CHOOSE(N_CW_A+1,0,CW_A1,CW_A2))*CW_PER_SWING*AM1238,AM1238))</f>
        <v>20.396535337026</v>
      </c>
      <c r="AQ1238" s="41" t="n">
        <f aca="false">IF(CORE_MODE=2,AN1238,K1238)</f>
        <v>1.559603</v>
      </c>
      <c r="AR1238" s="31" t="n">
        <f aca="false">IF(CORE_MODE=2,AO1238,L1238)</f>
        <v>7.500461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31" t="n">
        <v>9.259956</v>
      </c>
      <c r="H1239" s="8" t="n">
        <v>127.002569</v>
      </c>
      <c r="I1239" s="8" t="n">
        <v>2315.544106</v>
      </c>
      <c r="J1239" s="31" t="n">
        <v>18.232262</v>
      </c>
      <c r="K1239" s="41" t="n">
        <v>1.565771</v>
      </c>
      <c r="L1239" s="31" t="n">
        <v>9.142324</v>
      </c>
      <c r="M1239" s="8" t="n">
        <v>241</v>
      </c>
      <c r="N1239" s="8" t="n">
        <v>1078</v>
      </c>
      <c r="O1239" s="31" t="n">
        <v>11.260741</v>
      </c>
      <c r="P1239" s="31" t="n">
        <v>21.084538</v>
      </c>
      <c r="Q1239" s="31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31" t="n">
        <v>5.79093</v>
      </c>
      <c r="W1239" s="41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2*ROUNDUP(G1239*1000/V_ZENER,0)*PRICE_Z+(4+IF(CORE_MODE=1,1,0)+IF(OR(CORE_MODE=3,CORE_MODE=4),1+2*N_CW+2*N_CW_A,0))*ROUNDUP(G1239*DIODE_SAFETY/V_STICK,0)*PRICE_STICK</f>
        <v>78.9</v>
      </c>
      <c r="AG1239" s="24" t="n">
        <f aca="false">SUM(X1239:AF1239)</f>
        <v>3838.33022757</v>
      </c>
      <c r="AH1239" s="20" t="n">
        <f aca="false">FIXED_BOM</f>
        <v>3666</v>
      </c>
      <c r="AI1239" s="24" t="n">
        <f aca="false">(AG1239+AH1239)*(1+CONT)</f>
        <v>8629.9797617055</v>
      </c>
      <c r="AJ1239" s="24" t="n">
        <f aca="false">IF(AR1239&gt;0,AI1239/AR1239,1000000000000)</f>
        <v>943.959081050453</v>
      </c>
      <c r="AK1239" s="8" t="n">
        <f aca="false">IF(AND(AP1239&gt;=V_NEED,AR1239&gt;=P_MIN,AQ1239&gt;=Z_MIN,F1239&lt;=N_CAP,D1239&lt;=R_MAX,OR(CORONA_REQ=0,O1239&gt;=G1239),OR(CORE_MODE&lt;&gt;3,E_CORE&lt;=E_NULL_MAX)),1,0)</f>
        <v>0</v>
      </c>
      <c r="AL1239" s="31" t="n">
        <f aca="false">IF(AK1239=1,IF(OBJECTIVE=1,AI1239,AJ1239),1000000000000)+ROW()*0.000000001</f>
        <v>1000000000000</v>
      </c>
      <c r="AM1239" s="31" t="n">
        <v>5.28017</v>
      </c>
      <c r="AN1239" s="41" t="n">
        <v>1.539159</v>
      </c>
      <c r="AO1239" s="31" t="n">
        <v>8.927823</v>
      </c>
      <c r="AP1239" s="31" t="n">
        <f aca="false">IF(CORE_MODE=1,G1239,IF(OR(CORE_MODE=3,CORE_MODE=4),G1239+(CHOOSE(N_CW+1,0,1,CW_N2,CW_N3,CW_N4,CW_N5,CW_N6)+CHOOSE(N_CW_A+1,0,CW_A1,CW_A2))*CW_PER_SWING*AM1239,AM1239))</f>
        <v>20.46586542471</v>
      </c>
      <c r="AQ1239" s="41" t="n">
        <f aca="false">IF(CORE_MODE=2,AN1239,K1239)</f>
        <v>1.565771</v>
      </c>
      <c r="AR1239" s="31" t="n">
        <f aca="false">IF(CORE_MODE=2,AO1239,L1239)</f>
        <v>9.142324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31" t="n">
        <v>9.259956</v>
      </c>
      <c r="H1240" s="8" t="n">
        <v>170.481724</v>
      </c>
      <c r="I1240" s="8" t="n">
        <v>3120.950751</v>
      </c>
      <c r="J1240" s="31" t="n">
        <v>18.306659</v>
      </c>
      <c r="K1240" s="41" t="n">
        <v>1.573189</v>
      </c>
      <c r="L1240" s="31" t="n">
        <v>12.430373</v>
      </c>
      <c r="M1240" s="8" t="n">
        <v>325</v>
      </c>
      <c r="N1240" s="8" t="n">
        <v>1246</v>
      </c>
      <c r="O1240" s="31" t="n">
        <v>11.260741</v>
      </c>
      <c r="P1240" s="31" t="n">
        <v>28.112718</v>
      </c>
      <c r="Q1240" s="31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31" t="n">
        <v>7.462539</v>
      </c>
      <c r="W1240" s="41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2*ROUNDUP(G1240*1000/V_ZENER,0)*PRICE_Z+(4+IF(CORE_MODE=1,1,0)+IF(OR(CORE_MODE=3,CORE_MODE=4),1+2*N_CW+2*N_CW_A,0))*ROUNDUP(G1240*DIODE_SAFETY/V_STICK,0)*PRICE_STICK</f>
        <v>78.9</v>
      </c>
      <c r="AG1240" s="24" t="n">
        <f aca="false">SUM(X1240:AF1240)</f>
        <v>5051.85306407</v>
      </c>
      <c r="AH1240" s="20" t="n">
        <f aca="false">FIXED_BOM</f>
        <v>3666</v>
      </c>
      <c r="AI1240" s="24" t="n">
        <f aca="false">(AG1240+AH1240)*(1+CONT)</f>
        <v>10025.5310236805</v>
      </c>
      <c r="AJ1240" s="24" t="n">
        <f aca="false">IF(AR1240&gt;0,AI1240/AR1240,1000000000000)</f>
        <v>806.535010951039</v>
      </c>
      <c r="AK1240" s="8" t="n">
        <f aca="false">IF(AND(AP1240&gt;=V_NEED,AR1240&gt;=P_MIN,AQ1240&gt;=Z_MIN,F1240&lt;=N_CAP,D1240&lt;=R_MAX,OR(CORONA_REQ=0,O1240&gt;=G1240),OR(CORE_MODE&lt;&gt;3,E_CORE&lt;=E_NULL_MAX)),1,0)</f>
        <v>0</v>
      </c>
      <c r="AL1240" s="31" t="n">
        <f aca="false">IF(AK1240=1,IF(OBJECTIVE=1,AI1240,AJ1240),1000000000000)+ROW()*0.000000001</f>
        <v>1000000000000</v>
      </c>
      <c r="AM1240" s="31" t="n">
        <v>5.339803</v>
      </c>
      <c r="AN1240" s="41" t="n">
        <v>1.553815</v>
      </c>
      <c r="AO1240" s="31" t="n">
        <v>12.227972</v>
      </c>
      <c r="AP1240" s="31" t="n">
        <f aca="false">IF(CORE_MODE=1,G1240,IF(OR(CORE_MODE=3,CORE_MODE=4),G1240+(CHOOSE(N_CW+1,0,1,CW_N2,CW_N3,CW_N4,CW_N5,CW_N6)+CHOOSE(N_CW_A+1,0,CW_A1,CW_A2))*CW_PER_SWING*AM1240,AM1240))</f>
        <v>20.592422334189</v>
      </c>
      <c r="AQ1240" s="41" t="n">
        <f aca="false">IF(CORE_MODE=2,AN1240,K1240)</f>
        <v>1.573189</v>
      </c>
      <c r="AR1240" s="31" t="n">
        <f aca="false">IF(CORE_MODE=2,AO1240,L1240)</f>
        <v>12.430373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31" t="n">
        <v>9.259956</v>
      </c>
      <c r="H1241" s="8" t="n">
        <v>63.35194</v>
      </c>
      <c r="I1241" s="8" t="n">
        <v>825.999535</v>
      </c>
      <c r="J1241" s="31" t="n">
        <v>13.038267</v>
      </c>
      <c r="K1241" s="41" t="n">
        <v>1.468387</v>
      </c>
      <c r="L1241" s="31" t="n">
        <v>2.869411</v>
      </c>
      <c r="M1241" s="8" t="n">
        <v>87</v>
      </c>
      <c r="N1241" s="8" t="n">
        <v>770</v>
      </c>
      <c r="O1241" s="31" t="n">
        <v>11.260741</v>
      </c>
      <c r="P1241" s="31" t="n">
        <v>8.046055</v>
      </c>
      <c r="Q1241" s="31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31" t="n">
        <v>2.726314</v>
      </c>
      <c r="W1241" s="41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2*ROUNDUP(G1241*1000/V_ZENER,0)*PRICE_Z+(4+IF(CORE_MODE=1,1,0)+IF(OR(CORE_MODE=3,CORE_MODE=4),1+2*N_CW+2*N_CW_A,0))*ROUNDUP(G1241*DIODE_SAFETY/V_STICK,0)*PRICE_STICK</f>
        <v>78.9</v>
      </c>
      <c r="AG1241" s="24" t="n">
        <f aca="false">SUM(X1241:AF1241)</f>
        <v>1613.65293521</v>
      </c>
      <c r="AH1241" s="20" t="n">
        <f aca="false">FIXED_BOM</f>
        <v>3666</v>
      </c>
      <c r="AI1241" s="24" t="n">
        <f aca="false">(AG1241+AH1241)*(1+CONT)</f>
        <v>6071.6008754915</v>
      </c>
      <c r="AJ1241" s="24" t="n">
        <f aca="false">IF(AR1241&gt;0,AI1241/AR1241,1000000000000)</f>
        <v>2115.97462876231</v>
      </c>
      <c r="AK1241" s="8" t="n">
        <f aca="false">IF(AND(AP1241&gt;=V_NEED,AR1241&gt;=P_MIN,AQ1241&gt;=Z_MIN,F1241&lt;=N_CAP,D1241&lt;=R_MAX,OR(CORONA_REQ=0,O1241&gt;=G1241),OR(CORE_MODE&lt;&gt;3,E_CORE&lt;=E_NULL_MAX)),1,0)</f>
        <v>0</v>
      </c>
      <c r="AL1241" s="31" t="n">
        <f aca="false">IF(AK1241=1,IF(OBJECTIVE=1,AI1241,AJ1241),1000000000000)+ROW()*0.000000001</f>
        <v>1000000000000</v>
      </c>
      <c r="AM1241" s="31" t="n">
        <v>5.12198</v>
      </c>
      <c r="AN1241" s="41" t="n">
        <v>1.410743</v>
      </c>
      <c r="AO1241" s="31" t="n">
        <v>2.672493</v>
      </c>
      <c r="AP1241" s="31" t="n">
        <f aca="false">IF(CORE_MODE=1,G1241,IF(OR(CORE_MODE=3,CORE_MODE=4),G1241+(CHOOSE(N_CW+1,0,1,CW_N2,CW_N3,CW_N4,CW_N5,CW_N6)+CHOOSE(N_CW_A+1,0,CW_A1,CW_A2))*CW_PER_SWING*AM1241,AM1241))</f>
        <v>20.13014464074</v>
      </c>
      <c r="AQ1241" s="41" t="n">
        <f aca="false">IF(CORE_MODE=2,AN1241,K1241)</f>
        <v>1.468387</v>
      </c>
      <c r="AR1241" s="31" t="n">
        <f aca="false">IF(CORE_MODE=2,AO1241,L1241)</f>
        <v>2.869411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31" t="n">
        <v>9.259956</v>
      </c>
      <c r="H1242" s="8" t="n">
        <v>98.410191</v>
      </c>
      <c r="I1242" s="8" t="n">
        <v>1297.99927</v>
      </c>
      <c r="J1242" s="31" t="n">
        <v>13.189683</v>
      </c>
      <c r="K1242" s="41" t="n">
        <v>1.49542</v>
      </c>
      <c r="L1242" s="31" t="n">
        <v>4.690595</v>
      </c>
      <c r="M1242" s="8" t="n">
        <v>129</v>
      </c>
      <c r="N1242" s="8" t="n">
        <v>854</v>
      </c>
      <c r="O1242" s="31" t="n">
        <v>11.260741</v>
      </c>
      <c r="P1242" s="31" t="n">
        <v>12.069083</v>
      </c>
      <c r="Q1242" s="31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31" t="n">
        <v>3.562119</v>
      </c>
      <c r="W1242" s="41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2*ROUNDUP(G1242*1000/V_ZENER,0)*PRICE_Z+(4+IF(CORE_MODE=1,1,0)+IF(OR(CORE_MODE=3,CORE_MODE=4),1+2*N_CW+2*N_CW_A,0))*ROUNDUP(G1242*DIODE_SAFETY/V_STICK,0)*PRICE_STICK</f>
        <v>78.9</v>
      </c>
      <c r="AG1242" s="24" t="n">
        <f aca="false">SUM(X1242:AF1242)</f>
        <v>2226.50639882</v>
      </c>
      <c r="AH1242" s="20" t="n">
        <f aca="false">FIXED_BOM</f>
        <v>3666</v>
      </c>
      <c r="AI1242" s="24" t="n">
        <f aca="false">(AG1242+AH1242)*(1+CONT)</f>
        <v>6776.382358643</v>
      </c>
      <c r="AJ1242" s="24" t="n">
        <f aca="false">IF(AR1242&gt;0,AI1242/AR1242,1000000000000)</f>
        <v>1444.67436618233</v>
      </c>
      <c r="AK1242" s="8" t="n">
        <f aca="false">IF(AND(AP1242&gt;=V_NEED,AR1242&gt;=P_MIN,AQ1242&gt;=Z_MIN,F1242&lt;=N_CAP,D1242&lt;=R_MAX,OR(CORONA_REQ=0,O1242&gt;=G1242),OR(CORE_MODE&lt;&gt;3,E_CORE&lt;=E_NULL_MAX)),1,0)</f>
        <v>0</v>
      </c>
      <c r="AL1242" s="31" t="n">
        <f aca="false">IF(AK1242=1,IF(OBJECTIVE=1,AI1242,AJ1242),1000000000000)+ROW()*0.000000001</f>
        <v>1000000000000</v>
      </c>
      <c r="AM1242" s="31" t="n">
        <v>5.163976</v>
      </c>
      <c r="AN1242" s="41" t="n">
        <v>1.45513</v>
      </c>
      <c r="AO1242" s="31" t="n">
        <v>4.48441</v>
      </c>
      <c r="AP1242" s="31" t="n">
        <f aca="false">IF(CORE_MODE=1,G1242,IF(OR(CORE_MODE=3,CORE_MODE=4),G1242+(CHOOSE(N_CW+1,0,1,CW_N2,CW_N3,CW_N4,CW_N5,CW_N6)+CHOOSE(N_CW_A+1,0,CW_A1,CW_A2))*CW_PER_SWING*AM1242,AM1242))</f>
        <v>20.219271197688</v>
      </c>
      <c r="AQ1242" s="41" t="n">
        <f aca="false">IF(CORE_MODE=2,AN1242,K1242)</f>
        <v>1.49542</v>
      </c>
      <c r="AR1242" s="31" t="n">
        <f aca="false">IF(CORE_MODE=2,AO1242,L1242)</f>
        <v>4.690595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31" t="n">
        <v>9.259956</v>
      </c>
      <c r="H1243" s="8" t="n">
        <v>133.468443</v>
      </c>
      <c r="I1243" s="8" t="n">
        <v>1769.999004</v>
      </c>
      <c r="J1243" s="31" t="n">
        <v>13.261554</v>
      </c>
      <c r="K1243" s="41" t="n">
        <v>1.507644</v>
      </c>
      <c r="L1243" s="31" t="n">
        <v>6.508856</v>
      </c>
      <c r="M1243" s="8" t="n">
        <v>171</v>
      </c>
      <c r="N1243" s="8" t="n">
        <v>938</v>
      </c>
      <c r="O1243" s="31" t="n">
        <v>11.260741</v>
      </c>
      <c r="P1243" s="31" t="n">
        <v>16.092111</v>
      </c>
      <c r="Q1243" s="31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31" t="n">
        <v>4.397923</v>
      </c>
      <c r="W1243" s="41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2*ROUNDUP(G1243*1000/V_ZENER,0)*PRICE_Z+(4+IF(CORE_MODE=1,1,0)+IF(OR(CORE_MODE=3,CORE_MODE=4),1+2*N_CW+2*N_CW_A,0))*ROUNDUP(G1243*DIODE_SAFETY/V_STICK,0)*PRICE_STICK</f>
        <v>78.9</v>
      </c>
      <c r="AG1243" s="24" t="n">
        <f aca="false">SUM(X1243:AF1243)</f>
        <v>2839.35974593</v>
      </c>
      <c r="AH1243" s="20" t="n">
        <f aca="false">FIXED_BOM</f>
        <v>3666</v>
      </c>
      <c r="AI1243" s="24" t="n">
        <f aca="false">(AG1243+AH1243)*(1+CONT)</f>
        <v>7481.1637078195</v>
      </c>
      <c r="AJ1243" s="24" t="n">
        <f aca="false">IF(AR1243&gt;0,AI1243/AR1243,1000000000000)</f>
        <v>1149.38227360069</v>
      </c>
      <c r="AK1243" s="8" t="n">
        <f aca="false">IF(AND(AP1243&gt;=V_NEED,AR1243&gt;=P_MIN,AQ1243&gt;=Z_MIN,F1243&lt;=N_CAP,D1243&lt;=R_MAX,OR(CORONA_REQ=0,O1243&gt;=G1243),OR(CORE_MODE&lt;&gt;3,E_CORE&lt;=E_NULL_MAX)),1,0)</f>
        <v>0</v>
      </c>
      <c r="AL1243" s="31" t="n">
        <f aca="false">IF(AK1243=1,IF(OBJECTIVE=1,AI1243,AJ1243),1000000000000)+ROW()*0.000000001</f>
        <v>1000000000000</v>
      </c>
      <c r="AM1243" s="31" t="n">
        <v>5.204986</v>
      </c>
      <c r="AN1243" s="41" t="n">
        <v>1.476936</v>
      </c>
      <c r="AO1243" s="31" t="n">
        <v>6.30304</v>
      </c>
      <c r="AP1243" s="31" t="n">
        <f aca="false">IF(CORE_MODE=1,G1243,IF(OR(CORE_MODE=3,CORE_MODE=4),G1243+(CHOOSE(N_CW+1,0,1,CW_N2,CW_N3,CW_N4,CW_N5,CW_N6)+CHOOSE(N_CW_A+1,0,CW_A1,CW_A2))*CW_PER_SWING*AM1243,AM1243))</f>
        <v>20.306305203318</v>
      </c>
      <c r="AQ1243" s="41" t="n">
        <f aca="false">IF(CORE_MODE=2,AN1243,K1243)</f>
        <v>1.507644</v>
      </c>
      <c r="AR1243" s="31" t="n">
        <f aca="false">IF(CORE_MODE=2,AO1243,L1243)</f>
        <v>6.508856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31" t="n">
        <v>9.259956</v>
      </c>
      <c r="H1244" s="8" t="n">
        <v>168.526694</v>
      </c>
      <c r="I1244" s="8" t="n">
        <v>2241.998739</v>
      </c>
      <c r="J1244" s="31" t="n">
        <v>13.303523</v>
      </c>
      <c r="K1244" s="41" t="n">
        <v>1.515631</v>
      </c>
      <c r="L1244" s="31" t="n">
        <v>8.329975</v>
      </c>
      <c r="M1244" s="8" t="n">
        <v>213</v>
      </c>
      <c r="N1244" s="8" t="n">
        <v>1022</v>
      </c>
      <c r="O1244" s="31" t="n">
        <v>11.260741</v>
      </c>
      <c r="P1244" s="31" t="n">
        <v>20.115139</v>
      </c>
      <c r="Q1244" s="31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31" t="n">
        <v>5.233727</v>
      </c>
      <c r="W1244" s="41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2*ROUNDUP(G1244*1000/V_ZENER,0)*PRICE_Z+(4+IF(CORE_MODE=1,1,0)+IF(OR(CORE_MODE=3,CORE_MODE=4),1+2*N_CW+2*N_CW_A,0))*ROUNDUP(G1244*DIODE_SAFETY/V_STICK,0)*PRICE_STICK</f>
        <v>78.9</v>
      </c>
      <c r="AG1244" s="24" t="n">
        <f aca="false">SUM(X1244:AF1244)</f>
        <v>3452.21315454</v>
      </c>
      <c r="AH1244" s="20" t="n">
        <f aca="false">FIXED_BOM</f>
        <v>3666</v>
      </c>
      <c r="AI1244" s="24" t="n">
        <f aca="false">(AG1244+AH1244)*(1+CONT)</f>
        <v>8185.945127721</v>
      </c>
      <c r="AJ1244" s="24" t="n">
        <f aca="false">IF(AR1244&gt;0,AI1244/AR1244,1000000000000)</f>
        <v>982.709447233755</v>
      </c>
      <c r="AK1244" s="8" t="n">
        <f aca="false">IF(AND(AP1244&gt;=V_NEED,AR1244&gt;=P_MIN,AQ1244&gt;=Z_MIN,F1244&lt;=N_CAP,D1244&lt;=R_MAX,OR(CORONA_REQ=0,O1244&gt;=G1244),OR(CORE_MODE&lt;&gt;3,E_CORE&lt;=E_NULL_MAX)),1,0)</f>
        <v>0</v>
      </c>
      <c r="AL1244" s="31" t="n">
        <f aca="false">IF(AK1244=1,IF(OBJECTIVE=1,AI1244,AJ1244),1000000000000)+ROW()*0.000000001</f>
        <v>1000000000000</v>
      </c>
      <c r="AM1244" s="31" t="n">
        <v>5.244459</v>
      </c>
      <c r="AN1244" s="41" t="n">
        <v>1.49044</v>
      </c>
      <c r="AO1244" s="31" t="n">
        <v>8.119585</v>
      </c>
      <c r="AP1244" s="31" t="n">
        <f aca="false">IF(CORE_MODE=1,G1244,IF(OR(CORE_MODE=3,CORE_MODE=4),G1244+(CHOOSE(N_CW+1,0,1,CW_N2,CW_N3,CW_N4,CW_N5,CW_N6)+CHOOSE(N_CW_A+1,0,CW_A1,CW_A2))*CW_PER_SWING*AM1244,AM1244))</f>
        <v>20.390077290717</v>
      </c>
      <c r="AQ1244" s="41" t="n">
        <f aca="false">IF(CORE_MODE=2,AN1244,K1244)</f>
        <v>1.515631</v>
      </c>
      <c r="AR1244" s="31" t="n">
        <f aca="false">IF(CORE_MODE=2,AO1244,L1244)</f>
        <v>8.329975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31" t="n">
        <v>9.259956</v>
      </c>
      <c r="H1245" s="8" t="n">
        <v>203.584945</v>
      </c>
      <c r="I1245" s="8" t="n">
        <v>2713.998473</v>
      </c>
      <c r="J1245" s="31" t="n">
        <v>13.331037</v>
      </c>
      <c r="K1245" s="41" t="n">
        <v>1.520164</v>
      </c>
      <c r="L1245" s="31" t="n">
        <v>10.149629</v>
      </c>
      <c r="M1245" s="8" t="n">
        <v>255</v>
      </c>
      <c r="N1245" s="8" t="n">
        <v>1106</v>
      </c>
      <c r="O1245" s="31" t="n">
        <v>11.260741</v>
      </c>
      <c r="P1245" s="31" t="n">
        <v>24.138166</v>
      </c>
      <c r="Q1245" s="31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31" t="n">
        <v>6.069532</v>
      </c>
      <c r="W1245" s="41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2*ROUNDUP(G1245*1000/V_ZENER,0)*PRICE_Z+(4+IF(CORE_MODE=1,1,0)+IF(OR(CORE_MODE=3,CORE_MODE=4),1+2*N_CW+2*N_CW_A,0))*ROUNDUP(G1245*DIODE_SAFETY/V_STICK,0)*PRICE_STICK</f>
        <v>78.9</v>
      </c>
      <c r="AG1245" s="24" t="n">
        <f aca="false">SUM(X1245:AF1245)</f>
        <v>4065.06660618</v>
      </c>
      <c r="AH1245" s="20" t="n">
        <f aca="false">FIXED_BOM</f>
        <v>3666</v>
      </c>
      <c r="AI1245" s="24" t="n">
        <f aca="false">(AG1245+AH1245)*(1+CONT)</f>
        <v>8890.726597107</v>
      </c>
      <c r="AJ1245" s="24" t="n">
        <f aca="false">IF(AR1245&gt;0,AI1245/AR1245,1000000000000)</f>
        <v>875.965672943021</v>
      </c>
      <c r="AK1245" s="8" t="n">
        <f aca="false">IF(AND(AP1245&gt;=V_NEED,AR1245&gt;=P_MIN,AQ1245&gt;=Z_MIN,F1245&lt;=N_CAP,D1245&lt;=R_MAX,OR(CORONA_REQ=0,O1245&gt;=G1245),OR(CORE_MODE&lt;&gt;3,E_CORE&lt;=E_NULL_MAX)),1,0)</f>
        <v>0</v>
      </c>
      <c r="AL1245" s="31" t="n">
        <f aca="false">IF(AK1245=1,IF(OBJECTIVE=1,AI1245,AJ1245),1000000000000)+ROW()*0.000000001</f>
        <v>1000000000000</v>
      </c>
      <c r="AM1245" s="31" t="n">
        <v>5.276327</v>
      </c>
      <c r="AN1245" s="41" t="n">
        <v>1.499508</v>
      </c>
      <c r="AO1245" s="31" t="n">
        <v>9.945438</v>
      </c>
      <c r="AP1245" s="31" t="n">
        <f aca="false">IF(CORE_MODE=1,G1245,IF(OR(CORE_MODE=3,CORE_MODE=4),G1245+(CHOOSE(N_CW+1,0,1,CW_N2,CW_N3,CW_N4,CW_N5,CW_N6)+CHOOSE(N_CW_A+1,0,CW_A1,CW_A2))*CW_PER_SWING*AM1245,AM1245))</f>
        <v>20.457709568001</v>
      </c>
      <c r="AQ1245" s="41" t="n">
        <f aca="false">IF(CORE_MODE=2,AN1245,K1245)</f>
        <v>1.520164</v>
      </c>
      <c r="AR1245" s="31" t="n">
        <f aca="false">IF(CORE_MODE=2,AO1245,L1245)</f>
        <v>10.149629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31" t="n">
        <v>9.259956</v>
      </c>
      <c r="H1246" s="8" t="n">
        <v>273.701448</v>
      </c>
      <c r="I1246" s="8" t="n">
        <v>3657.997942</v>
      </c>
      <c r="J1246" s="31" t="n">
        <v>13.36492</v>
      </c>
      <c r="K1246" s="41" t="n">
        <v>1.526281</v>
      </c>
      <c r="L1246" s="31" t="n">
        <v>13.783436</v>
      </c>
      <c r="M1246" s="8" t="n">
        <v>339</v>
      </c>
      <c r="N1246" s="8" t="n">
        <v>1274</v>
      </c>
      <c r="O1246" s="31" t="n">
        <v>11.260741</v>
      </c>
      <c r="P1246" s="31" t="n">
        <v>32.184222</v>
      </c>
      <c r="Q1246" s="31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31" t="n">
        <v>7.741141</v>
      </c>
      <c r="W1246" s="41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2*ROUNDUP(G1246*1000/V_ZENER,0)*PRICE_Z+(4+IF(CORE_MODE=1,1,0)+IF(OR(CORE_MODE=3,CORE_MODE=4),1+2*N_CW+2*N_CW_A,0))*ROUNDUP(G1246*DIODE_SAFETY/V_STICK,0)*PRICE_STICK</f>
        <v>78.9</v>
      </c>
      <c r="AG1246" s="24" t="n">
        <f aca="false">SUM(X1246:AF1246)</f>
        <v>5290.7734234</v>
      </c>
      <c r="AH1246" s="20" t="n">
        <f aca="false">FIXED_BOM</f>
        <v>3666</v>
      </c>
      <c r="AI1246" s="24" t="n">
        <f aca="false">(AG1246+AH1246)*(1+CONT)</f>
        <v>10300.28943691</v>
      </c>
      <c r="AJ1246" s="24" t="n">
        <f aca="false">IF(AR1246&gt;0,AI1246/AR1246,1000000000000)</f>
        <v>747.294755597226</v>
      </c>
      <c r="AK1246" s="8" t="n">
        <f aca="false">IF(AND(AP1246&gt;=V_NEED,AR1246&gt;=P_MIN,AQ1246&gt;=Z_MIN,F1246&lt;=N_CAP,D1246&lt;=R_MAX,OR(CORONA_REQ=0,O1246&gt;=G1246),OR(CORE_MODE&lt;&gt;3,E_CORE&lt;=E_NULL_MAX)),1,0)</f>
        <v>0</v>
      </c>
      <c r="AL1246" s="31" t="n">
        <f aca="false">IF(AK1246=1,IF(OBJECTIVE=1,AI1246,AJ1246),1000000000000)+ROW()*0.000000001</f>
        <v>1000000000000</v>
      </c>
      <c r="AM1246" s="31" t="n">
        <v>5.367046</v>
      </c>
      <c r="AN1246" s="41" t="n">
        <v>1.51053</v>
      </c>
      <c r="AO1246" s="31" t="n">
        <v>13.577893</v>
      </c>
      <c r="AP1246" s="31" t="n">
        <f aca="false">IF(CORE_MODE=1,G1246,IF(OR(CORE_MODE=3,CORE_MODE=4),G1246+(CHOOSE(N_CW+1,0,1,CW_N2,CW_N3,CW_N4,CW_N5,CW_N6)+CHOOSE(N_CW_A+1,0,CW_A1,CW_A2))*CW_PER_SWING*AM1246,AM1246))</f>
        <v>20.650239145098</v>
      </c>
      <c r="AQ1246" s="41" t="n">
        <f aca="false">IF(CORE_MODE=2,AN1246,K1246)</f>
        <v>1.526281</v>
      </c>
      <c r="AR1246" s="31" t="n">
        <f aca="false">IF(CORE_MODE=2,AO1246,L1246)</f>
        <v>13.783436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31" t="n">
        <v>9.259956</v>
      </c>
      <c r="H1247" s="8" t="n">
        <v>33.037828</v>
      </c>
      <c r="I1247" s="8" t="n">
        <v>582.320902</v>
      </c>
      <c r="J1247" s="31" t="n">
        <v>17.625883</v>
      </c>
      <c r="K1247" s="41" t="n">
        <v>1.484459</v>
      </c>
      <c r="L1247" s="31" t="n">
        <v>2.064864</v>
      </c>
      <c r="M1247" s="8" t="n">
        <v>92</v>
      </c>
      <c r="N1247" s="8" t="n">
        <v>780</v>
      </c>
      <c r="O1247" s="31" t="n">
        <v>11.828551</v>
      </c>
      <c r="P1247" s="31" t="n">
        <v>8.013738</v>
      </c>
      <c r="Q1247" s="31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31" t="n">
        <v>2.825815</v>
      </c>
      <c r="W1247" s="41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2*ROUNDUP(G1247*1000/V_ZENER,0)*PRICE_Z+(4+IF(CORE_MODE=1,1,0)+IF(OR(CORE_MODE=3,CORE_MODE=4),1+2*N_CW+2*N_CW_A,0))*ROUNDUP(G1247*DIODE_SAFETY/V_STICK,0)*PRICE_STICK</f>
        <v>78.9</v>
      </c>
      <c r="AG1247" s="24" t="n">
        <f aca="false">SUM(X1247:AF1247)</f>
        <v>1568.05136506</v>
      </c>
      <c r="AH1247" s="20" t="n">
        <f aca="false">FIXED_BOM</f>
        <v>3666</v>
      </c>
      <c r="AI1247" s="24" t="n">
        <f aca="false">(AG1247+AH1247)*(1+CONT)</f>
        <v>6019.159069819</v>
      </c>
      <c r="AJ1247" s="24" t="n">
        <f aca="false">IF(AR1247&gt;0,AI1247/AR1247,1000000000000)</f>
        <v>2915.0389903737</v>
      </c>
      <c r="AK1247" s="8" t="n">
        <f aca="false">IF(AND(AP1247&gt;=V_NEED,AR1247&gt;=P_MIN,AQ1247&gt;=Z_MIN,F1247&lt;=N_CAP,D1247&lt;=R_MAX,OR(CORONA_REQ=0,O1247&gt;=G1247),OR(CORE_MODE&lt;&gt;3,E_CORE&lt;=E_NULL_MAX)),1,0)</f>
        <v>0</v>
      </c>
      <c r="AL1247" s="31" t="n">
        <f aca="false">IF(AK1247=1,IF(OBJECTIVE=1,AI1247,AJ1247),1000000000000)+ROW()*0.000000001</f>
        <v>1000000000000</v>
      </c>
      <c r="AM1247" s="31" t="n">
        <v>5.119687</v>
      </c>
      <c r="AN1247" s="41" t="n">
        <v>1.401435</v>
      </c>
      <c r="AO1247" s="31" t="n">
        <v>1.857315</v>
      </c>
      <c r="AP1247" s="31" t="n">
        <f aca="false">IF(CORE_MODE=1,G1247,IF(OR(CORE_MODE=3,CORE_MODE=4),G1247+(CHOOSE(N_CW+1,0,1,CW_N2,CW_N3,CW_N4,CW_N5,CW_N6)+CHOOSE(N_CW_A+1,0,CW_A1,CW_A2))*CW_PER_SWING*AM1247,AM1247))</f>
        <v>20.125278291681</v>
      </c>
      <c r="AQ1247" s="41" t="n">
        <f aca="false">IF(CORE_MODE=2,AN1247,K1247)</f>
        <v>1.484459</v>
      </c>
      <c r="AR1247" s="31" t="n">
        <f aca="false">IF(CORE_MODE=2,AO1247,L1247)</f>
        <v>2.064864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31" t="n">
        <v>9.259956</v>
      </c>
      <c r="H1248" s="8" t="n">
        <v>50.77373</v>
      </c>
      <c r="I1248" s="8" t="n">
        <v>915.075703</v>
      </c>
      <c r="J1248" s="31" t="n">
        <v>18.022621</v>
      </c>
      <c r="K1248" s="41" t="n">
        <v>1.523419</v>
      </c>
      <c r="L1248" s="31" t="n">
        <v>3.425115</v>
      </c>
      <c r="M1248" s="8" t="n">
        <v>132</v>
      </c>
      <c r="N1248" s="8" t="n">
        <v>860</v>
      </c>
      <c r="O1248" s="31" t="n">
        <v>11.828551</v>
      </c>
      <c r="P1248" s="31" t="n">
        <v>12.020607</v>
      </c>
      <c r="Q1248" s="31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31" t="n">
        <v>3.621819</v>
      </c>
      <c r="W1248" s="41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2*ROUNDUP(G1248*1000/V_ZENER,0)*PRICE_Z+(4+IF(CORE_MODE=1,1,0)+IF(OR(CORE_MODE=3,CORE_MODE=4),1+2*N_CW+2*N_CW_A,0))*ROUNDUP(G1248*DIODE_SAFETY/V_STICK,0)*PRICE_STICK</f>
        <v>78.9</v>
      </c>
      <c r="AG1248" s="24" t="n">
        <f aca="false">SUM(X1248:AF1248)</f>
        <v>2101.32480629</v>
      </c>
      <c r="AH1248" s="20" t="n">
        <f aca="false">FIXED_BOM</f>
        <v>3666</v>
      </c>
      <c r="AI1248" s="24" t="n">
        <f aca="false">(AG1248+AH1248)*(1+CONT)</f>
        <v>6632.4235272335</v>
      </c>
      <c r="AJ1248" s="24" t="n">
        <f aca="false">IF(AR1248&gt;0,AI1248/AR1248,1000000000000)</f>
        <v>1936.40900443737</v>
      </c>
      <c r="AK1248" s="8" t="n">
        <f aca="false">IF(AND(AP1248&gt;=V_NEED,AR1248&gt;=P_MIN,AQ1248&gt;=Z_MIN,F1248&lt;=N_CAP,D1248&lt;=R_MAX,OR(CORONA_REQ=0,O1248&gt;=G1248),OR(CORE_MODE&lt;&gt;3,E_CORE&lt;=E_NULL_MAX)),1,0)</f>
        <v>0</v>
      </c>
      <c r="AL1248" s="31" t="n">
        <f aca="false">IF(AK1248=1,IF(OBJECTIVE=1,AI1248,AJ1248),1000000000000)+ROW()*0.000000001</f>
        <v>1000000000000</v>
      </c>
      <c r="AM1248" s="31" t="n">
        <v>5.161929</v>
      </c>
      <c r="AN1248" s="41" t="n">
        <v>1.464868</v>
      </c>
      <c r="AO1248" s="31" t="n">
        <v>3.217799</v>
      </c>
      <c r="AP1248" s="31" t="n">
        <f aca="false">IF(CORE_MODE=1,G1248,IF(OR(CORE_MODE=3,CORE_MODE=4),G1248+(CHOOSE(N_CW+1,0,1,CW_N2,CW_N3,CW_N4,CW_N5,CW_N6)+CHOOSE(N_CW_A+1,0,CW_A1,CW_A2))*CW_PER_SWING*AM1248,AM1248))</f>
        <v>20.214926925327</v>
      </c>
      <c r="AQ1248" s="41" t="n">
        <f aca="false">IF(CORE_MODE=2,AN1248,K1248)</f>
        <v>1.523419</v>
      </c>
      <c r="AR1248" s="31" t="n">
        <f aca="false">IF(CORE_MODE=2,AO1248,L1248)</f>
        <v>3.425115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31" t="n">
        <v>9.259956</v>
      </c>
      <c r="H1249" s="8" t="n">
        <v>68.509632</v>
      </c>
      <c r="I1249" s="8" t="n">
        <v>1247.830504</v>
      </c>
      <c r="J1249" s="31" t="n">
        <v>18.213943</v>
      </c>
      <c r="K1249" s="41" t="n">
        <v>1.54237</v>
      </c>
      <c r="L1249" s="31" t="n">
        <v>4.789003</v>
      </c>
      <c r="M1249" s="8" t="n">
        <v>180</v>
      </c>
      <c r="N1249" s="8" t="n">
        <v>956</v>
      </c>
      <c r="O1249" s="31" t="n">
        <v>11.828551</v>
      </c>
      <c r="P1249" s="31" t="n">
        <v>16.027476</v>
      </c>
      <c r="Q1249" s="31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31" t="n">
        <v>4.577024</v>
      </c>
      <c r="W1249" s="41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2*ROUNDUP(G1249*1000/V_ZENER,0)*PRICE_Z+(4+IF(CORE_MODE=1,1,0)+IF(OR(CORE_MODE=3,CORE_MODE=4),1+2*N_CW+2*N_CW_A,0))*ROUNDUP(G1249*DIODE_SAFETY/V_STICK,0)*PRICE_STICK</f>
        <v>78.9</v>
      </c>
      <c r="AG1249" s="24" t="n">
        <f aca="false">SUM(X1249:AF1249)</f>
        <v>2738.92354132</v>
      </c>
      <c r="AH1249" s="20" t="n">
        <f aca="false">FIXED_BOM</f>
        <v>3666</v>
      </c>
      <c r="AI1249" s="24" t="n">
        <f aca="false">(AG1249+AH1249)*(1+CONT)</f>
        <v>7365.662072518</v>
      </c>
      <c r="AJ1249" s="24" t="n">
        <f aca="false">IF(AR1249&gt;0,AI1249/AR1249,1000000000000)</f>
        <v>1538.03663779664</v>
      </c>
      <c r="AK1249" s="8" t="n">
        <f aca="false">IF(AND(AP1249&gt;=V_NEED,AR1249&gt;=P_MIN,AQ1249&gt;=Z_MIN,F1249&lt;=N_CAP,D1249&lt;=R_MAX,OR(CORONA_REQ=0,O1249&gt;=G1249),OR(CORE_MODE&lt;&gt;3,E_CORE&lt;=E_NULL_MAX)),1,0)</f>
        <v>0</v>
      </c>
      <c r="AL1249" s="31" t="n">
        <f aca="false">IF(AK1249=1,IF(OBJECTIVE=1,AI1249,AJ1249),1000000000000)+ROW()*0.000000001</f>
        <v>1000000000000</v>
      </c>
      <c r="AM1249" s="31" t="n">
        <v>5.190302</v>
      </c>
      <c r="AN1249" s="41" t="n">
        <v>1.496771</v>
      </c>
      <c r="AO1249" s="31" t="n">
        <v>4.576961</v>
      </c>
      <c r="AP1249" s="31" t="n">
        <f aca="false">IF(CORE_MODE=1,G1249,IF(OR(CORE_MODE=3,CORE_MODE=4),G1249+(CHOOSE(N_CW+1,0,1,CW_N2,CW_N3,CW_N4,CW_N5,CW_N6)+CHOOSE(N_CW_A+1,0,CW_A1,CW_A2))*CW_PER_SWING*AM1249,AM1249))</f>
        <v>20.275141893426</v>
      </c>
      <c r="AQ1249" s="41" t="n">
        <f aca="false">IF(CORE_MODE=2,AN1249,K1249)</f>
        <v>1.54237</v>
      </c>
      <c r="AR1249" s="31" t="n">
        <f aca="false">IF(CORE_MODE=2,AO1249,L1249)</f>
        <v>4.789003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31" t="n">
        <v>9.259956</v>
      </c>
      <c r="H1250" s="8" t="n">
        <v>86.245534</v>
      </c>
      <c r="I1250" s="8" t="n">
        <v>1580.585305</v>
      </c>
      <c r="J1250" s="31" t="n">
        <v>18.326576</v>
      </c>
      <c r="K1250" s="41" t="n">
        <v>1.553873</v>
      </c>
      <c r="L1250" s="31" t="n">
        <v>6.150502</v>
      </c>
      <c r="M1250" s="8" t="n">
        <v>220</v>
      </c>
      <c r="N1250" s="8" t="n">
        <v>1036</v>
      </c>
      <c r="O1250" s="31" t="n">
        <v>11.828551</v>
      </c>
      <c r="P1250" s="31" t="n">
        <v>20.034345</v>
      </c>
      <c r="Q1250" s="31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31" t="n">
        <v>5.373028</v>
      </c>
      <c r="W1250" s="41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2*ROUNDUP(G1250*1000/V_ZENER,0)*PRICE_Z+(4+IF(CORE_MODE=1,1,0)+IF(OR(CORE_MODE=3,CORE_MODE=4),1+2*N_CW+2*N_CW_A,0))*ROUNDUP(G1250*DIODE_SAFETY/V_STICK,0)*PRICE_STICK</f>
        <v>78.9</v>
      </c>
      <c r="AG1250" s="24" t="n">
        <f aca="false">SUM(X1250:AF1250)</f>
        <v>3272.19692255</v>
      </c>
      <c r="AH1250" s="20" t="n">
        <f aca="false">FIXED_BOM</f>
        <v>3666</v>
      </c>
      <c r="AI1250" s="24" t="n">
        <f aca="false">(AG1250+AH1250)*(1+CONT)</f>
        <v>7978.9264609325</v>
      </c>
      <c r="AJ1250" s="24" t="n">
        <f aca="false">IF(AR1250&gt;0,AI1250/AR1250,1000000000000)</f>
        <v>1297.2805245706</v>
      </c>
      <c r="AK1250" s="8" t="n">
        <f aca="false">IF(AND(AP1250&gt;=V_NEED,AR1250&gt;=P_MIN,AQ1250&gt;=Z_MIN,F1250&lt;=N_CAP,D1250&lt;=R_MAX,OR(CORONA_REQ=0,O1250&gt;=G1250),OR(CORE_MODE&lt;&gt;3,E_CORE&lt;=E_NULL_MAX)),1,0)</f>
        <v>0</v>
      </c>
      <c r="AL1250" s="31" t="n">
        <f aca="false">IF(AK1250=1,IF(OBJECTIVE=1,AI1250,AJ1250),1000000000000)+ROW()*0.000000001</f>
        <v>1000000000000</v>
      </c>
      <c r="AM1250" s="31" t="n">
        <v>5.215975</v>
      </c>
      <c r="AN1250" s="41" t="n">
        <v>1.517497</v>
      </c>
      <c r="AO1250" s="31" t="n">
        <v>5.945666</v>
      </c>
      <c r="AP1250" s="31" t="n">
        <f aca="false">IF(CORE_MODE=1,G1250,IF(OR(CORE_MODE=3,CORE_MODE=4),G1250+(CHOOSE(N_CW+1,0,1,CW_N2,CW_N3,CW_N4,CW_N5,CW_N6)+CHOOSE(N_CW_A+1,0,CW_A1,CW_A2))*CW_PER_SWING*AM1250,AM1250))</f>
        <v>20.329626751425</v>
      </c>
      <c r="AQ1250" s="41" t="n">
        <f aca="false">IF(CORE_MODE=2,AN1250,K1250)</f>
        <v>1.553873</v>
      </c>
      <c r="AR1250" s="31" t="n">
        <f aca="false">IF(CORE_MODE=2,AO1250,L1250)</f>
        <v>6.150502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31" t="n">
        <v>9.259956</v>
      </c>
      <c r="H1251" s="8" t="n">
        <v>103.981435</v>
      </c>
      <c r="I1251" s="8" t="n">
        <v>1913.340106</v>
      </c>
      <c r="J1251" s="31" t="n">
        <v>18.400786</v>
      </c>
      <c r="K1251" s="41" t="n">
        <v>1.560964</v>
      </c>
      <c r="L1251" s="31" t="n">
        <v>7.509923</v>
      </c>
      <c r="M1251" s="8" t="n">
        <v>268</v>
      </c>
      <c r="N1251" s="8" t="n">
        <v>1132</v>
      </c>
      <c r="O1251" s="31" t="n">
        <v>11.828551</v>
      </c>
      <c r="P1251" s="31" t="n">
        <v>24.041214</v>
      </c>
      <c r="Q1251" s="31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31" t="n">
        <v>6.328233</v>
      </c>
      <c r="W1251" s="41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2*ROUNDUP(G1251*1000/V_ZENER,0)*PRICE_Z+(4+IF(CORE_MODE=1,1,0)+IF(OR(CORE_MODE=3,CORE_MODE=4),1+2*N_CW+2*N_CW_A,0))*ROUNDUP(G1251*DIODE_SAFETY/V_STICK,0)*PRICE_STICK</f>
        <v>78.9</v>
      </c>
      <c r="AG1251" s="24" t="n">
        <f aca="false">SUM(X1251:AF1251)</f>
        <v>3909.79565258</v>
      </c>
      <c r="AH1251" s="20" t="n">
        <f aca="false">FIXED_BOM</f>
        <v>3666</v>
      </c>
      <c r="AI1251" s="24" t="n">
        <f aca="false">(AG1251+AH1251)*(1+CONT)</f>
        <v>8712.165000467</v>
      </c>
      <c r="AJ1251" s="24" t="n">
        <f aca="false">IF(AR1251&gt;0,AI1251/AR1251,1000000000000)</f>
        <v>1160.0871274535</v>
      </c>
      <c r="AK1251" s="8" t="n">
        <f aca="false">IF(AND(AP1251&gt;=V_NEED,AR1251&gt;=P_MIN,AQ1251&gt;=Z_MIN,F1251&lt;=N_CAP,D1251&lt;=R_MAX,OR(CORONA_REQ=0,O1251&gt;=G1251),OR(CORE_MODE&lt;&gt;3,E_CORE&lt;=E_NULL_MAX)),1,0)</f>
        <v>0</v>
      </c>
      <c r="AL1251" s="31" t="n">
        <f aca="false">IF(AK1251=1,IF(OBJECTIVE=1,AI1251,AJ1251),1000000000000)+ROW()*0.000000001</f>
        <v>1000000000000</v>
      </c>
      <c r="AM1251" s="31" t="n">
        <v>5.248724</v>
      </c>
      <c r="AN1251" s="41" t="n">
        <v>1.529399</v>
      </c>
      <c r="AO1251" s="31" t="n">
        <v>7.296958</v>
      </c>
      <c r="AP1251" s="31" t="n">
        <f aca="false">IF(CORE_MODE=1,G1251,IF(OR(CORE_MODE=3,CORE_MODE=4),G1251+(CHOOSE(N_CW+1,0,1,CW_N2,CW_N3,CW_N4,CW_N5,CW_N6)+CHOOSE(N_CW_A+1,0,CW_A1,CW_A2))*CW_PER_SWING*AM1251,AM1251))</f>
        <v>20.399128742412</v>
      </c>
      <c r="AQ1251" s="41" t="n">
        <f aca="false">IF(CORE_MODE=2,AN1251,K1251)</f>
        <v>1.560964</v>
      </c>
      <c r="AR1251" s="31" t="n">
        <f aca="false">IF(CORE_MODE=2,AO1251,L1251)</f>
        <v>7.509923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31" t="n">
        <v>9.259956</v>
      </c>
      <c r="H1252" s="8" t="n">
        <v>139.453239</v>
      </c>
      <c r="I1252" s="8" t="n">
        <v>2578.849707</v>
      </c>
      <c r="J1252" s="31" t="n">
        <v>18.492577</v>
      </c>
      <c r="K1252" s="41" t="n">
        <v>1.570518</v>
      </c>
      <c r="L1252" s="31" t="n">
        <v>10.238766</v>
      </c>
      <c r="M1252" s="8" t="n">
        <v>348</v>
      </c>
      <c r="N1252" s="8" t="n">
        <v>1292</v>
      </c>
      <c r="O1252" s="31" t="n">
        <v>11.828551</v>
      </c>
      <c r="P1252" s="31" t="n">
        <v>32.054952</v>
      </c>
      <c r="Q1252" s="31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31" t="n">
        <v>7.920242</v>
      </c>
      <c r="W1252" s="41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2*ROUNDUP(G1252*1000/V_ZENER,0)*PRICE_Z+(4+IF(CORE_MODE=1,1,0)+IF(OR(CORE_MODE=3,CORE_MODE=4),1+2*N_CW+2*N_CW_A,0))*ROUNDUP(G1252*DIODE_SAFETY/V_STICK,0)*PRICE_STICK</f>
        <v>78.9</v>
      </c>
      <c r="AG1252" s="24" t="n">
        <f aca="false">SUM(X1252:AF1252)</f>
        <v>4976.34254851</v>
      </c>
      <c r="AH1252" s="20" t="n">
        <f aca="false">FIXED_BOM</f>
        <v>3666</v>
      </c>
      <c r="AI1252" s="24" t="n">
        <f aca="false">(AG1252+AH1252)*(1+CONT)</f>
        <v>9938.6939307865</v>
      </c>
      <c r="AJ1252" s="24" t="n">
        <f aca="false">IF(AR1252&gt;0,AI1252/AR1252,1000000000000)</f>
        <v>970.692555214808</v>
      </c>
      <c r="AK1252" s="8" t="n">
        <f aca="false">IF(AND(AP1252&gt;=V_NEED,AR1252&gt;=P_MIN,AQ1252&gt;=Z_MIN,F1252&lt;=N_CAP,D1252&lt;=R_MAX,OR(CORONA_REQ=0,O1252&gt;=G1252),OR(CORE_MODE&lt;&gt;3,E_CORE&lt;=E_NULL_MAX)),1,0)</f>
        <v>0</v>
      </c>
      <c r="AL1252" s="31" t="n">
        <f aca="false">IF(AK1252=1,IF(OBJECTIVE=1,AI1252,AJ1252),1000000000000)+ROW()*0.000000001</f>
        <v>1000000000000</v>
      </c>
      <c r="AM1252" s="31" t="n">
        <v>5.299794</v>
      </c>
      <c r="AN1252" s="41" t="n">
        <v>1.546601</v>
      </c>
      <c r="AO1252" s="31" t="n">
        <v>10.027399</v>
      </c>
      <c r="AP1252" s="31" t="n">
        <f aca="false">IF(CORE_MODE=1,G1252,IF(OR(CORE_MODE=3,CORE_MODE=4),G1252+(CHOOSE(N_CW+1,0,1,CW_N2,CW_N3,CW_N4,CW_N5,CW_N6)+CHOOSE(N_CW_A+1,0,CW_A1,CW_A2))*CW_PER_SWING*AM1252,AM1252))</f>
        <v>20.507512713822</v>
      </c>
      <c r="AQ1252" s="41" t="n">
        <f aca="false">IF(CORE_MODE=2,AN1252,K1252)</f>
        <v>1.570518</v>
      </c>
      <c r="AR1252" s="31" t="n">
        <f aca="false">IF(CORE_MODE=2,AO1252,L1252)</f>
        <v>10.238766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31" t="n">
        <v>9.259956</v>
      </c>
      <c r="H1253" s="8" t="n">
        <v>44.710987</v>
      </c>
      <c r="I1253" s="8" t="n">
        <v>704.51503</v>
      </c>
      <c r="J1253" s="31" t="n">
        <v>15.757089</v>
      </c>
      <c r="K1253" s="41" t="n">
        <v>1.486343</v>
      </c>
      <c r="L1253" s="31" t="n">
        <v>2.509289</v>
      </c>
      <c r="M1253" s="8" t="n">
        <v>92</v>
      </c>
      <c r="N1253" s="8" t="n">
        <v>780</v>
      </c>
      <c r="O1253" s="31" t="n">
        <v>11.828551</v>
      </c>
      <c r="P1253" s="31" t="n">
        <v>9.370906</v>
      </c>
      <c r="Q1253" s="31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31" t="n">
        <v>2.825815</v>
      </c>
      <c r="W1253" s="41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2*ROUNDUP(G1253*1000/V_ZENER,0)*PRICE_Z+(4+IF(CORE_MODE=1,1,0)+IF(OR(CORE_MODE=3,CORE_MODE=4),1+2*N_CW+2*N_CW_A,0))*ROUNDUP(G1253*DIODE_SAFETY/V_STICK,0)*PRICE_STICK</f>
        <v>78.9</v>
      </c>
      <c r="AG1253" s="24" t="n">
        <f aca="false">SUM(X1253:AF1253)</f>
        <v>1584.29666602</v>
      </c>
      <c r="AH1253" s="20" t="n">
        <f aca="false">FIXED_BOM</f>
        <v>3666</v>
      </c>
      <c r="AI1253" s="24" t="n">
        <f aca="false">(AG1253+AH1253)*(1+CONT)</f>
        <v>6037.841165923</v>
      </c>
      <c r="AJ1253" s="24" t="n">
        <f aca="false">IF(AR1253&gt;0,AI1253/AR1253,1000000000000)</f>
        <v>2406.1960044949</v>
      </c>
      <c r="AK1253" s="8" t="n">
        <f aca="false">IF(AND(AP1253&gt;=V_NEED,AR1253&gt;=P_MIN,AQ1253&gt;=Z_MIN,F1253&lt;=N_CAP,D1253&lt;=R_MAX,OR(CORONA_REQ=0,O1253&gt;=G1253),OR(CORE_MODE&lt;&gt;3,E_CORE&lt;=E_NULL_MAX)),1,0)</f>
        <v>0</v>
      </c>
      <c r="AL1253" s="31" t="n">
        <f aca="false">IF(AK1253=1,IF(OBJECTIVE=1,AI1253,AJ1253),1000000000000)+ROW()*0.000000001</f>
        <v>1000000000000</v>
      </c>
      <c r="AM1253" s="31" t="n">
        <v>5.1259</v>
      </c>
      <c r="AN1253" s="41" t="n">
        <v>1.416737</v>
      </c>
      <c r="AO1253" s="31" t="n">
        <v>2.303405</v>
      </c>
      <c r="AP1253" s="31" t="n">
        <f aca="false">IF(CORE_MODE=1,G1253,IF(OR(CORE_MODE=3,CORE_MODE=4),G1253+(CHOOSE(N_CW+1,0,1,CW_N2,CW_N3,CW_N4,CW_N5,CW_N6)+CHOOSE(N_CW_A+1,0,CW_A1,CW_A2))*CW_PER_SWING*AM1253,AM1253))</f>
        <v>20.1384639117</v>
      </c>
      <c r="AQ1253" s="41" t="n">
        <f aca="false">IF(CORE_MODE=2,AN1253,K1253)</f>
        <v>1.486343</v>
      </c>
      <c r="AR1253" s="31" t="n">
        <f aca="false">IF(CORE_MODE=2,AO1253,L1253)</f>
        <v>2.509289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31" t="n">
        <v>9.259956</v>
      </c>
      <c r="H1254" s="8" t="n">
        <v>69.117266</v>
      </c>
      <c r="I1254" s="8" t="n">
        <v>1107.095047</v>
      </c>
      <c r="J1254" s="31" t="n">
        <v>16.017634</v>
      </c>
      <c r="K1254" s="41" t="n">
        <v>1.518545</v>
      </c>
      <c r="L1254" s="31" t="n">
        <v>4.121517</v>
      </c>
      <c r="M1254" s="8" t="n">
        <v>140</v>
      </c>
      <c r="N1254" s="8" t="n">
        <v>876</v>
      </c>
      <c r="O1254" s="31" t="n">
        <v>11.828551</v>
      </c>
      <c r="P1254" s="31" t="n">
        <v>14.056359</v>
      </c>
      <c r="Q1254" s="31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31" t="n">
        <v>3.78102</v>
      </c>
      <c r="W1254" s="41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2*ROUNDUP(G1254*1000/V_ZENER,0)*PRICE_Z+(4+IF(CORE_MODE=1,1,0)+IF(OR(CORE_MODE=3,CORE_MODE=4),1+2*N_CW+2*N_CW_A,0))*ROUNDUP(G1254*DIODE_SAFETY/V_STICK,0)*PRICE_STICK</f>
        <v>78.9</v>
      </c>
      <c r="AG1254" s="24" t="n">
        <f aca="false">SUM(X1254:AF1254)</f>
        <v>2230.01805153</v>
      </c>
      <c r="AH1254" s="20" t="n">
        <f aca="false">FIXED_BOM</f>
        <v>3666</v>
      </c>
      <c r="AI1254" s="24" t="n">
        <f aca="false">(AG1254+AH1254)*(1+CONT)</f>
        <v>6780.4207592595</v>
      </c>
      <c r="AJ1254" s="24" t="n">
        <f aca="false">IF(AR1254&gt;0,AI1254/AR1254,1000000000000)</f>
        <v>1645.12745167847</v>
      </c>
      <c r="AK1254" s="8" t="n">
        <f aca="false">IF(AND(AP1254&gt;=V_NEED,AR1254&gt;=P_MIN,AQ1254&gt;=Z_MIN,F1254&lt;=N_CAP,D1254&lt;=R_MAX,OR(CORONA_REQ=0,O1254&gt;=G1254),OR(CORE_MODE&lt;&gt;3,E_CORE&lt;=E_NULL_MAX)),1,0)</f>
        <v>0</v>
      </c>
      <c r="AL1254" s="31" t="n">
        <f aca="false">IF(AK1254=1,IF(OBJECTIVE=1,AI1254,AJ1254),1000000000000)+ROW()*0.000000001</f>
        <v>1000000000000</v>
      </c>
      <c r="AM1254" s="31" t="n">
        <v>5.167734</v>
      </c>
      <c r="AN1254" s="41" t="n">
        <v>1.469449</v>
      </c>
      <c r="AO1254" s="31" t="n">
        <v>3.909887</v>
      </c>
      <c r="AP1254" s="31" t="n">
        <f aca="false">IF(CORE_MODE=1,G1254,IF(OR(CORE_MODE=3,CORE_MODE=4),G1254+(CHOOSE(N_CW+1,0,1,CW_N2,CW_N3,CW_N4,CW_N5,CW_N6)+CHOOSE(N_CW_A+1,0,CW_A1,CW_A2))*CW_PER_SWING*AM1254,AM1254))</f>
        <v>20.227246662042</v>
      </c>
      <c r="AQ1254" s="41" t="n">
        <f aca="false">IF(CORE_MODE=2,AN1254,K1254)</f>
        <v>1.518545</v>
      </c>
      <c r="AR1254" s="31" t="n">
        <f aca="false">IF(CORE_MODE=2,AO1254,L1254)</f>
        <v>4.121517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31" t="n">
        <v>9.259956</v>
      </c>
      <c r="H1255" s="8" t="n">
        <v>93.523544</v>
      </c>
      <c r="I1255" s="8" t="n">
        <v>1509.675064</v>
      </c>
      <c r="J1255" s="31" t="n">
        <v>16.142193</v>
      </c>
      <c r="K1255" s="41" t="n">
        <v>1.533668</v>
      </c>
      <c r="L1255" s="31" t="n">
        <v>5.732631</v>
      </c>
      <c r="M1255" s="8" t="n">
        <v>188</v>
      </c>
      <c r="N1255" s="8" t="n">
        <v>972</v>
      </c>
      <c r="O1255" s="31" t="n">
        <v>11.828551</v>
      </c>
      <c r="P1255" s="31" t="n">
        <v>18.741812</v>
      </c>
      <c r="Q1255" s="31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31" t="n">
        <v>4.736225</v>
      </c>
      <c r="W1255" s="41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2*ROUNDUP(G1255*1000/V_ZENER,0)*PRICE_Z+(4+IF(CORE_MODE=1,1,0)+IF(OR(CORE_MODE=3,CORE_MODE=4),1+2*N_CW+2*N_CW_A,0))*ROUNDUP(G1255*DIODE_SAFETY/V_STICK,0)*PRICE_STICK</f>
        <v>78.9</v>
      </c>
      <c r="AG1255" s="24" t="n">
        <f aca="false">SUM(X1255:AF1255)</f>
        <v>2875.73943204</v>
      </c>
      <c r="AH1255" s="20" t="n">
        <f aca="false">FIXED_BOM</f>
        <v>3666</v>
      </c>
      <c r="AI1255" s="24" t="n">
        <f aca="false">(AG1255+AH1255)*(1+CONT)</f>
        <v>7523.000346846</v>
      </c>
      <c r="AJ1255" s="24" t="n">
        <f aca="false">IF(AR1255&gt;0,AI1255/AR1255,1000000000000)</f>
        <v>1312.31198150483</v>
      </c>
      <c r="AK1255" s="8" t="n">
        <f aca="false">IF(AND(AP1255&gt;=V_NEED,AR1255&gt;=P_MIN,AQ1255&gt;=Z_MIN,F1255&lt;=N_CAP,D1255&lt;=R_MAX,OR(CORONA_REQ=0,O1255&gt;=G1255),OR(CORE_MODE&lt;&gt;3,E_CORE&lt;=E_NULL_MAX)),1,0)</f>
        <v>0</v>
      </c>
      <c r="AL1255" s="31" t="n">
        <f aca="false">IF(AK1255=1,IF(OBJECTIVE=1,AI1255,AJ1255),1000000000000)+ROW()*0.000000001</f>
        <v>1000000000000</v>
      </c>
      <c r="AM1255" s="31" t="n">
        <v>5.196595</v>
      </c>
      <c r="AN1255" s="41" t="n">
        <v>1.497357</v>
      </c>
      <c r="AO1255" s="31" t="n">
        <v>5.531751</v>
      </c>
      <c r="AP1255" s="31" t="n">
        <f aca="false">IF(CORE_MODE=1,G1255,IF(OR(CORE_MODE=3,CORE_MODE=4),G1255+(CHOOSE(N_CW+1,0,1,CW_N2,CW_N3,CW_N4,CW_N5,CW_N6)+CHOOSE(N_CW_A+1,0,CW_A1,CW_A2))*CW_PER_SWING*AM1255,AM1255))</f>
        <v>20.288497294485</v>
      </c>
      <c r="AQ1255" s="41" t="n">
        <f aca="false">IF(CORE_MODE=2,AN1255,K1255)</f>
        <v>1.533668</v>
      </c>
      <c r="AR1255" s="31" t="n">
        <f aca="false">IF(CORE_MODE=2,AO1255,L1255)</f>
        <v>5.732631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31" t="n">
        <v>9.259956</v>
      </c>
      <c r="H1256" s="8" t="n">
        <v>117.929823</v>
      </c>
      <c r="I1256" s="8" t="n">
        <v>1912.255081</v>
      </c>
      <c r="J1256" s="31" t="n">
        <v>16.215195</v>
      </c>
      <c r="K1256" s="41" t="n">
        <v>1.543133</v>
      </c>
      <c r="L1256" s="31" t="n">
        <v>7.349473</v>
      </c>
      <c r="M1256" s="8" t="n">
        <v>236</v>
      </c>
      <c r="N1256" s="8" t="n">
        <v>1068</v>
      </c>
      <c r="O1256" s="31" t="n">
        <v>11.828551</v>
      </c>
      <c r="P1256" s="31" t="n">
        <v>23.427265</v>
      </c>
      <c r="Q1256" s="31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31" t="n">
        <v>5.69143</v>
      </c>
      <c r="W1256" s="41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2*ROUNDUP(G1256*1000/V_ZENER,0)*PRICE_Z+(4+IF(CORE_MODE=1,1,0)+IF(OR(CORE_MODE=3,CORE_MODE=4),1+2*N_CW+2*N_CW_A,0))*ROUNDUP(G1256*DIODE_SAFETY/V_STICK,0)*PRICE_STICK</f>
        <v>78.9</v>
      </c>
      <c r="AG1256" s="24" t="n">
        <f aca="false">SUM(X1256:AF1256)</f>
        <v>3521.46081755</v>
      </c>
      <c r="AH1256" s="20" t="n">
        <f aca="false">FIXED_BOM</f>
        <v>3666</v>
      </c>
      <c r="AI1256" s="24" t="n">
        <f aca="false">(AG1256+AH1256)*(1+CONT)</f>
        <v>8265.5799401825</v>
      </c>
      <c r="AJ1256" s="24" t="n">
        <f aca="false">IF(AR1256&gt;0,AI1256/AR1256,1000000000000)</f>
        <v>1124.64933746712</v>
      </c>
      <c r="AK1256" s="8" t="n">
        <f aca="false">IF(AND(AP1256&gt;=V_NEED,AR1256&gt;=P_MIN,AQ1256&gt;=Z_MIN,F1256&lt;=N_CAP,D1256&lt;=R_MAX,OR(CORONA_REQ=0,O1256&gt;=G1256),OR(CORE_MODE&lt;&gt;3,E_CORE&lt;=E_NULL_MAX)),1,0)</f>
        <v>0</v>
      </c>
      <c r="AL1256" s="31" t="n">
        <f aca="false">IF(AK1256=1,IF(OBJECTIVE=1,AI1256,AJ1256),1000000000000)+ROW()*0.000000001</f>
        <v>1000000000000</v>
      </c>
      <c r="AM1256" s="31" t="n">
        <v>5.236724</v>
      </c>
      <c r="AN1256" s="41" t="n">
        <v>1.512564</v>
      </c>
      <c r="AO1256" s="31" t="n">
        <v>7.13763</v>
      </c>
      <c r="AP1256" s="31" t="n">
        <f aca="false">IF(CORE_MODE=1,G1256,IF(OR(CORE_MODE=3,CORE_MODE=4),G1256+(CHOOSE(N_CW+1,0,1,CW_N2,CW_N3,CW_N4,CW_N5,CW_N6)+CHOOSE(N_CW_A+1,0,CW_A1,CW_A2))*CW_PER_SWING*AM1256,AM1256))</f>
        <v>20.373661586412</v>
      </c>
      <c r="AQ1256" s="41" t="n">
        <f aca="false">IF(CORE_MODE=2,AN1256,K1256)</f>
        <v>1.543133</v>
      </c>
      <c r="AR1256" s="31" t="n">
        <f aca="false">IF(CORE_MODE=2,AO1256,L1256)</f>
        <v>7.349473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31" t="n">
        <v>9.259956</v>
      </c>
      <c r="H1257" s="8" t="n">
        <v>142.336101</v>
      </c>
      <c r="I1257" s="8" t="n">
        <v>2314.835099</v>
      </c>
      <c r="J1257" s="31" t="n">
        <v>16.263162</v>
      </c>
      <c r="K1257" s="41" t="n">
        <v>1.549117</v>
      </c>
      <c r="L1257" s="31" t="n">
        <v>8.968373</v>
      </c>
      <c r="M1257" s="8" t="n">
        <v>276</v>
      </c>
      <c r="N1257" s="8" t="n">
        <v>1148</v>
      </c>
      <c r="O1257" s="31" t="n">
        <v>11.828551</v>
      </c>
      <c r="P1257" s="31" t="n">
        <v>28.112718</v>
      </c>
      <c r="Q1257" s="31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31" t="n">
        <v>6.487434</v>
      </c>
      <c r="W1257" s="41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2*ROUNDUP(G1257*1000/V_ZENER,0)*PRICE_Z+(4+IF(CORE_MODE=1,1,0)+IF(OR(CORE_MODE=3,CORE_MODE=4),1+2*N_CW+2*N_CW_A,0))*ROUNDUP(G1257*DIODE_SAFETY/V_STICK,0)*PRICE_STICK</f>
        <v>78.9</v>
      </c>
      <c r="AG1257" s="24" t="n">
        <f aca="false">SUM(X1257:AF1257)</f>
        <v>4062.85692123</v>
      </c>
      <c r="AH1257" s="20" t="n">
        <f aca="false">FIXED_BOM</f>
        <v>3666</v>
      </c>
      <c r="AI1257" s="24" t="n">
        <f aca="false">(AG1257+AH1257)*(1+CONT)</f>
        <v>8888.1854594145</v>
      </c>
      <c r="AJ1257" s="24" t="n">
        <f aca="false">IF(AR1257&gt;0,AI1257/AR1257,1000000000000)</f>
        <v>991.058853084556</v>
      </c>
      <c r="AK1257" s="8" t="n">
        <f aca="false">IF(AND(AP1257&gt;=V_NEED,AR1257&gt;=P_MIN,AQ1257&gt;=Z_MIN,F1257&lt;=N_CAP,D1257&lt;=R_MAX,OR(CORONA_REQ=0,O1257&gt;=G1257),OR(CORE_MODE&lt;&gt;3,E_CORE&lt;=E_NULL_MAX)),1,0)</f>
        <v>0</v>
      </c>
      <c r="AL1257" s="31" t="n">
        <f aca="false">IF(AK1257=1,IF(OBJECTIVE=1,AI1257,AJ1257),1000000000000)+ROW()*0.000000001</f>
        <v>1000000000000</v>
      </c>
      <c r="AM1257" s="31" t="n">
        <v>5.269109</v>
      </c>
      <c r="AN1257" s="41" t="n">
        <v>1.523279</v>
      </c>
      <c r="AO1257" s="31" t="n">
        <v>8.754866</v>
      </c>
      <c r="AP1257" s="31" t="n">
        <f aca="false">IF(CORE_MODE=1,G1257,IF(OR(CORE_MODE=3,CORE_MODE=4),G1257+(CHOOSE(N_CW+1,0,1,CW_N2,CW_N3,CW_N4,CW_N5,CW_N6)+CHOOSE(N_CW_A+1,0,CW_A1,CW_A2))*CW_PER_SWING*AM1257,AM1257))</f>
        <v>20.442391073667</v>
      </c>
      <c r="AQ1257" s="41" t="n">
        <f aca="false">IF(CORE_MODE=2,AN1257,K1257)</f>
        <v>1.549117</v>
      </c>
      <c r="AR1257" s="31" t="n">
        <f aca="false">IF(CORE_MODE=2,AO1257,L1257)</f>
        <v>8.968373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31" t="n">
        <v>9.259956</v>
      </c>
      <c r="H1258" s="8" t="n">
        <v>191.148659</v>
      </c>
      <c r="I1258" s="8" t="n">
        <v>3119.995133</v>
      </c>
      <c r="J1258" s="31" t="n">
        <v>16.322349</v>
      </c>
      <c r="K1258" s="41" t="n">
        <v>1.557084</v>
      </c>
      <c r="L1258" s="31" t="n">
        <v>12.200499</v>
      </c>
      <c r="M1258" s="8" t="n">
        <v>372</v>
      </c>
      <c r="N1258" s="8" t="n">
        <v>1340</v>
      </c>
      <c r="O1258" s="31" t="n">
        <v>11.828551</v>
      </c>
      <c r="P1258" s="31" t="n">
        <v>37.483624</v>
      </c>
      <c r="Q1258" s="31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31" t="n">
        <v>8.397844</v>
      </c>
      <c r="W1258" s="41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2*ROUNDUP(G1258*1000/V_ZENER,0)*PRICE_Z+(4+IF(CORE_MODE=1,1,0)+IF(OR(CORE_MODE=3,CORE_MODE=4),1+2*N_CW+2*N_CW_A,0))*ROUNDUP(G1258*DIODE_SAFETY/V_STICK,0)*PRICE_STICK</f>
        <v>78.9</v>
      </c>
      <c r="AG1258" s="24" t="n">
        <f aca="false">SUM(X1258:AF1258)</f>
        <v>5354.29968725</v>
      </c>
      <c r="AH1258" s="20" t="n">
        <f aca="false">FIXED_BOM</f>
        <v>3666</v>
      </c>
      <c r="AI1258" s="24" t="n">
        <f aca="false">(AG1258+AH1258)*(1+CONT)</f>
        <v>10373.3446403375</v>
      </c>
      <c r="AJ1258" s="24" t="n">
        <f aca="false">IF(AR1258&gt;0,AI1258/AR1258,1000000000000)</f>
        <v>850.239374663077</v>
      </c>
      <c r="AK1258" s="8" t="n">
        <f aca="false">IF(AND(AP1258&gt;=V_NEED,AR1258&gt;=P_MIN,AQ1258&gt;=Z_MIN,F1258&lt;=N_CAP,D1258&lt;=R_MAX,OR(CORONA_REQ=0,O1258&gt;=G1258),OR(CORE_MODE&lt;&gt;3,E_CORE&lt;=E_NULL_MAX)),1,0)</f>
        <v>0</v>
      </c>
      <c r="AL1258" s="31" t="n">
        <f aca="false">IF(AK1258=1,IF(OBJECTIVE=1,AI1258,AJ1258),1000000000000)+ROW()*0.000000001</f>
        <v>1000000000000</v>
      </c>
      <c r="AM1258" s="31" t="n">
        <v>5.328055</v>
      </c>
      <c r="AN1258" s="41" t="n">
        <v>1.538273</v>
      </c>
      <c r="AO1258" s="31" t="n">
        <v>11.998955</v>
      </c>
      <c r="AP1258" s="31" t="n">
        <f aca="false">IF(CORE_MODE=1,G1258,IF(OR(CORE_MODE=3,CORE_MODE=4),G1258+(CHOOSE(N_CW+1,0,1,CW_N2,CW_N3,CW_N4,CW_N5,CW_N6)+CHOOSE(N_CW_A+1,0,CW_A1,CW_A2))*CW_PER_SWING*AM1258,AM1258))</f>
        <v>20.567489988465</v>
      </c>
      <c r="AQ1258" s="41" t="n">
        <f aca="false">IF(CORE_MODE=2,AN1258,K1258)</f>
        <v>1.557084</v>
      </c>
      <c r="AR1258" s="31" t="n">
        <f aca="false">IF(CORE_MODE=2,AO1258,L1258)</f>
        <v>12.200499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31" t="n">
        <v>9.259956</v>
      </c>
      <c r="H1259" s="8" t="n">
        <v>70.414235</v>
      </c>
      <c r="I1259" s="8" t="n">
        <v>826.291936</v>
      </c>
      <c r="J1259" s="31" t="n">
        <v>11.734729</v>
      </c>
      <c r="K1259" s="41" t="n">
        <v>1.450906</v>
      </c>
      <c r="L1259" s="31" t="n">
        <v>2.796092</v>
      </c>
      <c r="M1259" s="8" t="n">
        <v>100</v>
      </c>
      <c r="N1259" s="8" t="n">
        <v>796</v>
      </c>
      <c r="O1259" s="31" t="n">
        <v>11.828551</v>
      </c>
      <c r="P1259" s="31" t="n">
        <v>10.728074</v>
      </c>
      <c r="Q1259" s="31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31" t="n">
        <v>2.985016</v>
      </c>
      <c r="W1259" s="41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2*ROUNDUP(G1259*1000/V_ZENER,0)*PRICE_Z+(4+IF(CORE_MODE=1,1,0)+IF(OR(CORE_MODE=3,CORE_MODE=4),1+2*N_CW+2*N_CW_A,0))*ROUNDUP(G1259*DIODE_SAFETY/V_STICK,0)*PRICE_STICK</f>
        <v>78.9</v>
      </c>
      <c r="AG1259" s="24" t="n">
        <f aca="false">SUM(X1259:AF1259)</f>
        <v>1704.86732078</v>
      </c>
      <c r="AH1259" s="20" t="n">
        <f aca="false">FIXED_BOM</f>
        <v>3666</v>
      </c>
      <c r="AI1259" s="24" t="n">
        <f aca="false">(AG1259+AH1259)*(1+CONT)</f>
        <v>6176.497418897</v>
      </c>
      <c r="AJ1259" s="24" t="n">
        <f aca="false">IF(AR1259&gt;0,AI1259/AR1259,1000000000000)</f>
        <v>2208.97503333116</v>
      </c>
      <c r="AK1259" s="8" t="n">
        <f aca="false">IF(AND(AP1259&gt;=V_NEED,AR1259&gt;=P_MIN,AQ1259&gt;=Z_MIN,F1259&lt;=N_CAP,D1259&lt;=R_MAX,OR(CORONA_REQ=0,O1259&gt;=G1259),OR(CORE_MODE&lt;&gt;3,E_CORE&lt;=E_NULL_MAX)),1,0)</f>
        <v>0</v>
      </c>
      <c r="AL1259" s="31" t="n">
        <f aca="false">IF(AK1259=1,IF(OBJECTIVE=1,AI1259,AJ1259),1000000000000)+ROW()*0.000000001</f>
        <v>1000000000000</v>
      </c>
      <c r="AM1259" s="31" t="n">
        <v>5.105291</v>
      </c>
      <c r="AN1259" s="41" t="n">
        <v>1.395402</v>
      </c>
      <c r="AO1259" s="31" t="n">
        <v>2.599278</v>
      </c>
      <c r="AP1259" s="31" t="n">
        <f aca="false">IF(CORE_MODE=1,G1259,IF(OR(CORE_MODE=3,CORE_MODE=4),G1259+(CHOOSE(N_CW+1,0,1,CW_N2,CW_N3,CW_N4,CW_N5,CW_N6)+CHOOSE(N_CW_A+1,0,CW_A1,CW_A2))*CW_PER_SWING*AM1259,AM1259))</f>
        <v>20.094726193533</v>
      </c>
      <c r="AQ1259" s="41" t="n">
        <f aca="false">IF(CORE_MODE=2,AN1259,K1259)</f>
        <v>1.450906</v>
      </c>
      <c r="AR1259" s="31" t="n">
        <f aca="false">IF(CORE_MODE=2,AO1259,L1259)</f>
        <v>2.796092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31" t="n">
        <v>9.259956</v>
      </c>
      <c r="H1260" s="8" t="n">
        <v>109.508084</v>
      </c>
      <c r="I1260" s="8" t="n">
        <v>1298.458756</v>
      </c>
      <c r="J1260" s="31" t="n">
        <v>11.857195</v>
      </c>
      <c r="K1260" s="41" t="n">
        <v>1.476355</v>
      </c>
      <c r="L1260" s="31" t="n">
        <v>4.570634</v>
      </c>
      <c r="M1260" s="8" t="n">
        <v>148</v>
      </c>
      <c r="N1260" s="8" t="n">
        <v>892</v>
      </c>
      <c r="O1260" s="31" t="n">
        <v>11.828551</v>
      </c>
      <c r="P1260" s="31" t="n">
        <v>16.092111</v>
      </c>
      <c r="Q1260" s="31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31" t="n">
        <v>3.940221</v>
      </c>
      <c r="W1260" s="41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2*ROUNDUP(G1260*1000/V_ZENER,0)*PRICE_Z+(4+IF(CORE_MODE=1,1,0)+IF(OR(CORE_MODE=3,CORE_MODE=4),1+2*N_CW+2*N_CW_A,0))*ROUNDUP(G1260*DIODE_SAFETY/V_STICK,0)*PRICE_STICK</f>
        <v>78.9</v>
      </c>
      <c r="AG1260" s="24" t="n">
        <f aca="false">SUM(X1260:AF1260)</f>
        <v>2358.71135177</v>
      </c>
      <c r="AH1260" s="20" t="n">
        <f aca="false">FIXED_BOM</f>
        <v>3666</v>
      </c>
      <c r="AI1260" s="24" t="n">
        <f aca="false">(AG1260+AH1260)*(1+CONT)</f>
        <v>6928.4180545355</v>
      </c>
      <c r="AJ1260" s="24" t="n">
        <f aca="false">IF(AR1260&gt;0,AI1260/AR1260,1000000000000)</f>
        <v>1515.85492396361</v>
      </c>
      <c r="AK1260" s="8" t="n">
        <f aca="false">IF(AND(AP1260&gt;=V_NEED,AR1260&gt;=P_MIN,AQ1260&gt;=Z_MIN,F1260&lt;=N_CAP,D1260&lt;=R_MAX,OR(CORONA_REQ=0,O1260&gt;=G1260),OR(CORE_MODE&lt;&gt;3,E_CORE&lt;=E_NULL_MAX)),1,0)</f>
        <v>0</v>
      </c>
      <c r="AL1260" s="31" t="n">
        <f aca="false">IF(AK1260=1,IF(OBJECTIVE=1,AI1260,AJ1260),1000000000000)+ROW()*0.000000001</f>
        <v>1000000000000</v>
      </c>
      <c r="AM1260" s="31" t="n">
        <v>5.147973</v>
      </c>
      <c r="AN1260" s="41" t="n">
        <v>1.437593</v>
      </c>
      <c r="AO1260" s="31" t="n">
        <v>4.364948</v>
      </c>
      <c r="AP1260" s="31" t="n">
        <f aca="false">IF(CORE_MODE=1,G1260,IF(OR(CORE_MODE=3,CORE_MODE=4),G1260+(CHOOSE(N_CW+1,0,1,CW_N2,CW_N3,CW_N4,CW_N5,CW_N6)+CHOOSE(N_CW_A+1,0,CW_A1,CW_A2))*CW_PER_SWING*AM1260,AM1260))</f>
        <v>20.185308622899</v>
      </c>
      <c r="AQ1260" s="41" t="n">
        <f aca="false">IF(CORE_MODE=2,AN1260,K1260)</f>
        <v>1.476355</v>
      </c>
      <c r="AR1260" s="31" t="n">
        <f aca="false">IF(CORE_MODE=2,AO1260,L1260)</f>
        <v>4.570634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31" t="n">
        <v>9.259956</v>
      </c>
      <c r="H1261" s="8" t="n">
        <v>148.601933</v>
      </c>
      <c r="I1261" s="8" t="n">
        <v>1770.625577</v>
      </c>
      <c r="J1261" s="31" t="n">
        <v>11.915226</v>
      </c>
      <c r="K1261" s="41" t="n">
        <v>1.488807</v>
      </c>
      <c r="L1261" s="31" t="n">
        <v>6.346523</v>
      </c>
      <c r="M1261" s="8" t="n">
        <v>196</v>
      </c>
      <c r="N1261" s="8" t="n">
        <v>988</v>
      </c>
      <c r="O1261" s="31" t="n">
        <v>11.828551</v>
      </c>
      <c r="P1261" s="31" t="n">
        <v>21.456148</v>
      </c>
      <c r="Q1261" s="31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31" t="n">
        <v>4.895426</v>
      </c>
      <c r="W1261" s="41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2*ROUNDUP(G1261*1000/V_ZENER,0)*PRICE_Z+(4+IF(CORE_MODE=1,1,0)+IF(OR(CORE_MODE=3,CORE_MODE=4),1+2*N_CW+2*N_CW_A,0))*ROUNDUP(G1261*DIODE_SAFETY/V_STICK,0)*PRICE_STICK</f>
        <v>78.9</v>
      </c>
      <c r="AG1261" s="24" t="n">
        <f aca="false">SUM(X1261:AF1261)</f>
        <v>3012.55538626</v>
      </c>
      <c r="AH1261" s="20" t="n">
        <f aca="false">FIXED_BOM</f>
        <v>3666</v>
      </c>
      <c r="AI1261" s="24" t="n">
        <f aca="false">(AG1261+AH1261)*(1+CONT)</f>
        <v>7680.338694199</v>
      </c>
      <c r="AJ1261" s="24" t="n">
        <f aca="false">IF(AR1261&gt;0,AI1261/AR1261,1000000000000)</f>
        <v>1210.1647932575</v>
      </c>
      <c r="AK1261" s="8" t="n">
        <f aca="false">IF(AND(AP1261&gt;=V_NEED,AR1261&gt;=P_MIN,AQ1261&gt;=Z_MIN,F1261&lt;=N_CAP,D1261&lt;=R_MAX,OR(CORONA_REQ=0,O1261&gt;=G1261),OR(CORE_MODE&lt;&gt;3,E_CORE&lt;=E_NULL_MAX)),1,0)</f>
        <v>0</v>
      </c>
      <c r="AL1261" s="31" t="n">
        <f aca="false">IF(AK1261=1,IF(OBJECTIVE=1,AI1261,AJ1261),1000000000000)+ROW()*0.000000001</f>
        <v>1000000000000</v>
      </c>
      <c r="AM1261" s="31" t="n">
        <v>5.189093</v>
      </c>
      <c r="AN1261" s="41" t="n">
        <v>1.459254</v>
      </c>
      <c r="AO1261" s="31" t="n">
        <v>6.14122</v>
      </c>
      <c r="AP1261" s="31" t="n">
        <f aca="false">IF(CORE_MODE=1,G1261,IF(OR(CORE_MODE=3,CORE_MODE=4),G1261+(CHOOSE(N_CW+1,0,1,CW_N2,CW_N3,CW_N4,CW_N5,CW_N6)+CHOOSE(N_CW_A+1,0,CW_A1,CW_A2))*CW_PER_SWING*AM1261,AM1261))</f>
        <v>20.272576077459</v>
      </c>
      <c r="AQ1261" s="41" t="n">
        <f aca="false">IF(CORE_MODE=2,AN1261,K1261)</f>
        <v>1.488807</v>
      </c>
      <c r="AR1261" s="31" t="n">
        <f aca="false">IF(CORE_MODE=2,AO1261,L1261)</f>
        <v>6.346523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31" t="n">
        <v>9.259956</v>
      </c>
      <c r="H1262" s="8" t="n">
        <v>187.695781</v>
      </c>
      <c r="I1262" s="8" t="n">
        <v>2242.792398</v>
      </c>
      <c r="J1262" s="31" t="n">
        <v>11.949083</v>
      </c>
      <c r="K1262" s="41" t="n">
        <v>1.495818</v>
      </c>
      <c r="L1262" s="31" t="n">
        <v>8.11908</v>
      </c>
      <c r="M1262" s="8" t="n">
        <v>244</v>
      </c>
      <c r="N1262" s="8" t="n">
        <v>1084</v>
      </c>
      <c r="O1262" s="31" t="n">
        <v>11.828551</v>
      </c>
      <c r="P1262" s="31" t="n">
        <v>26.820185</v>
      </c>
      <c r="Q1262" s="31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31" t="n">
        <v>5.850631</v>
      </c>
      <c r="W1262" s="41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2*ROUNDUP(G1262*1000/V_ZENER,0)*PRICE_Z+(4+IF(CORE_MODE=1,1,0)+IF(OR(CORE_MODE=3,CORE_MODE=4),1+2*N_CW+2*N_CW_A,0))*ROUNDUP(G1262*DIODE_SAFETY/V_STICK,0)*PRICE_STICK</f>
        <v>78.9</v>
      </c>
      <c r="AG1262" s="24" t="n">
        <f aca="false">SUM(X1262:AF1262)</f>
        <v>3666.39943422</v>
      </c>
      <c r="AH1262" s="20" t="n">
        <f aca="false">FIXED_BOM</f>
        <v>3666</v>
      </c>
      <c r="AI1262" s="24" t="n">
        <f aca="false">(AG1262+AH1262)*(1+CONT)</f>
        <v>8432.259349353</v>
      </c>
      <c r="AJ1262" s="24" t="n">
        <f aca="false">IF(AR1262&gt;0,AI1262/AR1262,1000000000000)</f>
        <v>1038.57325575718</v>
      </c>
      <c r="AK1262" s="8" t="n">
        <f aca="false">IF(AND(AP1262&gt;=V_NEED,AR1262&gt;=P_MIN,AQ1262&gt;=Z_MIN,F1262&lt;=N_CAP,D1262&lt;=R_MAX,OR(CORONA_REQ=0,O1262&gt;=G1262),OR(CORE_MODE&lt;&gt;3,E_CORE&lt;=E_NULL_MAX)),1,0)</f>
        <v>0</v>
      </c>
      <c r="AL1262" s="31" t="n">
        <f aca="false">IF(AK1262=1,IF(OBJECTIVE=1,AI1262,AJ1262),1000000000000)+ROW()*0.000000001</f>
        <v>1000000000000</v>
      </c>
      <c r="AM1262" s="31" t="n">
        <v>5.228393</v>
      </c>
      <c r="AN1262" s="41" t="n">
        <v>1.471591</v>
      </c>
      <c r="AO1262" s="31" t="n">
        <v>7.909372</v>
      </c>
      <c r="AP1262" s="31" t="n">
        <f aca="false">IF(CORE_MODE=1,G1262,IF(OR(CORE_MODE=3,CORE_MODE=4),G1262+(CHOOSE(N_CW+1,0,1,CW_N2,CW_N3,CW_N4,CW_N5,CW_N6)+CHOOSE(N_CW_A+1,0,CW_A1,CW_A2))*CW_PER_SWING*AM1262,AM1262))</f>
        <v>20.355981013359</v>
      </c>
      <c r="AQ1262" s="41" t="n">
        <f aca="false">IF(CORE_MODE=2,AN1262,K1262)</f>
        <v>1.495818</v>
      </c>
      <c r="AR1262" s="31" t="n">
        <f aca="false">IF(CORE_MODE=2,AO1262,L1262)</f>
        <v>8.11908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31" t="n">
        <v>9.259956</v>
      </c>
      <c r="H1263" s="8" t="n">
        <v>226.78963</v>
      </c>
      <c r="I1263" s="8" t="n">
        <v>2714.959218</v>
      </c>
      <c r="J1263" s="31" t="n">
        <v>11.971267</v>
      </c>
      <c r="K1263" s="41" t="n">
        <v>1.500877</v>
      </c>
      <c r="L1263" s="31" t="n">
        <v>9.898095</v>
      </c>
      <c r="M1263" s="8" t="n">
        <v>292</v>
      </c>
      <c r="N1263" s="8" t="n">
        <v>1180</v>
      </c>
      <c r="O1263" s="31" t="n">
        <v>11.828551</v>
      </c>
      <c r="P1263" s="31" t="n">
        <v>32.184222</v>
      </c>
      <c r="Q1263" s="31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31" t="n">
        <v>6.805836</v>
      </c>
      <c r="W1263" s="41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2*ROUNDUP(G1263*1000/V_ZENER,0)*PRICE_Z+(4+IF(CORE_MODE=1,1,0)+IF(OR(CORE_MODE=3,CORE_MODE=4),1+2*N_CW+2*N_CW_A,0))*ROUNDUP(G1263*DIODE_SAFETY/V_STICK,0)*PRICE_STICK</f>
        <v>78.9</v>
      </c>
      <c r="AG1263" s="24" t="n">
        <f aca="false">SUM(X1263:AF1263)</f>
        <v>4320.24346521</v>
      </c>
      <c r="AH1263" s="20" t="n">
        <f aca="false">FIXED_BOM</f>
        <v>3666</v>
      </c>
      <c r="AI1263" s="24" t="n">
        <f aca="false">(AG1263+AH1263)*(1+CONT)</f>
        <v>9184.1799849915</v>
      </c>
      <c r="AJ1263" s="24" t="n">
        <f aca="false">IF(AR1263&gt;0,AI1263/AR1263,1000000000000)</f>
        <v>927.87349333296</v>
      </c>
      <c r="AK1263" s="8" t="n">
        <f aca="false">IF(AND(AP1263&gt;=V_NEED,AR1263&gt;=P_MIN,AQ1263&gt;=Z_MIN,F1263&lt;=N_CAP,D1263&lt;=R_MAX,OR(CORONA_REQ=0,O1263&gt;=G1263),OR(CORE_MODE&lt;&gt;3,E_CORE&lt;=E_NULL_MAX)),1,0)</f>
        <v>0</v>
      </c>
      <c r="AL1263" s="31" t="n">
        <f aca="false">IF(AK1263=1,IF(OBJECTIVE=1,AI1263,AJ1263),1000000000000)+ROW()*0.000000001</f>
        <v>1000000000000</v>
      </c>
      <c r="AM1263" s="31" t="n">
        <v>5.260097</v>
      </c>
      <c r="AN1263" s="41" t="n">
        <v>1.481006</v>
      </c>
      <c r="AO1263" s="31" t="n">
        <v>9.694513</v>
      </c>
      <c r="AP1263" s="31" t="n">
        <f aca="false">IF(CORE_MODE=1,G1263,IF(OR(CORE_MODE=3,CORE_MODE=4),G1263+(CHOOSE(N_CW+1,0,1,CW_N2,CW_N3,CW_N4,CW_N5,CW_N6)+CHOOSE(N_CW_A+1,0,CW_A1,CW_A2))*CW_PER_SWING*AM1263,AM1263))</f>
        <v>20.423265239511</v>
      </c>
      <c r="AQ1263" s="41" t="n">
        <f aca="false">IF(CORE_MODE=2,AN1263,K1263)</f>
        <v>1.500877</v>
      </c>
      <c r="AR1263" s="31" t="n">
        <f aca="false">IF(CORE_MODE=2,AO1263,L1263)</f>
        <v>9.898095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31" t="n">
        <v>9.259956</v>
      </c>
      <c r="H1264" s="8" t="n">
        <v>304.977328</v>
      </c>
      <c r="I1264" s="8" t="n">
        <v>3659.292859</v>
      </c>
      <c r="J1264" s="31" t="n">
        <v>11.998573</v>
      </c>
      <c r="K1264" s="41" t="n">
        <v>1.506064</v>
      </c>
      <c r="L1264" s="31" t="n">
        <v>13.435818</v>
      </c>
      <c r="M1264" s="8" t="n">
        <v>388</v>
      </c>
      <c r="N1264" s="8" t="n">
        <v>1372</v>
      </c>
      <c r="O1264" s="31" t="n">
        <v>11.828551</v>
      </c>
      <c r="P1264" s="31" t="n">
        <v>42.912296</v>
      </c>
      <c r="Q1264" s="31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31" t="n">
        <v>8.716246</v>
      </c>
      <c r="W1264" s="41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2*ROUNDUP(G1264*1000/V_ZENER,0)*PRICE_Z+(4+IF(CORE_MODE=1,1,0)+IF(OR(CORE_MODE=3,CORE_MODE=4),1+2*N_CW+2*N_CW_A,0))*ROUNDUP(G1264*DIODE_SAFETY/V_STICK,0)*PRICE_STICK</f>
        <v>78.9</v>
      </c>
      <c r="AG1264" s="24" t="n">
        <f aca="false">SUM(X1264:AF1264)</f>
        <v>5627.93153719</v>
      </c>
      <c r="AH1264" s="20" t="n">
        <f aca="false">FIXED_BOM</f>
        <v>3666</v>
      </c>
      <c r="AI1264" s="24" t="n">
        <f aca="false">(AG1264+AH1264)*(1+CONT)</f>
        <v>10688.0212677685</v>
      </c>
      <c r="AJ1264" s="24" t="n">
        <f aca="false">IF(AR1264&gt;0,AI1264/AR1264,1000000000000)</f>
        <v>795.487202027335</v>
      </c>
      <c r="AK1264" s="8" t="n">
        <f aca="false">IF(AND(AP1264&gt;=V_NEED,AR1264&gt;=P_MIN,AQ1264&gt;=Z_MIN,F1264&lt;=N_CAP,D1264&lt;=R_MAX,OR(CORONA_REQ=0,O1264&gt;=G1264),OR(CORE_MODE&lt;&gt;3,E_CORE&lt;=E_NULL_MAX)),1,0)</f>
        <v>0</v>
      </c>
      <c r="AL1264" s="31" t="n">
        <f aca="false">IF(AK1264=1,IF(OBJECTIVE=1,AI1264,AJ1264),1000000000000)+ROW()*0.000000001</f>
        <v>1000000000000</v>
      </c>
      <c r="AM1264" s="31" t="n">
        <v>5.349242</v>
      </c>
      <c r="AN1264" s="41" t="n">
        <v>1.490919</v>
      </c>
      <c r="AO1264" s="31" t="n">
        <v>13.230967</v>
      </c>
      <c r="AP1264" s="31" t="n">
        <f aca="false">IF(CORE_MODE=1,G1264,IF(OR(CORE_MODE=3,CORE_MODE=4),G1264+(CHOOSE(N_CW+1,0,1,CW_N2,CW_N3,CW_N4,CW_N5,CW_N6)+CHOOSE(N_CW_A+1,0,CW_A1,CW_A2))*CW_PER_SWING*AM1264,AM1264))</f>
        <v>20.612454374646</v>
      </c>
      <c r="AQ1264" s="41" t="n">
        <f aca="false">IF(CORE_MODE=2,AN1264,K1264)</f>
        <v>1.506064</v>
      </c>
      <c r="AR1264" s="31" t="n">
        <f aca="false">IF(CORE_MODE=2,AO1264,L1264)</f>
        <v>13.435818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31" t="n">
        <v>11.211605</v>
      </c>
      <c r="H1265" s="8" t="n">
        <v>26.336707</v>
      </c>
      <c r="I1265" s="8" t="n">
        <v>468.839255</v>
      </c>
      <c r="J1265" s="31" t="n">
        <v>17.801742</v>
      </c>
      <c r="K1265" s="41" t="n">
        <v>1.463855</v>
      </c>
      <c r="L1265" s="31" t="n">
        <v>2.362722</v>
      </c>
      <c r="M1265" s="8" t="n">
        <v>73</v>
      </c>
      <c r="N1265" s="8" t="n">
        <v>746</v>
      </c>
      <c r="O1265" s="31" t="n">
        <v>10.561845</v>
      </c>
      <c r="P1265" s="31" t="n">
        <v>3.005152</v>
      </c>
      <c r="Q1265" s="31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31" t="n">
        <v>2.447713</v>
      </c>
      <c r="W1265" s="41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2*ROUNDUP(G1265*1000/V_ZENER,0)*PRICE_Z+(4+IF(CORE_MODE=1,1,0)+IF(OR(CORE_MODE=3,CORE_MODE=4),1+2*N_CW+2*N_CW_A,0))*ROUNDUP(G1265*DIODE_SAFETY/V_STICK,0)*PRICE_STICK</f>
        <v>90.9</v>
      </c>
      <c r="AG1265" s="24" t="n">
        <f aca="false">SUM(X1265:AF1265)</f>
        <v>1413.68432239</v>
      </c>
      <c r="AH1265" s="20" t="n">
        <f aca="false">FIXED_BOM</f>
        <v>3666</v>
      </c>
      <c r="AI1265" s="24" t="n">
        <f aca="false">(AG1265+AH1265)*(1+CONT)</f>
        <v>5841.6369707485</v>
      </c>
      <c r="AJ1265" s="24" t="n">
        <f aca="false">IF(AR1265&gt;0,AI1265/AR1265,1000000000000)</f>
        <v>2472.41824080383</v>
      </c>
      <c r="AK1265" s="8" t="n">
        <f aca="false">IF(AND(AP1265&gt;=V_NEED,AR1265&gt;=P_MIN,AQ1265&gt;=Z_MIN,F1265&lt;=N_CAP,D1265&lt;=R_MAX,OR(CORONA_REQ=0,O1265&gt;=G1265),OR(CORE_MODE&lt;&gt;3,E_CORE&lt;=E_NULL_MAX)),1,0)</f>
        <v>0</v>
      </c>
      <c r="AL1265" s="31" t="n">
        <f aca="false">IF(AK1265=1,IF(OBJECTIVE=1,AI1265,AJ1265),1000000000000)+ROW()*0.000000001</f>
        <v>1000000000000</v>
      </c>
      <c r="AM1265" s="31" t="n">
        <v>6.176538</v>
      </c>
      <c r="AN1265" s="41" t="n">
        <v>1.368073</v>
      </c>
      <c r="AO1265" s="31" t="n">
        <v>2.072773</v>
      </c>
      <c r="AP1265" s="31" t="n">
        <f aca="false">IF(CORE_MODE=1,G1265,IF(OR(CORE_MODE=3,CORE_MODE=4),G1265+(CHOOSE(N_CW+1,0,1,CW_N2,CW_N3,CW_N4,CW_N5,CW_N6)+CHOOSE(N_CW_A+1,0,CW_A1,CW_A2))*CW_PER_SWING*AM1265,AM1265))</f>
        <v>24.319843065494</v>
      </c>
      <c r="AQ1265" s="41" t="n">
        <f aca="false">IF(CORE_MODE=2,AN1265,K1265)</f>
        <v>1.463855</v>
      </c>
      <c r="AR1265" s="31" t="n">
        <f aca="false">IF(CORE_MODE=2,AO1265,L1265)</f>
        <v>2.362722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31" t="n">
        <v>11.211605</v>
      </c>
      <c r="H1266" s="8" t="n">
        <v>40.243396</v>
      </c>
      <c r="I1266" s="8" t="n">
        <v>736.747401</v>
      </c>
      <c r="J1266" s="31" t="n">
        <v>18.307287</v>
      </c>
      <c r="K1266" s="41" t="n">
        <v>1.509286</v>
      </c>
      <c r="L1266" s="31" t="n">
        <v>3.96543</v>
      </c>
      <c r="M1266" s="8" t="n">
        <v>105.5</v>
      </c>
      <c r="N1266" s="8" t="n">
        <v>811</v>
      </c>
      <c r="O1266" s="31" t="n">
        <v>10.561845</v>
      </c>
      <c r="P1266" s="31" t="n">
        <v>4.507728</v>
      </c>
      <c r="Q1266" s="31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31" t="n">
        <v>3.094466</v>
      </c>
      <c r="W1266" s="41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2*ROUNDUP(G1266*1000/V_ZENER,0)*PRICE_Z+(4+IF(CORE_MODE=1,1,0)+IF(OR(CORE_MODE=3,CORE_MODE=4),1+2*N_CW+2*N_CW_A,0))*ROUNDUP(G1266*DIODE_SAFETY/V_STICK,0)*PRICE_STICK</f>
        <v>90.9</v>
      </c>
      <c r="AG1266" s="24" t="n">
        <f aca="false">SUM(X1266:AF1266)</f>
        <v>1885.80789734</v>
      </c>
      <c r="AH1266" s="20" t="n">
        <f aca="false">FIXED_BOM</f>
        <v>3666</v>
      </c>
      <c r="AI1266" s="24" t="n">
        <f aca="false">(AG1266+AH1266)*(1+CONT)</f>
        <v>6384.579081941</v>
      </c>
      <c r="AJ1266" s="24" t="n">
        <f aca="false">IF(AR1266&gt;0,AI1266/AR1266,1000000000000)</f>
        <v>1610.05971154225</v>
      </c>
      <c r="AK1266" s="8" t="n">
        <f aca="false">IF(AND(AP1266&gt;=V_NEED,AR1266&gt;=P_MIN,AQ1266&gt;=Z_MIN,F1266&lt;=N_CAP,D1266&lt;=R_MAX,OR(CORONA_REQ=0,O1266&gt;=G1266),OR(CORE_MODE&lt;&gt;3,E_CORE&lt;=E_NULL_MAX)),1,0)</f>
        <v>0</v>
      </c>
      <c r="AL1266" s="31" t="n">
        <f aca="false">IF(AK1266=1,IF(OBJECTIVE=1,AI1266,AJ1266),1000000000000)+ROW()*0.000000001</f>
        <v>1000000000000</v>
      </c>
      <c r="AM1266" s="31" t="n">
        <v>6.228444</v>
      </c>
      <c r="AN1266" s="41" t="n">
        <v>1.439864</v>
      </c>
      <c r="AO1266" s="31" t="n">
        <v>3.66461</v>
      </c>
      <c r="AP1266" s="31" t="n">
        <f aca="false">IF(CORE_MODE=1,G1266,IF(OR(CORE_MODE=3,CORE_MODE=4),G1266+(CHOOSE(N_CW+1,0,1,CW_N2,CW_N3,CW_N4,CW_N5,CW_N6)+CHOOSE(N_CW_A+1,0,CW_A1,CW_A2))*CW_PER_SWING*AM1266,AM1266))</f>
        <v>24.430001248772</v>
      </c>
      <c r="AQ1266" s="41" t="n">
        <f aca="false">IF(CORE_MODE=2,AN1266,K1266)</f>
        <v>1.509286</v>
      </c>
      <c r="AR1266" s="31" t="n">
        <f aca="false">IF(CORE_MODE=2,AO1266,L1266)</f>
        <v>3.96543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31" t="n">
        <v>11.211605</v>
      </c>
      <c r="H1267" s="8" t="n">
        <v>54.150086</v>
      </c>
      <c r="I1267" s="8" t="n">
        <v>1004.655547</v>
      </c>
      <c r="J1267" s="31" t="n">
        <v>18.553166</v>
      </c>
      <c r="K1267" s="41" t="n">
        <v>1.533029</v>
      </c>
      <c r="L1267" s="31" t="n">
        <v>5.581121</v>
      </c>
      <c r="M1267" s="8" t="n">
        <v>144.5</v>
      </c>
      <c r="N1267" s="8" t="n">
        <v>889</v>
      </c>
      <c r="O1267" s="31" t="n">
        <v>10.561845</v>
      </c>
      <c r="P1267" s="31" t="n">
        <v>6.010303</v>
      </c>
      <c r="Q1267" s="31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31" t="n">
        <v>3.87057</v>
      </c>
      <c r="W1267" s="41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2*ROUNDUP(G1267*1000/V_ZENER,0)*PRICE_Z+(4+IF(CORE_MODE=1,1,0)+IF(OR(CORE_MODE=3,CORE_MODE=4),1+2*N_CW+2*N_CW_A,0))*ROUNDUP(G1267*DIODE_SAFETY/V_STICK,0)*PRICE_STICK</f>
        <v>90.9</v>
      </c>
      <c r="AG1267" s="24" t="n">
        <f aca="false">SUM(X1267:AF1267)</f>
        <v>2440.79216308</v>
      </c>
      <c r="AH1267" s="20" t="n">
        <f aca="false">FIXED_BOM</f>
        <v>3666</v>
      </c>
      <c r="AI1267" s="24" t="n">
        <f aca="false">(AG1267+AH1267)*(1+CONT)</f>
        <v>7022.810987542</v>
      </c>
      <c r="AJ1267" s="24" t="n">
        <f aca="false">IF(AR1267&gt;0,AI1267/AR1267,1000000000000)</f>
        <v>1258.3154867171</v>
      </c>
      <c r="AK1267" s="8" t="n">
        <f aca="false">IF(AND(AP1267&gt;=V_NEED,AR1267&gt;=P_MIN,AQ1267&gt;=Z_MIN,F1267&lt;=N_CAP,D1267&lt;=R_MAX,OR(CORONA_REQ=0,O1267&gt;=G1267),OR(CORE_MODE&lt;&gt;3,E_CORE&lt;=E_NULL_MAX)),1,0)</f>
        <v>0</v>
      </c>
      <c r="AL1267" s="31" t="n">
        <f aca="false">IF(AK1267=1,IF(OBJECTIVE=1,AI1267,AJ1267),1000000000000)+ROW()*0.000000001</f>
        <v>1000000000000</v>
      </c>
      <c r="AM1267" s="31" t="n">
        <v>6.263162</v>
      </c>
      <c r="AN1267" s="41" t="n">
        <v>1.477972</v>
      </c>
      <c r="AO1267" s="31" t="n">
        <v>5.271674</v>
      </c>
      <c r="AP1267" s="31" t="n">
        <f aca="false">IF(CORE_MODE=1,G1267,IF(OR(CORE_MODE=3,CORE_MODE=4),G1267+(CHOOSE(N_CW+1,0,1,CW_N2,CW_N3,CW_N4,CW_N5,CW_N6)+CHOOSE(N_CW_A+1,0,CW_A1,CW_A2))*CW_PER_SWING*AM1267,AM1267))</f>
        <v>24.503681975606</v>
      </c>
      <c r="AQ1267" s="41" t="n">
        <f aca="false">IF(CORE_MODE=2,AN1267,K1267)</f>
        <v>1.533029</v>
      </c>
      <c r="AR1267" s="31" t="n">
        <f aca="false">IF(CORE_MODE=2,AO1267,L1267)</f>
        <v>5.581121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31" t="n">
        <v>11.211605</v>
      </c>
      <c r="H1268" s="8" t="n">
        <v>68.056775</v>
      </c>
      <c r="I1268" s="8" t="n">
        <v>1272.563693</v>
      </c>
      <c r="J1268" s="31" t="n">
        <v>18.69856</v>
      </c>
      <c r="K1268" s="41" t="n">
        <v>1.547205</v>
      </c>
      <c r="L1268" s="31" t="n">
        <v>7.198142</v>
      </c>
      <c r="M1268" s="8" t="n">
        <v>177</v>
      </c>
      <c r="N1268" s="8" t="n">
        <v>954</v>
      </c>
      <c r="O1268" s="31" t="n">
        <v>10.561845</v>
      </c>
      <c r="P1268" s="31" t="n">
        <v>7.512879</v>
      </c>
      <c r="Q1268" s="31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31" t="n">
        <v>4.517324</v>
      </c>
      <c r="W1268" s="41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2*ROUNDUP(G1268*1000/V_ZENER,0)*PRICE_Z+(4+IF(CORE_MODE=1,1,0)+IF(OR(CORE_MODE=3,CORE_MODE=4),1+2*N_CW+2*N_CW_A,0))*ROUNDUP(G1268*DIODE_SAFETY/V_STICK,0)*PRICE_STICK</f>
        <v>90.9</v>
      </c>
      <c r="AG1268" s="24" t="n">
        <f aca="false">SUM(X1268:AF1268)</f>
        <v>2912.91579803</v>
      </c>
      <c r="AH1268" s="20" t="n">
        <f aca="false">FIXED_BOM</f>
        <v>3666</v>
      </c>
      <c r="AI1268" s="24" t="n">
        <f aca="false">(AG1268+AH1268)*(1+CONT)</f>
        <v>7565.7531677345</v>
      </c>
      <c r="AJ1268" s="24" t="n">
        <f aca="false">IF(AR1268&gt;0,AI1268/AR1268,1000000000000)</f>
        <v>1051.07028560072</v>
      </c>
      <c r="AK1268" s="8" t="n">
        <f aca="false">IF(AND(AP1268&gt;=V_NEED,AR1268&gt;=P_MIN,AQ1268&gt;=Z_MIN,F1268&lt;=N_CAP,D1268&lt;=R_MAX,OR(CORONA_REQ=0,O1268&gt;=G1268),OR(CORE_MODE&lt;&gt;3,E_CORE&lt;=E_NULL_MAX)),1,0)</f>
        <v>0</v>
      </c>
      <c r="AL1268" s="31" t="n">
        <f aca="false">IF(AK1268=1,IF(OBJECTIVE=1,AI1268,AJ1268),1000000000000)+ROW()*0.000000001</f>
        <v>1000000000000</v>
      </c>
      <c r="AM1268" s="31" t="n">
        <v>6.289259</v>
      </c>
      <c r="AN1268" s="41" t="n">
        <v>1.502147</v>
      </c>
      <c r="AO1268" s="31" t="n">
        <v>6.887837</v>
      </c>
      <c r="AP1268" s="31" t="n">
        <f aca="false">IF(CORE_MODE=1,G1268,IF(OR(CORE_MODE=3,CORE_MODE=4),G1268+(CHOOSE(N_CW+1,0,1,CW_N2,CW_N3,CW_N4,CW_N5,CW_N6)+CHOOSE(N_CW_A+1,0,CW_A1,CW_A2))*CW_PER_SWING*AM1268,AM1268))</f>
        <v>24.559066673117</v>
      </c>
      <c r="AQ1268" s="41" t="n">
        <f aca="false">IF(CORE_MODE=2,AN1268,K1268)</f>
        <v>1.547205</v>
      </c>
      <c r="AR1268" s="31" t="n">
        <f aca="false">IF(CORE_MODE=2,AO1268,L1268)</f>
        <v>7.198142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31" t="n">
        <v>11.211605</v>
      </c>
      <c r="H1269" s="8" t="n">
        <v>81.963465</v>
      </c>
      <c r="I1269" s="8" t="n">
        <v>1540.471839</v>
      </c>
      <c r="J1269" s="31" t="n">
        <v>18.794616</v>
      </c>
      <c r="K1269" s="41" t="n">
        <v>1.556626</v>
      </c>
      <c r="L1269" s="31" t="n">
        <v>8.816142</v>
      </c>
      <c r="M1269" s="8" t="n">
        <v>216</v>
      </c>
      <c r="N1269" s="8" t="n">
        <v>1032</v>
      </c>
      <c r="O1269" s="31" t="n">
        <v>10.561845</v>
      </c>
      <c r="P1269" s="31" t="n">
        <v>9.015455</v>
      </c>
      <c r="Q1269" s="31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31" t="n">
        <v>5.293428</v>
      </c>
      <c r="W1269" s="41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2*ROUNDUP(G1269*1000/V_ZENER,0)*PRICE_Z+(4+IF(CORE_MODE=1,1,0)+IF(OR(CORE_MODE=3,CORE_MODE=4),1+2*N_CW+2*N_CW_A,0))*ROUNDUP(G1269*DIODE_SAFETY/V_STICK,0)*PRICE_STICK</f>
        <v>90.9</v>
      </c>
      <c r="AG1269" s="24" t="n">
        <f aca="false">SUM(X1269:AF1269)</f>
        <v>3467.90002271</v>
      </c>
      <c r="AH1269" s="20" t="n">
        <f aca="false">FIXED_BOM</f>
        <v>3666</v>
      </c>
      <c r="AI1269" s="24" t="n">
        <f aca="false">(AG1269+AH1269)*(1+CONT)</f>
        <v>8203.9850261165</v>
      </c>
      <c r="AJ1269" s="24" t="n">
        <f aca="false">IF(AR1269&gt;0,AI1269/AR1269,1000000000000)</f>
        <v>930.564075092767</v>
      </c>
      <c r="AK1269" s="8" t="n">
        <f aca="false">IF(AND(AP1269&gt;=V_NEED,AR1269&gt;=P_MIN,AQ1269&gt;=Z_MIN,F1269&lt;=N_CAP,D1269&lt;=R_MAX,OR(CORONA_REQ=0,O1269&gt;=G1269),OR(CORE_MODE&lt;&gt;3,E_CORE&lt;=E_NULL_MAX)),1,0)</f>
        <v>0</v>
      </c>
      <c r="AL1269" s="31" t="n">
        <f aca="false">IF(AK1269=1,IF(OBJECTIVE=1,AI1269,AJ1269),1000000000000)+ROW()*0.000000001</f>
        <v>1000000000000</v>
      </c>
      <c r="AM1269" s="31" t="n">
        <v>6.31283</v>
      </c>
      <c r="AN1269" s="41" t="n">
        <v>1.519362</v>
      </c>
      <c r="AO1269" s="31" t="n">
        <v>8.517633</v>
      </c>
      <c r="AP1269" s="31" t="n">
        <f aca="false">IF(CORE_MODE=1,G1269,IF(OR(CORE_MODE=3,CORE_MODE=4),G1269+(CHOOSE(N_CW+1,0,1,CW_N2,CW_N3,CW_N4,CW_N5,CW_N6)+CHOOSE(N_CW_A+1,0,CW_A1,CW_A2))*CW_PER_SWING*AM1269,AM1269))</f>
        <v>24.60909053429</v>
      </c>
      <c r="AQ1269" s="41" t="n">
        <f aca="false">IF(CORE_MODE=2,AN1269,K1269)</f>
        <v>1.556626</v>
      </c>
      <c r="AR1269" s="31" t="n">
        <f aca="false">IF(CORE_MODE=2,AO1269,L1269)</f>
        <v>8.816142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31" t="n">
        <v>11.211605</v>
      </c>
      <c r="H1270" s="8" t="n">
        <v>109.776844</v>
      </c>
      <c r="I1270" s="8" t="n">
        <v>2076.288131</v>
      </c>
      <c r="J1270" s="31" t="n">
        <v>18.913717</v>
      </c>
      <c r="K1270" s="41" t="n">
        <v>1.567589</v>
      </c>
      <c r="L1270" s="31" t="n">
        <v>12.04028</v>
      </c>
      <c r="M1270" s="8" t="n">
        <v>281</v>
      </c>
      <c r="N1270" s="8" t="n">
        <v>1162</v>
      </c>
      <c r="O1270" s="31" t="n">
        <v>10.561845</v>
      </c>
      <c r="P1270" s="31" t="n">
        <v>12.020607</v>
      </c>
      <c r="Q1270" s="31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31" t="n">
        <v>6.586935</v>
      </c>
      <c r="W1270" s="41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2*ROUNDUP(G1270*1000/V_ZENER,0)*PRICE_Z+(4+IF(CORE_MODE=1,1,0)+IF(OR(CORE_MODE=3,CORE_MODE=4),1+2*N_CW+2*N_CW_A,0))*ROUNDUP(G1270*DIODE_SAFETY/V_STICK,0)*PRICE_STICK</f>
        <v>90.9</v>
      </c>
      <c r="AG1270" s="24" t="n">
        <f aca="false">SUM(X1270:AF1270)</f>
        <v>4412.14722214</v>
      </c>
      <c r="AH1270" s="20" t="n">
        <f aca="false">FIXED_BOM</f>
        <v>3666</v>
      </c>
      <c r="AI1270" s="24" t="n">
        <f aca="false">(AG1270+AH1270)*(1+CONT)</f>
        <v>9289.869305461</v>
      </c>
      <c r="AJ1270" s="24" t="n">
        <f aca="false">IF(AR1270&gt;0,AI1270/AR1270,1000000000000)</f>
        <v>771.565885964529</v>
      </c>
      <c r="AK1270" s="8" t="n">
        <f aca="false">IF(AND(AP1270&gt;=V_NEED,AR1270&gt;=P_MIN,AQ1270&gt;=Z_MIN,F1270&lt;=N_CAP,D1270&lt;=R_MAX,OR(CORONA_REQ=0,O1270&gt;=G1270),OR(CORE_MODE&lt;&gt;3,E_CORE&lt;=E_NULL_MAX)),1,0)</f>
        <v>0</v>
      </c>
      <c r="AL1270" s="31" t="n">
        <f aca="false">IF(AK1270=1,IF(OBJECTIVE=1,AI1270,AJ1270),1000000000000)+ROW()*0.000000001</f>
        <v>1000000000000</v>
      </c>
      <c r="AM1270" s="31" t="n">
        <v>6.374891</v>
      </c>
      <c r="AN1270" s="41" t="n">
        <v>1.537905</v>
      </c>
      <c r="AO1270" s="31" t="n">
        <v>11.725326</v>
      </c>
      <c r="AP1270" s="31" t="n">
        <f aca="false">IF(CORE_MODE=1,G1270,IF(OR(CORE_MODE=3,CORE_MODE=4),G1270+(CHOOSE(N_CW+1,0,1,CW_N2,CW_N3,CW_N4,CW_N5,CW_N6)+CHOOSE(N_CW_A+1,0,CW_A1,CW_A2))*CW_PER_SWING*AM1270,AM1270))</f>
        <v>24.740800298333</v>
      </c>
      <c r="AQ1270" s="41" t="n">
        <f aca="false">IF(CORE_MODE=2,AN1270,K1270)</f>
        <v>1.567589</v>
      </c>
      <c r="AR1270" s="31" t="n">
        <f aca="false">IF(CORE_MODE=2,AO1270,L1270)</f>
        <v>12.04028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31" t="n">
        <v>11.211605</v>
      </c>
      <c r="H1271" s="8" t="n">
        <v>35.410234</v>
      </c>
      <c r="I1271" s="8" t="n">
        <v>565.987885</v>
      </c>
      <c r="J1271" s="31" t="n">
        <v>15.983738</v>
      </c>
      <c r="K1271" s="41" t="n">
        <v>1.469356</v>
      </c>
      <c r="L1271" s="31" t="n">
        <v>2.879571</v>
      </c>
      <c r="M1271" s="8" t="n">
        <v>73</v>
      </c>
      <c r="N1271" s="8" t="n">
        <v>746</v>
      </c>
      <c r="O1271" s="31" t="n">
        <v>10.561845</v>
      </c>
      <c r="P1271" s="31" t="n">
        <v>3.51409</v>
      </c>
      <c r="Q1271" s="31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31" t="n">
        <v>2.447713</v>
      </c>
      <c r="W1271" s="41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2*ROUNDUP(G1271*1000/V_ZENER,0)*PRICE_Z+(4+IF(CORE_MODE=1,1,0)+IF(OR(CORE_MODE=3,CORE_MODE=4),1+2*N_CW+2*N_CW_A,0))*ROUNDUP(G1271*DIODE_SAFETY/V_STICK,0)*PRICE_STICK</f>
        <v>90.9</v>
      </c>
      <c r="AG1271" s="24" t="n">
        <f aca="false">SUM(X1271:AF1271)</f>
        <v>1419.77631025</v>
      </c>
      <c r="AH1271" s="20" t="n">
        <f aca="false">FIXED_BOM</f>
        <v>3666</v>
      </c>
      <c r="AI1271" s="24" t="n">
        <f aca="false">(AG1271+AH1271)*(1+CONT)</f>
        <v>5848.6427567875</v>
      </c>
      <c r="AJ1271" s="24" t="n">
        <f aca="false">IF(AR1271&gt;0,AI1271/AR1271,1000000000000)</f>
        <v>2031.08128147821</v>
      </c>
      <c r="AK1271" s="8" t="n">
        <f aca="false">IF(AND(AP1271&gt;=V_NEED,AR1271&gt;=P_MIN,AQ1271&gt;=Z_MIN,F1271&lt;=N_CAP,D1271&lt;=R_MAX,OR(CORONA_REQ=0,O1271&gt;=G1271),OR(CORE_MODE&lt;&gt;3,E_CORE&lt;=E_NULL_MAX)),1,0)</f>
        <v>0</v>
      </c>
      <c r="AL1271" s="31" t="n">
        <f aca="false">IF(AK1271=1,IF(OBJECTIVE=1,AI1271,AJ1271),1000000000000)+ROW()*0.000000001</f>
        <v>1000000000000</v>
      </c>
      <c r="AM1271" s="31" t="n">
        <v>6.184324</v>
      </c>
      <c r="AN1271" s="41" t="n">
        <v>1.386618</v>
      </c>
      <c r="AO1271" s="31" t="n">
        <v>2.577747</v>
      </c>
      <c r="AP1271" s="31" t="n">
        <f aca="false">IF(CORE_MODE=1,G1271,IF(OR(CORE_MODE=3,CORE_MODE=4),G1271+(CHOOSE(N_CW+1,0,1,CW_N2,CW_N3,CW_N4,CW_N5,CW_N6)+CHOOSE(N_CW_A+1,0,CW_A1,CW_A2))*CW_PER_SWING*AM1271,AM1271))</f>
        <v>24.336367005212</v>
      </c>
      <c r="AQ1271" s="41" t="n">
        <f aca="false">IF(CORE_MODE=2,AN1271,K1271)</f>
        <v>1.469356</v>
      </c>
      <c r="AR1271" s="31" t="n">
        <f aca="false">IF(CORE_MODE=2,AO1271,L1271)</f>
        <v>2.879571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31" t="n">
        <v>11.211605</v>
      </c>
      <c r="H1272" s="8" t="n">
        <v>54.501796</v>
      </c>
      <c r="I1272" s="8" t="n">
        <v>889.409534</v>
      </c>
      <c r="J1272" s="31" t="n">
        <v>16.318903</v>
      </c>
      <c r="K1272" s="41" t="n">
        <v>1.507951</v>
      </c>
      <c r="L1272" s="31" t="n">
        <v>4.786184</v>
      </c>
      <c r="M1272" s="8" t="n">
        <v>112</v>
      </c>
      <c r="N1272" s="8" t="n">
        <v>824</v>
      </c>
      <c r="O1272" s="31" t="n">
        <v>10.561845</v>
      </c>
      <c r="P1272" s="31" t="n">
        <v>5.271135</v>
      </c>
      <c r="Q1272" s="31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31" t="n">
        <v>3.223817</v>
      </c>
      <c r="W1272" s="41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2*ROUNDUP(G1272*1000/V_ZENER,0)*PRICE_Z+(4+IF(CORE_MODE=1,1,0)+IF(OR(CORE_MODE=3,CORE_MODE=4),1+2*N_CW+2*N_CW_A,0))*ROUNDUP(G1272*DIODE_SAFETY/V_STICK,0)*PRICE_STICK</f>
        <v>90.9</v>
      </c>
      <c r="AG1272" s="24" t="n">
        <f aca="false">SUM(X1272:AF1272)</f>
        <v>1977.80659386</v>
      </c>
      <c r="AH1272" s="20" t="n">
        <f aca="false">FIXED_BOM</f>
        <v>3666</v>
      </c>
      <c r="AI1272" s="24" t="n">
        <f aca="false">(AG1272+AH1272)*(1+CONT)</f>
        <v>6490.377582939</v>
      </c>
      <c r="AJ1272" s="24" t="n">
        <f aca="false">IF(AR1272&gt;0,AI1272/AR1272,1000000000000)</f>
        <v>1356.06520412483</v>
      </c>
      <c r="AK1272" s="8" t="n">
        <f aca="false">IF(AND(AP1272&gt;=V_NEED,AR1272&gt;=P_MIN,AQ1272&gt;=Z_MIN,F1272&lt;=N_CAP,D1272&lt;=R_MAX,OR(CORONA_REQ=0,O1272&gt;=G1272),OR(CORE_MODE&lt;&gt;3,E_CORE&lt;=E_NULL_MAX)),1,0)</f>
        <v>0</v>
      </c>
      <c r="AL1272" s="31" t="n">
        <f aca="false">IF(AK1272=1,IF(OBJECTIVE=1,AI1272,AJ1272),1000000000000)+ROW()*0.000000001</f>
        <v>1000000000000</v>
      </c>
      <c r="AM1272" s="31" t="n">
        <v>6.23541</v>
      </c>
      <c r="AN1272" s="41" t="n">
        <v>1.449695</v>
      </c>
      <c r="AO1272" s="31" t="n">
        <v>4.48558</v>
      </c>
      <c r="AP1272" s="31" t="n">
        <f aca="false">IF(CORE_MODE=1,G1272,IF(OR(CORE_MODE=3,CORE_MODE=4),G1272+(CHOOSE(N_CW+1,0,1,CW_N2,CW_N3,CW_N4,CW_N5,CW_N6)+CHOOSE(N_CW_A+1,0,CW_A1,CW_A2))*CW_PER_SWING*AM1272,AM1272))</f>
        <v>24.44478493283</v>
      </c>
      <c r="AQ1272" s="41" t="n">
        <f aca="false">IF(CORE_MODE=2,AN1272,K1272)</f>
        <v>1.507951</v>
      </c>
      <c r="AR1272" s="31" t="n">
        <f aca="false">IF(CORE_MODE=2,AO1272,L1272)</f>
        <v>4.786184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31" t="n">
        <v>11.211605</v>
      </c>
      <c r="H1273" s="8" t="n">
        <v>73.593358</v>
      </c>
      <c r="I1273" s="8" t="n">
        <v>1212.831183</v>
      </c>
      <c r="J1273" s="31" t="n">
        <v>16.480172</v>
      </c>
      <c r="K1273" s="41" t="n">
        <v>1.527071</v>
      </c>
      <c r="L1273" s="31" t="n">
        <v>6.692323</v>
      </c>
      <c r="M1273" s="8" t="n">
        <v>151</v>
      </c>
      <c r="N1273" s="8" t="n">
        <v>902</v>
      </c>
      <c r="O1273" s="31" t="n">
        <v>10.561845</v>
      </c>
      <c r="P1273" s="31" t="n">
        <v>7.028179</v>
      </c>
      <c r="Q1273" s="31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31" t="n">
        <v>3.999921</v>
      </c>
      <c r="W1273" s="41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2*ROUNDUP(G1273*1000/V_ZENER,0)*PRICE_Z+(4+IF(CORE_MODE=1,1,0)+IF(OR(CORE_MODE=3,CORE_MODE=4),1+2*N_CW+2*N_CW_A,0))*ROUNDUP(G1273*DIODE_SAFETY/V_STICK,0)*PRICE_STICK</f>
        <v>90.9</v>
      </c>
      <c r="AG1273" s="24" t="n">
        <f aca="false">SUM(X1273:AF1273)</f>
        <v>2535.83678853</v>
      </c>
      <c r="AH1273" s="20" t="n">
        <f aca="false">FIXED_BOM</f>
        <v>3666</v>
      </c>
      <c r="AI1273" s="24" t="n">
        <f aca="false">(AG1273+AH1273)*(1+CONT)</f>
        <v>7132.1123068095</v>
      </c>
      <c r="AJ1273" s="24" t="n">
        <f aca="false">IF(AR1273&gt;0,AI1273/AR1273,1000000000000)</f>
        <v>1065.7154932315</v>
      </c>
      <c r="AK1273" s="8" t="n">
        <f aca="false">IF(AND(AP1273&gt;=V_NEED,AR1273&gt;=P_MIN,AQ1273&gt;=Z_MIN,F1273&lt;=N_CAP,D1273&lt;=R_MAX,OR(CORONA_REQ=0,O1273&gt;=G1273),OR(CORE_MODE&lt;&gt;3,E_CORE&lt;=E_NULL_MAX)),1,0)</f>
        <v>0</v>
      </c>
      <c r="AL1273" s="31" t="n">
        <f aca="false">IF(AK1273=1,IF(OBJECTIVE=1,AI1273,AJ1273),1000000000000)+ROW()*0.000000001</f>
        <v>1000000000000</v>
      </c>
      <c r="AM1273" s="31" t="n">
        <v>6.269941</v>
      </c>
      <c r="AN1273" s="41" t="n">
        <v>1.481421</v>
      </c>
      <c r="AO1273" s="31" t="n">
        <v>6.382169</v>
      </c>
      <c r="AP1273" s="31" t="n">
        <f aca="false">IF(CORE_MODE=1,G1273,IF(OR(CORE_MODE=3,CORE_MODE=4),G1273+(CHOOSE(N_CW+1,0,1,CW_N2,CW_N3,CW_N4,CW_N5,CW_N6)+CHOOSE(N_CW_A+1,0,CW_A1,CW_A2))*CW_PER_SWING*AM1273,AM1273))</f>
        <v>24.518068796483</v>
      </c>
      <c r="AQ1273" s="41" t="n">
        <f aca="false">IF(CORE_MODE=2,AN1273,K1273)</f>
        <v>1.527071</v>
      </c>
      <c r="AR1273" s="31" t="n">
        <f aca="false">IF(CORE_MODE=2,AO1273,L1273)</f>
        <v>6.692323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31" t="n">
        <v>11.211605</v>
      </c>
      <c r="H1274" s="8" t="n">
        <v>92.684921</v>
      </c>
      <c r="I1274" s="8" t="n">
        <v>1536.252831</v>
      </c>
      <c r="J1274" s="31" t="n">
        <v>16.575003</v>
      </c>
      <c r="K1274" s="41" t="n">
        <v>1.538677</v>
      </c>
      <c r="L1274" s="31" t="n">
        <v>8.609502</v>
      </c>
      <c r="M1274" s="8" t="n">
        <v>190</v>
      </c>
      <c r="N1274" s="8" t="n">
        <v>980</v>
      </c>
      <c r="O1274" s="31" t="n">
        <v>10.561845</v>
      </c>
      <c r="P1274" s="31" t="n">
        <v>8.785224</v>
      </c>
      <c r="Q1274" s="31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31" t="n">
        <v>4.776025</v>
      </c>
      <c r="W1274" s="41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2*ROUNDUP(G1274*1000/V_ZENER,0)*PRICE_Z+(4+IF(CORE_MODE=1,1,0)+IF(OR(CORE_MODE=3,CORE_MODE=4),1+2*N_CW+2*N_CW_A,0))*ROUNDUP(G1274*DIODE_SAFETY/V_STICK,0)*PRICE_STICK</f>
        <v>90.9</v>
      </c>
      <c r="AG1274" s="24" t="n">
        <f aca="false">SUM(X1274:AF1274)</f>
        <v>3093.86707214</v>
      </c>
      <c r="AH1274" s="20" t="n">
        <f aca="false">FIXED_BOM</f>
        <v>3666</v>
      </c>
      <c r="AI1274" s="24" t="n">
        <f aca="false">(AG1274+AH1274)*(1+CONT)</f>
        <v>7773.847132961</v>
      </c>
      <c r="AJ1274" s="24" t="n">
        <f aca="false">IF(AR1274&gt;0,AI1274/AR1274,1000000000000)</f>
        <v>902.938071558726</v>
      </c>
      <c r="AK1274" s="8" t="n">
        <f aca="false">IF(AND(AP1274&gt;=V_NEED,AR1274&gt;=P_MIN,AQ1274&gt;=Z_MIN,F1274&lt;=N_CAP,D1274&lt;=R_MAX,OR(CORONA_REQ=0,O1274&gt;=G1274),OR(CORE_MODE&lt;&gt;3,E_CORE&lt;=E_NULL_MAX)),1,0)</f>
        <v>0</v>
      </c>
      <c r="AL1274" s="31" t="n">
        <f aca="false">IF(AK1274=1,IF(OBJECTIVE=1,AI1274,AJ1274),1000000000000)+ROW()*0.000000001</f>
        <v>1000000000000</v>
      </c>
      <c r="AM1274" s="31" t="n">
        <v>6.298325</v>
      </c>
      <c r="AN1274" s="41" t="n">
        <v>1.502528</v>
      </c>
      <c r="AO1274" s="31" t="n">
        <v>8.312733</v>
      </c>
      <c r="AP1274" s="31" t="n">
        <f aca="false">IF(CORE_MODE=1,G1274,IF(OR(CORE_MODE=3,CORE_MODE=4),G1274+(CHOOSE(N_CW+1,0,1,CW_N2,CW_N3,CW_N4,CW_N5,CW_N6)+CHOOSE(N_CW_A+1,0,CW_A1,CW_A2))*CW_PER_SWING*AM1274,AM1274))</f>
        <v>24.578307109475</v>
      </c>
      <c r="AQ1274" s="41" t="n">
        <f aca="false">IF(CORE_MODE=2,AN1274,K1274)</f>
        <v>1.538677</v>
      </c>
      <c r="AR1274" s="31" t="n">
        <f aca="false">IF(CORE_MODE=2,AO1274,L1274)</f>
        <v>8.609502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31" t="n">
        <v>11.211605</v>
      </c>
      <c r="H1275" s="8" t="n">
        <v>111.776483</v>
      </c>
      <c r="I1275" s="8" t="n">
        <v>1859.67448</v>
      </c>
      <c r="J1275" s="31" t="n">
        <v>16.63744</v>
      </c>
      <c r="K1275" s="41" t="n">
        <v>1.545855</v>
      </c>
      <c r="L1275" s="31" t="n">
        <v>10.51628</v>
      </c>
      <c r="M1275" s="8" t="n">
        <v>222.5</v>
      </c>
      <c r="N1275" s="8" t="n">
        <v>1045</v>
      </c>
      <c r="O1275" s="31" t="n">
        <v>10.561845</v>
      </c>
      <c r="P1275" s="31" t="n">
        <v>10.542269</v>
      </c>
      <c r="Q1275" s="31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31" t="n">
        <v>5.422778</v>
      </c>
      <c r="W1275" s="41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2*ROUNDUP(G1275*1000/V_ZENER,0)*PRICE_Z+(4+IF(CORE_MODE=1,1,0)+IF(OR(CORE_MODE=3,CORE_MODE=4),1+2*N_CW+2*N_CW_A,0))*ROUNDUP(G1275*DIODE_SAFETY/V_STICK,0)*PRICE_STICK</f>
        <v>90.9</v>
      </c>
      <c r="AG1275" s="24" t="n">
        <f aca="false">SUM(X1275:AF1275)</f>
        <v>3569.03662905</v>
      </c>
      <c r="AH1275" s="20" t="n">
        <f aca="false">FIXED_BOM</f>
        <v>3666</v>
      </c>
      <c r="AI1275" s="24" t="n">
        <f aca="false">(AG1275+AH1275)*(1+CONT)</f>
        <v>8320.2921234075</v>
      </c>
      <c r="AJ1275" s="24" t="n">
        <f aca="false">IF(AR1275&gt;0,AI1275/AR1275,1000000000000)</f>
        <v>791.182064704202</v>
      </c>
      <c r="AK1275" s="8" t="n">
        <f aca="false">IF(AND(AP1275&gt;=V_NEED,AR1275&gt;=P_MIN,AQ1275&gt;=Z_MIN,F1275&lt;=N_CAP,D1275&lt;=R_MAX,OR(CORONA_REQ=0,O1275&gt;=G1275),OR(CORE_MODE&lt;&gt;3,E_CORE&lt;=E_NULL_MAX)),1,0)</f>
        <v>0</v>
      </c>
      <c r="AL1275" s="31" t="n">
        <f aca="false">IF(AK1275=1,IF(OBJECTIVE=1,AI1275,AJ1275),1000000000000)+ROW()*0.000000001</f>
        <v>1000000000000</v>
      </c>
      <c r="AM1275" s="31" t="n">
        <v>6.337676</v>
      </c>
      <c r="AN1275" s="41" t="n">
        <v>1.514388</v>
      </c>
      <c r="AO1275" s="31" t="n">
        <v>10.206459</v>
      </c>
      <c r="AP1275" s="31" t="n">
        <f aca="false">IF(CORE_MODE=1,G1275,IF(OR(CORE_MODE=3,CORE_MODE=4),G1275+(CHOOSE(N_CW+1,0,1,CW_N2,CW_N3,CW_N4,CW_N5,CW_N6)+CHOOSE(N_CW_A+1,0,CW_A1,CW_A2))*CW_PER_SWING*AM1275,AM1275))</f>
        <v>24.661820280788</v>
      </c>
      <c r="AQ1275" s="41" t="n">
        <f aca="false">IF(CORE_MODE=2,AN1275,K1275)</f>
        <v>1.545855</v>
      </c>
      <c r="AR1275" s="31" t="n">
        <f aca="false">IF(CORE_MODE=2,AO1275,L1275)</f>
        <v>10.51628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31" t="n">
        <v>11.211605</v>
      </c>
      <c r="H1276" s="8" t="n">
        <v>149.959607</v>
      </c>
      <c r="I1276" s="8" t="n">
        <v>2506.517777</v>
      </c>
      <c r="J1276" s="31" t="n">
        <v>16.71462</v>
      </c>
      <c r="K1276" s="41" t="n">
        <v>1.555503</v>
      </c>
      <c r="L1276" s="31" t="n">
        <v>14.330897</v>
      </c>
      <c r="M1276" s="8" t="n">
        <v>300.5</v>
      </c>
      <c r="N1276" s="8" t="n">
        <v>1201</v>
      </c>
      <c r="O1276" s="31" t="n">
        <v>10.561845</v>
      </c>
      <c r="P1276" s="31" t="n">
        <v>14.056359</v>
      </c>
      <c r="Q1276" s="31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31" t="n">
        <v>6.974987</v>
      </c>
      <c r="W1276" s="41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2*ROUNDUP(G1276*1000/V_ZENER,0)*PRICE_Z+(4+IF(CORE_MODE=1,1,0)+IF(OR(CORE_MODE=3,CORE_MODE=4),1+2*N_CW+2*N_CW_A,0))*ROUNDUP(G1276*DIODE_SAFETY/V_STICK,0)*PRICE_STICK</f>
        <v>90.9</v>
      </c>
      <c r="AG1276" s="24" t="n">
        <f aca="false">SUM(X1276:AF1276)</f>
        <v>4685.09719127</v>
      </c>
      <c r="AH1276" s="20" t="n">
        <f aca="false">FIXED_BOM</f>
        <v>3666</v>
      </c>
      <c r="AI1276" s="24" t="n">
        <f aca="false">(AG1276+AH1276)*(1+CONT)</f>
        <v>9603.7617699605</v>
      </c>
      <c r="AJ1276" s="24" t="n">
        <f aca="false">IF(AR1276&gt;0,AI1276/AR1276,1000000000000)</f>
        <v>670.143799788701</v>
      </c>
      <c r="AK1276" s="8" t="n">
        <f aca="false">IF(AND(AP1276&gt;=V_NEED,AR1276&gt;=P_MIN,AQ1276&gt;=Z_MIN,F1276&lt;=N_CAP,D1276&lt;=R_MAX,OR(CORONA_REQ=0,O1276&gt;=G1276),OR(CORE_MODE&lt;&gt;3,E_CORE&lt;=E_NULL_MAX)),1,0)</f>
        <v>0</v>
      </c>
      <c r="AL1276" s="31" t="n">
        <f aca="false">IF(AK1276=1,IF(OBJECTIVE=1,AI1276,AJ1276),1000000000000)+ROW()*0.000000001</f>
        <v>1000000000000</v>
      </c>
      <c r="AM1276" s="31" t="n">
        <v>6.399048</v>
      </c>
      <c r="AN1276" s="41" t="n">
        <v>1.531482</v>
      </c>
      <c r="AO1276" s="31" t="n">
        <v>14.020658</v>
      </c>
      <c r="AP1276" s="31" t="n">
        <f aca="false">IF(CORE_MODE=1,G1276,IF(OR(CORE_MODE=3,CORE_MODE=4),G1276+(CHOOSE(N_CW+1,0,1,CW_N2,CW_N3,CW_N4,CW_N5,CW_N6)+CHOOSE(N_CW_A+1,0,CW_A1,CW_A2))*CW_PER_SWING*AM1276,AM1276))</f>
        <v>24.792067805624</v>
      </c>
      <c r="AQ1276" s="41" t="n">
        <f aca="false">IF(CORE_MODE=2,AN1276,K1276)</f>
        <v>1.555503</v>
      </c>
      <c r="AR1276" s="31" t="n">
        <f aca="false">IF(CORE_MODE=2,AO1276,L1276)</f>
        <v>14.330897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31" t="n">
        <v>11.211605</v>
      </c>
      <c r="H1277" s="8" t="n">
        <v>55.567787</v>
      </c>
      <c r="I1277" s="8" t="n">
        <v>663.776189</v>
      </c>
      <c r="J1277" s="31" t="n">
        <v>11.945341</v>
      </c>
      <c r="K1277" s="41" t="n">
        <v>1.438682</v>
      </c>
      <c r="L1277" s="31" t="n">
        <v>3.229234</v>
      </c>
      <c r="M1277" s="8" t="n">
        <v>79.5</v>
      </c>
      <c r="N1277" s="8" t="n">
        <v>759</v>
      </c>
      <c r="O1277" s="31" t="n">
        <v>10.561845</v>
      </c>
      <c r="P1277" s="31" t="n">
        <v>4.023028</v>
      </c>
      <c r="Q1277" s="31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31" t="n">
        <v>2.577064</v>
      </c>
      <c r="W1277" s="41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2*ROUNDUP(G1277*1000/V_ZENER,0)*PRICE_Z+(4+IF(CORE_MODE=1,1,0)+IF(OR(CORE_MODE=3,CORE_MODE=4),1+2*N_CW+2*N_CW_A,0))*ROUNDUP(G1277*DIODE_SAFETY/V_STICK,0)*PRICE_STICK</f>
        <v>90.9</v>
      </c>
      <c r="AG1277" s="24" t="n">
        <f aca="false">SUM(X1277:AF1277)</f>
        <v>1508.72901284</v>
      </c>
      <c r="AH1277" s="20" t="n">
        <f aca="false">FIXED_BOM</f>
        <v>3666</v>
      </c>
      <c r="AI1277" s="24" t="n">
        <f aca="false">(AG1277+AH1277)*(1+CONT)</f>
        <v>5950.938364766</v>
      </c>
      <c r="AJ1277" s="24" t="n">
        <f aca="false">IF(AR1277&gt;0,AI1277/AR1277,1000000000000)</f>
        <v>1842.83280950405</v>
      </c>
      <c r="AK1277" s="8" t="n">
        <f aca="false">IF(AND(AP1277&gt;=V_NEED,AR1277&gt;=P_MIN,AQ1277&gt;=Z_MIN,F1277&lt;=N_CAP,D1277&lt;=R_MAX,OR(CORONA_REQ=0,O1277&gt;=G1277),OR(CORE_MODE&lt;&gt;3,E_CORE&lt;=E_NULL_MAX)),1,0)</f>
        <v>0</v>
      </c>
      <c r="AL1277" s="31" t="n">
        <f aca="false">IF(AK1277=1,IF(OBJECTIVE=1,AI1277,AJ1277),1000000000000)+ROW()*0.000000001</f>
        <v>1000000000000</v>
      </c>
      <c r="AM1277" s="31" t="n">
        <v>6.161144</v>
      </c>
      <c r="AN1277" s="41" t="n">
        <v>1.371187</v>
      </c>
      <c r="AO1277" s="31" t="n">
        <v>2.930492</v>
      </c>
      <c r="AP1277" s="31" t="n">
        <f aca="false">IF(CORE_MODE=1,G1277,IF(OR(CORE_MODE=3,CORE_MODE=4),G1277+(CHOOSE(N_CW+1,0,1,CW_N2,CW_N3,CW_N4,CW_N5,CW_N6)+CHOOSE(N_CW_A+1,0,CW_A1,CW_A2))*CW_PER_SWING*AM1277,AM1277))</f>
        <v>24.287172948872</v>
      </c>
      <c r="AQ1277" s="41" t="n">
        <f aca="false">IF(CORE_MODE=2,AN1277,K1277)</f>
        <v>1.438682</v>
      </c>
      <c r="AR1277" s="31" t="n">
        <f aca="false">IF(CORE_MODE=2,AO1277,L1277)</f>
        <v>3.229234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31" t="n">
        <v>11.211605</v>
      </c>
      <c r="H1278" s="8" t="n">
        <v>86.177951</v>
      </c>
      <c r="I1278" s="8" t="n">
        <v>1043.076869</v>
      </c>
      <c r="J1278" s="31" t="n">
        <v>12.103756</v>
      </c>
      <c r="K1278" s="41" t="n">
        <v>1.469742</v>
      </c>
      <c r="L1278" s="31" t="n">
        <v>5.32799</v>
      </c>
      <c r="M1278" s="8" t="n">
        <v>118.5</v>
      </c>
      <c r="N1278" s="8" t="n">
        <v>837</v>
      </c>
      <c r="O1278" s="31" t="n">
        <v>10.561845</v>
      </c>
      <c r="P1278" s="31" t="n">
        <v>6.034542</v>
      </c>
      <c r="Q1278" s="31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31" t="n">
        <v>3.353168</v>
      </c>
      <c r="W1278" s="41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2*ROUNDUP(G1278*1000/V_ZENER,0)*PRICE_Z+(4+IF(CORE_MODE=1,1,0)+IF(OR(CORE_MODE=3,CORE_MODE=4),1+2*N_CW+2*N_CW_A,0))*ROUNDUP(G1278*DIODE_SAFETY/V_STICK,0)*PRICE_STICK</f>
        <v>90.9</v>
      </c>
      <c r="AG1278" s="24" t="n">
        <f aca="false">SUM(X1278:AF1278)</f>
        <v>2069.80521341</v>
      </c>
      <c r="AH1278" s="20" t="n">
        <f aca="false">FIXED_BOM</f>
        <v>3666</v>
      </c>
      <c r="AI1278" s="24" t="n">
        <f aca="false">(AG1278+AH1278)*(1+CONT)</f>
        <v>6596.1759954215</v>
      </c>
      <c r="AJ1278" s="24" t="n">
        <f aca="false">IF(AR1278&gt;0,AI1278/AR1278,1000000000000)</f>
        <v>1238.02334377908</v>
      </c>
      <c r="AK1278" s="8" t="n">
        <f aca="false">IF(AND(AP1278&gt;=V_NEED,AR1278&gt;=P_MIN,AQ1278&gt;=Z_MIN,F1278&lt;=N_CAP,D1278&lt;=R_MAX,OR(CORONA_REQ=0,O1278&gt;=G1278),OR(CORE_MODE&lt;&gt;3,E_CORE&lt;=E_NULL_MAX)),1,0)</f>
        <v>0</v>
      </c>
      <c r="AL1278" s="31" t="n">
        <f aca="false">IF(AK1278=1,IF(OBJECTIVE=1,AI1278,AJ1278),1000000000000)+ROW()*0.000000001</f>
        <v>1000000000000</v>
      </c>
      <c r="AM1278" s="31" t="n">
        <v>6.212899</v>
      </c>
      <c r="AN1278" s="41" t="n">
        <v>1.422295</v>
      </c>
      <c r="AO1278" s="31" t="n">
        <v>5.024659</v>
      </c>
      <c r="AP1278" s="31" t="n">
        <f aca="false">IF(CORE_MODE=1,G1278,IF(OR(CORE_MODE=3,CORE_MODE=4),G1278+(CHOOSE(N_CW+1,0,1,CW_N2,CW_N3,CW_N4,CW_N5,CW_N6)+CHOOSE(N_CW_A+1,0,CW_A1,CW_A2))*CW_PER_SWING*AM1278,AM1278))</f>
        <v>24.397010670437</v>
      </c>
      <c r="AQ1278" s="41" t="n">
        <f aca="false">IF(CORE_MODE=2,AN1278,K1278)</f>
        <v>1.469742</v>
      </c>
      <c r="AR1278" s="31" t="n">
        <f aca="false">IF(CORE_MODE=2,AO1278,L1278)</f>
        <v>5.32799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31" t="n">
        <v>11.211605</v>
      </c>
      <c r="H1279" s="8" t="n">
        <v>116.788115</v>
      </c>
      <c r="I1279" s="8" t="n">
        <v>1422.377549</v>
      </c>
      <c r="J1279" s="31" t="n">
        <v>12.179129</v>
      </c>
      <c r="K1279" s="41" t="n">
        <v>1.484676</v>
      </c>
      <c r="L1279" s="31" t="n">
        <v>7.427107</v>
      </c>
      <c r="M1279" s="8" t="n">
        <v>157.5</v>
      </c>
      <c r="N1279" s="8" t="n">
        <v>915</v>
      </c>
      <c r="O1279" s="31" t="n">
        <v>10.561845</v>
      </c>
      <c r="P1279" s="31" t="n">
        <v>8.046055</v>
      </c>
      <c r="Q1279" s="31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31" t="n">
        <v>4.129272</v>
      </c>
      <c r="W1279" s="41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2*ROUNDUP(G1279*1000/V_ZENER,0)*PRICE_Z+(4+IF(CORE_MODE=1,1,0)+IF(OR(CORE_MODE=3,CORE_MODE=4),1+2*N_CW+2*N_CW_A,0))*ROUNDUP(G1279*DIODE_SAFETY/V_STICK,0)*PRICE_STICK</f>
        <v>90.9</v>
      </c>
      <c r="AG1279" s="24" t="n">
        <f aca="false">SUM(X1279:AF1279)</f>
        <v>2630.88147748</v>
      </c>
      <c r="AH1279" s="20" t="n">
        <f aca="false">FIXED_BOM</f>
        <v>3666</v>
      </c>
      <c r="AI1279" s="24" t="n">
        <f aca="false">(AG1279+AH1279)*(1+CONT)</f>
        <v>7241.413699102</v>
      </c>
      <c r="AJ1279" s="24" t="n">
        <f aca="false">IF(AR1279&gt;0,AI1279/AR1279,1000000000000)</f>
        <v>974.997896098979</v>
      </c>
      <c r="AK1279" s="8" t="n">
        <f aca="false">IF(AND(AP1279&gt;=V_NEED,AR1279&gt;=P_MIN,AQ1279&gt;=Z_MIN,F1279&lt;=N_CAP,D1279&lt;=R_MAX,OR(CORONA_REQ=0,O1279&gt;=G1279),OR(CORE_MODE&lt;&gt;3,E_CORE&lt;=E_NULL_MAX)),1,0)</f>
        <v>0</v>
      </c>
      <c r="AL1279" s="31" t="n">
        <f aca="false">IF(AK1279=1,IF(OBJECTIVE=1,AI1279,AJ1279),1000000000000)+ROW()*0.000000001</f>
        <v>1000000000000</v>
      </c>
      <c r="AM1279" s="31" t="n">
        <v>6.248162</v>
      </c>
      <c r="AN1279" s="41" t="n">
        <v>1.449077</v>
      </c>
      <c r="AO1279" s="31" t="n">
        <v>7.132507</v>
      </c>
      <c r="AP1279" s="31" t="n">
        <f aca="false">IF(CORE_MODE=1,G1279,IF(OR(CORE_MODE=3,CORE_MODE=4),G1279+(CHOOSE(N_CW+1,0,1,CW_N2,CW_N3,CW_N4,CW_N5,CW_N6)+CHOOSE(N_CW_A+1,0,CW_A1,CW_A2))*CW_PER_SWING*AM1279,AM1279))</f>
        <v>24.471848030606</v>
      </c>
      <c r="AQ1279" s="41" t="n">
        <f aca="false">IF(CORE_MODE=2,AN1279,K1279)</f>
        <v>1.484676</v>
      </c>
      <c r="AR1279" s="31" t="n">
        <f aca="false">IF(CORE_MODE=2,AO1279,L1279)</f>
        <v>7.427107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31" t="n">
        <v>11.211605</v>
      </c>
      <c r="H1280" s="8" t="n">
        <v>147.398279</v>
      </c>
      <c r="I1280" s="8" t="n">
        <v>1801.678228</v>
      </c>
      <c r="J1280" s="31" t="n">
        <v>12.223197</v>
      </c>
      <c r="K1280" s="41" t="n">
        <v>1.493993</v>
      </c>
      <c r="L1280" s="31" t="n">
        <v>9.533918</v>
      </c>
      <c r="M1280" s="8" t="n">
        <v>196.5</v>
      </c>
      <c r="N1280" s="8" t="n">
        <v>993</v>
      </c>
      <c r="O1280" s="31" t="n">
        <v>10.561845</v>
      </c>
      <c r="P1280" s="31" t="n">
        <v>10.057569</v>
      </c>
      <c r="Q1280" s="31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31" t="n">
        <v>4.905376</v>
      </c>
      <c r="W1280" s="41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2*ROUNDUP(G1280*1000/V_ZENER,0)*PRICE_Z+(4+IF(CORE_MODE=1,1,0)+IF(OR(CORE_MODE=3,CORE_MODE=4),1+2*N_CW+2*N_CW_A,0))*ROUNDUP(G1280*DIODE_SAFETY/V_STICK,0)*PRICE_STICK</f>
        <v>90.9</v>
      </c>
      <c r="AG1280" s="24" t="n">
        <f aca="false">SUM(X1280:AF1280)</f>
        <v>3191.95768305</v>
      </c>
      <c r="AH1280" s="20" t="n">
        <f aca="false">FIXED_BOM</f>
        <v>3666</v>
      </c>
      <c r="AI1280" s="24" t="n">
        <f aca="false">(AG1280+AH1280)*(1+CONT)</f>
        <v>7886.6513355075</v>
      </c>
      <c r="AJ1280" s="24" t="n">
        <f aca="false">IF(AR1280&gt;0,AI1280/AR1280,1000000000000)</f>
        <v>827.220386781961</v>
      </c>
      <c r="AK1280" s="8" t="n">
        <f aca="false">IF(AND(AP1280&gt;=V_NEED,AR1280&gt;=P_MIN,AQ1280&gt;=Z_MIN,F1280&lt;=N_CAP,D1280&lt;=R_MAX,OR(CORONA_REQ=0,O1280&gt;=G1280),OR(CORE_MODE&lt;&gt;3,E_CORE&lt;=E_NULL_MAX)),1,0)</f>
        <v>0</v>
      </c>
      <c r="AL1280" s="31" t="n">
        <f aca="false">IF(AK1280=1,IF(OBJECTIVE=1,AI1280,AJ1280),1000000000000)+ROW()*0.000000001</f>
        <v>1000000000000</v>
      </c>
      <c r="AM1280" s="31" t="n">
        <v>6.29122</v>
      </c>
      <c r="AN1280" s="41" t="n">
        <v>1.46455</v>
      </c>
      <c r="AO1280" s="31" t="n">
        <v>9.231885</v>
      </c>
      <c r="AP1280" s="31" t="n">
        <f aca="false">IF(CORE_MODE=1,G1280,IF(OR(CORE_MODE=3,CORE_MODE=4),G1280+(CHOOSE(N_CW+1,0,1,CW_N2,CW_N3,CW_N4,CW_N5,CW_N6)+CHOOSE(N_CW_A+1,0,CW_A1,CW_A2))*CW_PER_SWING*AM1280,AM1280))</f>
        <v>24.56322843086</v>
      </c>
      <c r="AQ1280" s="41" t="n">
        <f aca="false">IF(CORE_MODE=2,AN1280,K1280)</f>
        <v>1.493993</v>
      </c>
      <c r="AR1280" s="31" t="n">
        <f aca="false">IF(CORE_MODE=2,AO1280,L1280)</f>
        <v>9.533918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31" t="n">
        <v>11.211605</v>
      </c>
      <c r="H1281" s="8" t="n">
        <v>178.008443</v>
      </c>
      <c r="I1281" s="8" t="n">
        <v>2180.978908</v>
      </c>
      <c r="J1281" s="31" t="n">
        <v>12.252109</v>
      </c>
      <c r="K1281" s="41" t="n">
        <v>1.499213</v>
      </c>
      <c r="L1281" s="31" t="n">
        <v>11.625284</v>
      </c>
      <c r="M1281" s="8" t="n">
        <v>235.5</v>
      </c>
      <c r="N1281" s="8" t="n">
        <v>1071</v>
      </c>
      <c r="O1281" s="31" t="n">
        <v>10.561845</v>
      </c>
      <c r="P1281" s="31" t="n">
        <v>12.069083</v>
      </c>
      <c r="Q1281" s="31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31" t="n">
        <v>5.68148</v>
      </c>
      <c r="W1281" s="41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2*ROUNDUP(G1281*1000/V_ZENER,0)*PRICE_Z+(4+IF(CORE_MODE=1,1,0)+IF(OR(CORE_MODE=3,CORE_MODE=4),1+2*N_CW+2*N_CW_A,0))*ROUNDUP(G1281*DIODE_SAFETY/V_STICK,0)*PRICE_STICK</f>
        <v>90.9</v>
      </c>
      <c r="AG1281" s="24" t="n">
        <f aca="false">SUM(X1281:AF1281)</f>
        <v>3753.03395559</v>
      </c>
      <c r="AH1281" s="20" t="n">
        <f aca="false">FIXED_BOM</f>
        <v>3666</v>
      </c>
      <c r="AI1281" s="24" t="n">
        <f aca="false">(AG1281+AH1281)*(1+CONT)</f>
        <v>8531.8890489285</v>
      </c>
      <c r="AJ1281" s="24" t="n">
        <f aca="false">IF(AR1281&gt;0,AI1281/AR1281,1000000000000)</f>
        <v>733.908010241169</v>
      </c>
      <c r="AK1281" s="8" t="n">
        <f aca="false">IF(AND(AP1281&gt;=V_NEED,AR1281&gt;=P_MIN,AQ1281&gt;=Z_MIN,F1281&lt;=N_CAP,D1281&lt;=R_MAX,OR(CORONA_REQ=0,O1281&gt;=G1281),OR(CORE_MODE&lt;&gt;3,E_CORE&lt;=E_NULL_MAX)),1,0)</f>
        <v>0</v>
      </c>
      <c r="AL1281" s="31" t="n">
        <f aca="false">IF(AK1281=1,IF(OBJECTIVE=1,AI1281,AJ1281),1000000000000)+ROW()*0.000000001</f>
        <v>1000000000000</v>
      </c>
      <c r="AM1281" s="31" t="n">
        <v>6.329772</v>
      </c>
      <c r="AN1281" s="41" t="n">
        <v>1.47412</v>
      </c>
      <c r="AO1281" s="31" t="n">
        <v>11.317901</v>
      </c>
      <c r="AP1281" s="31" t="n">
        <f aca="false">IF(CORE_MODE=1,G1281,IF(OR(CORE_MODE=3,CORE_MODE=4),G1281+(CHOOSE(N_CW+1,0,1,CW_N2,CW_N3,CW_N4,CW_N5,CW_N6)+CHOOSE(N_CW_A+1,0,CW_A1,CW_A2))*CW_PER_SWING*AM1281,AM1281))</f>
        <v>24.645045914036</v>
      </c>
      <c r="AQ1281" s="41" t="n">
        <f aca="false">IF(CORE_MODE=2,AN1281,K1281)</f>
        <v>1.499213</v>
      </c>
      <c r="AR1281" s="31" t="n">
        <f aca="false">IF(CORE_MODE=2,AO1281,L1281)</f>
        <v>11.625284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31" t="n">
        <v>11.211605</v>
      </c>
      <c r="H1282" s="8" t="n">
        <v>239.22877</v>
      </c>
      <c r="I1282" s="8" t="n">
        <v>2939.580267</v>
      </c>
      <c r="J1282" s="31" t="n">
        <v>12.287737</v>
      </c>
      <c r="K1282" s="41" t="n">
        <v>1.507745</v>
      </c>
      <c r="L1282" s="31" t="n">
        <v>15.855515</v>
      </c>
      <c r="M1282" s="8" t="n">
        <v>313.5</v>
      </c>
      <c r="N1282" s="8" t="n">
        <v>1227</v>
      </c>
      <c r="O1282" s="31" t="n">
        <v>10.561845</v>
      </c>
      <c r="P1282" s="31" t="n">
        <v>16.092111</v>
      </c>
      <c r="Q1282" s="31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31" t="n">
        <v>7.233688</v>
      </c>
      <c r="W1282" s="41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2*ROUNDUP(G1282*1000/V_ZENER,0)*PRICE_Z+(4+IF(CORE_MODE=1,1,0)+IF(OR(CORE_MODE=3,CORE_MODE=4),1+2*N_CW+2*N_CW_A,0))*ROUNDUP(G1282*DIODE_SAFETY/V_STICK,0)*PRICE_STICK</f>
        <v>90.9</v>
      </c>
      <c r="AG1282" s="24" t="n">
        <f aca="false">SUM(X1282:AF1282)</f>
        <v>4875.1864387</v>
      </c>
      <c r="AH1282" s="20" t="n">
        <f aca="false">FIXED_BOM</f>
        <v>3666</v>
      </c>
      <c r="AI1282" s="24" t="n">
        <f aca="false">(AG1282+AH1282)*(1+CONT)</f>
        <v>9822.364404505</v>
      </c>
      <c r="AJ1282" s="24" t="n">
        <f aca="false">IF(AR1282&gt;0,AI1282/AR1282,1000000000000)</f>
        <v>619.491981465439</v>
      </c>
      <c r="AK1282" s="8" t="n">
        <f aca="false">IF(AND(AP1282&gt;=V_NEED,AR1282&gt;=P_MIN,AQ1282&gt;=Z_MIN,F1282&lt;=N_CAP,D1282&lt;=R_MAX,OR(CORONA_REQ=0,O1282&gt;=G1282),OR(CORE_MODE&lt;&gt;3,E_CORE&lt;=E_NULL_MAX)),1,0)</f>
        <v>0</v>
      </c>
      <c r="AL1282" s="31" t="n">
        <f aca="false">IF(AK1282=1,IF(OBJECTIVE=1,AI1282,AJ1282),1000000000000)+ROW()*0.000000001</f>
        <v>1000000000000</v>
      </c>
      <c r="AM1282" s="31" t="n">
        <v>6.389873</v>
      </c>
      <c r="AN1282" s="41" t="n">
        <v>1.48952</v>
      </c>
      <c r="AO1282" s="31" t="n">
        <v>15.565823</v>
      </c>
      <c r="AP1282" s="31" t="n">
        <f aca="false">IF(CORE_MODE=1,G1282,IF(OR(CORE_MODE=3,CORE_MODE=4),G1282+(CHOOSE(N_CW+1,0,1,CW_N2,CW_N3,CW_N4,CW_N5,CW_N6)+CHOOSE(N_CW_A+1,0,CW_A1,CW_A2))*CW_PER_SWING*AM1282,AM1282))</f>
        <v>24.772596042599</v>
      </c>
      <c r="AQ1282" s="41" t="n">
        <f aca="false">IF(CORE_MODE=2,AN1282,K1282)</f>
        <v>1.507745</v>
      </c>
      <c r="AR1282" s="31" t="n">
        <f aca="false">IF(CORE_MODE=2,AO1282,L1282)</f>
        <v>15.855515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31" t="n">
        <v>11.211605</v>
      </c>
      <c r="H1283" s="8" t="n">
        <v>28.211102</v>
      </c>
      <c r="I1283" s="8" t="n">
        <v>470.89352</v>
      </c>
      <c r="J1283" s="31" t="n">
        <v>16.69178</v>
      </c>
      <c r="K1283" s="41" t="n">
        <v>1.456209</v>
      </c>
      <c r="L1283" s="31" t="n">
        <v>2.34646</v>
      </c>
      <c r="M1283" s="8" t="n">
        <v>79</v>
      </c>
      <c r="N1283" s="8" t="n">
        <v>758</v>
      </c>
      <c r="O1283" s="31" t="n">
        <v>11.4365</v>
      </c>
      <c r="P1283" s="31" t="n">
        <v>4.006869</v>
      </c>
      <c r="Q1283" s="31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31" t="n">
        <v>2.567113</v>
      </c>
      <c r="W1283" s="41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2*ROUNDUP(G1283*1000/V_ZENER,0)*PRICE_Z+(4+IF(CORE_MODE=1,1,0)+IF(OR(CORE_MODE=3,CORE_MODE=4),1+2*N_CW+2*N_CW_A,0))*ROUNDUP(G1283*DIODE_SAFETY/V_STICK,0)*PRICE_STICK</f>
        <v>90.9</v>
      </c>
      <c r="AG1283" s="24" t="n">
        <f aca="false">SUM(X1283:AF1283)</f>
        <v>1450.61356453</v>
      </c>
      <c r="AH1283" s="20" t="n">
        <f aca="false">FIXED_BOM</f>
        <v>3666</v>
      </c>
      <c r="AI1283" s="24" t="n">
        <f aca="false">(AG1283+AH1283)*(1+CONT)</f>
        <v>5884.1055992095</v>
      </c>
      <c r="AJ1283" s="24" t="n">
        <f aca="false">IF(AR1283&gt;0,AI1283/AR1283,1000000000000)</f>
        <v>2507.65220767006</v>
      </c>
      <c r="AK1283" s="8" t="n">
        <f aca="false">IF(AND(AP1283&gt;=V_NEED,AR1283&gt;=P_MIN,AQ1283&gt;=Z_MIN,F1283&lt;=N_CAP,D1283&lt;=R_MAX,OR(CORONA_REQ=0,O1283&gt;=G1283),OR(CORE_MODE&lt;&gt;3,E_CORE&lt;=E_NULL_MAX)),1,0)</f>
        <v>0</v>
      </c>
      <c r="AL1283" s="31" t="n">
        <f aca="false">IF(AK1283=1,IF(OBJECTIVE=1,AI1283,AJ1283),1000000000000)+ROW()*0.000000001</f>
        <v>1000000000000</v>
      </c>
      <c r="AM1283" s="31" t="n">
        <v>6.169542</v>
      </c>
      <c r="AN1283" s="41" t="n">
        <v>1.362125</v>
      </c>
      <c r="AO1283" s="31" t="n">
        <v>2.057035</v>
      </c>
      <c r="AP1283" s="31" t="n">
        <f aca="false">IF(CORE_MODE=1,G1283,IF(OR(CORE_MODE=3,CORE_MODE=4),G1283+(CHOOSE(N_CW+1,0,1,CW_N2,CW_N3,CW_N4,CW_N5,CW_N6)+CHOOSE(N_CW_A+1,0,CW_A1,CW_A2))*CW_PER_SWING*AM1283,AM1283))</f>
        <v>24.304995713546</v>
      </c>
      <c r="AQ1283" s="41" t="n">
        <f aca="false">IF(CORE_MODE=2,AN1283,K1283)</f>
        <v>1.456209</v>
      </c>
      <c r="AR1283" s="31" t="n">
        <f aca="false">IF(CORE_MODE=2,AO1283,L1283)</f>
        <v>2.34646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31" t="n">
        <v>11.211605</v>
      </c>
      <c r="H1284" s="8" t="n">
        <v>43.188875</v>
      </c>
      <c r="I1284" s="8" t="n">
        <v>739.975532</v>
      </c>
      <c r="J1284" s="31" t="n">
        <v>17.133475</v>
      </c>
      <c r="K1284" s="41" t="n">
        <v>1.502037</v>
      </c>
      <c r="L1284" s="31" t="n">
        <v>3.9456</v>
      </c>
      <c r="M1284" s="8" t="n">
        <v>114</v>
      </c>
      <c r="N1284" s="8" t="n">
        <v>828</v>
      </c>
      <c r="O1284" s="31" t="n">
        <v>11.4365</v>
      </c>
      <c r="P1284" s="31" t="n">
        <v>6.010303</v>
      </c>
      <c r="Q1284" s="31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31" t="n">
        <v>3.263617</v>
      </c>
      <c r="W1284" s="41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2*ROUNDUP(G1284*1000/V_ZENER,0)*PRICE_Z+(4+IF(CORE_MODE=1,1,0)+IF(OR(CORE_MODE=3,CORE_MODE=4),1+2*N_CW+2*N_CW_A,0))*ROUNDUP(G1284*DIODE_SAFETY/V_STICK,0)*PRICE_STICK</f>
        <v>90.9</v>
      </c>
      <c r="AG1284" s="24" t="n">
        <f aca="false">SUM(X1284:AF1284)</f>
        <v>1936.58527916</v>
      </c>
      <c r="AH1284" s="20" t="n">
        <f aca="false">FIXED_BOM</f>
        <v>3666</v>
      </c>
      <c r="AI1284" s="24" t="n">
        <f aca="false">(AG1284+AH1284)*(1+CONT)</f>
        <v>6442.973071034</v>
      </c>
      <c r="AJ1284" s="24" t="n">
        <f aca="false">IF(AR1284&gt;0,AI1284/AR1284,1000000000000)</f>
        <v>1632.95140689223</v>
      </c>
      <c r="AK1284" s="8" t="n">
        <f aca="false">IF(AND(AP1284&gt;=V_NEED,AR1284&gt;=P_MIN,AQ1284&gt;=Z_MIN,F1284&lt;=N_CAP,D1284&lt;=R_MAX,OR(CORONA_REQ=0,O1284&gt;=G1284),OR(CORE_MODE&lt;&gt;3,E_CORE&lt;=E_NULL_MAX)),1,0)</f>
        <v>0</v>
      </c>
      <c r="AL1284" s="31" t="n">
        <f aca="false">IF(AK1284=1,IF(OBJECTIVE=1,AI1284,AJ1284),1000000000000)+ROW()*0.000000001</f>
        <v>1000000000000</v>
      </c>
      <c r="AM1284" s="31" t="n">
        <v>6.221237</v>
      </c>
      <c r="AN1284" s="41" t="n">
        <v>1.433948</v>
      </c>
      <c r="AO1284" s="31" t="n">
        <v>3.645466</v>
      </c>
      <c r="AP1284" s="31" t="n">
        <f aca="false">IF(CORE_MODE=1,G1284,IF(OR(CORE_MODE=3,CORE_MODE=4),G1284+(CHOOSE(N_CW+1,0,1,CW_N2,CW_N3,CW_N4,CW_N5,CW_N6)+CHOOSE(N_CW_A+1,0,CW_A1,CW_A2))*CW_PER_SWING*AM1284,AM1284))</f>
        <v>24.414706099331</v>
      </c>
      <c r="AQ1284" s="41" t="n">
        <f aca="false">IF(CORE_MODE=2,AN1284,K1284)</f>
        <v>1.502037</v>
      </c>
      <c r="AR1284" s="31" t="n">
        <f aca="false">IF(CORE_MODE=2,AO1284,L1284)</f>
        <v>3.9456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31" t="n">
        <v>11.211605</v>
      </c>
      <c r="H1285" s="8" t="n">
        <v>58.166648</v>
      </c>
      <c r="I1285" s="8" t="n">
        <v>1009.057543</v>
      </c>
      <c r="J1285" s="31" t="n">
        <v>17.3477</v>
      </c>
      <c r="K1285" s="41" t="n">
        <v>1.523903</v>
      </c>
      <c r="L1285" s="31" t="n">
        <v>5.541954</v>
      </c>
      <c r="M1285" s="8" t="n">
        <v>156</v>
      </c>
      <c r="N1285" s="8" t="n">
        <v>912</v>
      </c>
      <c r="O1285" s="31" t="n">
        <v>11.4365</v>
      </c>
      <c r="P1285" s="31" t="n">
        <v>8.013738</v>
      </c>
      <c r="Q1285" s="31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31" t="n">
        <v>4.099422</v>
      </c>
      <c r="W1285" s="41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2*ROUNDUP(G1285*1000/V_ZENER,0)*PRICE_Z+(4+IF(CORE_MODE=1,1,0)+IF(OR(CORE_MODE=3,CORE_MODE=4),1+2*N_CW+2*N_CW_A,0))*ROUNDUP(G1285*DIODE_SAFETY/V_STICK,0)*PRICE_STICK</f>
        <v>90.9</v>
      </c>
      <c r="AG1285" s="24" t="n">
        <f aca="false">SUM(X1285:AF1285)</f>
        <v>2510.03424991</v>
      </c>
      <c r="AH1285" s="20" t="n">
        <f aca="false">FIXED_BOM</f>
        <v>3666</v>
      </c>
      <c r="AI1285" s="24" t="n">
        <f aca="false">(AG1285+AH1285)*(1+CONT)</f>
        <v>7102.4393873965</v>
      </c>
      <c r="AJ1285" s="24" t="n">
        <f aca="false">IF(AR1285&gt;0,AI1285/AR1285,1000000000000)</f>
        <v>1281.57674845307</v>
      </c>
      <c r="AK1285" s="8" t="n">
        <f aca="false">IF(AND(AP1285&gt;=V_NEED,AR1285&gt;=P_MIN,AQ1285&gt;=Z_MIN,F1285&lt;=N_CAP,D1285&lt;=R_MAX,OR(CORONA_REQ=0,O1285&gt;=G1285),OR(CORE_MODE&lt;&gt;3,E_CORE&lt;=E_NULL_MAX)),1,0)</f>
        <v>0</v>
      </c>
      <c r="AL1285" s="31" t="n">
        <f aca="false">IF(AK1285=1,IF(OBJECTIVE=1,AI1285,AJ1285),1000000000000)+ROW()*0.000000001</f>
        <v>1000000000000</v>
      </c>
      <c r="AM1285" s="31" t="n">
        <v>6.255976</v>
      </c>
      <c r="AN1285" s="41" t="n">
        <v>1.469949</v>
      </c>
      <c r="AO1285" s="31" t="n">
        <v>5.23329</v>
      </c>
      <c r="AP1285" s="31" t="n">
        <f aca="false">IF(CORE_MODE=1,G1285,IF(OR(CORE_MODE=3,CORE_MODE=4),G1285+(CHOOSE(N_CW+1,0,1,CW_N2,CW_N3,CW_N4,CW_N5,CW_N6)+CHOOSE(N_CW_A+1,0,CW_A1,CW_A2))*CW_PER_SWING*AM1285,AM1285))</f>
        <v>24.488431393688</v>
      </c>
      <c r="AQ1285" s="41" t="n">
        <f aca="false">IF(CORE_MODE=2,AN1285,K1285)</f>
        <v>1.523903</v>
      </c>
      <c r="AR1285" s="31" t="n">
        <f aca="false">IF(CORE_MODE=2,AO1285,L1285)</f>
        <v>5.541954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31" t="n">
        <v>11.211605</v>
      </c>
      <c r="H1286" s="8" t="n">
        <v>73.144421</v>
      </c>
      <c r="I1286" s="8" t="n">
        <v>1278.139555</v>
      </c>
      <c r="J1286" s="31" t="n">
        <v>17.474191</v>
      </c>
      <c r="K1286" s="41" t="n">
        <v>1.537758</v>
      </c>
      <c r="L1286" s="31" t="n">
        <v>7.147353</v>
      </c>
      <c r="M1286" s="8" t="n">
        <v>191</v>
      </c>
      <c r="N1286" s="8" t="n">
        <v>982</v>
      </c>
      <c r="O1286" s="31" t="n">
        <v>11.4365</v>
      </c>
      <c r="P1286" s="31" t="n">
        <v>10.017172</v>
      </c>
      <c r="Q1286" s="31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31" t="n">
        <v>4.795925</v>
      </c>
      <c r="W1286" s="41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2*ROUNDUP(G1286*1000/V_ZENER,0)*PRICE_Z+(4+IF(CORE_MODE=1,1,0)+IF(OR(CORE_MODE=3,CORE_MODE=4),1+2*N_CW+2*N_CW_A,0))*ROUNDUP(G1286*DIODE_SAFETY/V_STICK,0)*PRICE_STICK</f>
        <v>90.9</v>
      </c>
      <c r="AG1286" s="24" t="n">
        <f aca="false">SUM(X1286:AF1286)</f>
        <v>2996.00590454</v>
      </c>
      <c r="AH1286" s="20" t="n">
        <f aca="false">FIXED_BOM</f>
        <v>3666</v>
      </c>
      <c r="AI1286" s="24" t="n">
        <f aca="false">(AG1286+AH1286)*(1+CONT)</f>
        <v>7661.306790221</v>
      </c>
      <c r="AJ1286" s="24" t="n">
        <f aca="false">IF(AR1286&gt;0,AI1286/AR1286,1000000000000)</f>
        <v>1071.90827012756</v>
      </c>
      <c r="AK1286" s="8" t="n">
        <f aca="false">IF(AND(AP1286&gt;=V_NEED,AR1286&gt;=P_MIN,AQ1286&gt;=Z_MIN,F1286&lt;=N_CAP,D1286&lt;=R_MAX,OR(CORONA_REQ=0,O1286&gt;=G1286),OR(CORE_MODE&lt;&gt;3,E_CORE&lt;=E_NULL_MAX)),1,0)</f>
        <v>0</v>
      </c>
      <c r="AL1286" s="31" t="n">
        <f aca="false">IF(AK1286=1,IF(OBJECTIVE=1,AI1286,AJ1286),1000000000000)+ROW()*0.000000001</f>
        <v>1000000000000</v>
      </c>
      <c r="AM1286" s="31" t="n">
        <v>6.282144</v>
      </c>
      <c r="AN1286" s="41" t="n">
        <v>1.493656</v>
      </c>
      <c r="AO1286" s="31" t="n">
        <v>6.838207</v>
      </c>
      <c r="AP1286" s="31" t="n">
        <f aca="false">IF(CORE_MODE=1,G1286,IF(OR(CORE_MODE=3,CORE_MODE=4),G1286+(CHOOSE(N_CW+1,0,1,CW_N2,CW_N3,CW_N4,CW_N5,CW_N6)+CHOOSE(N_CW_A+1,0,CW_A1,CW_A2))*CW_PER_SWING*AM1286,AM1286))</f>
        <v>24.543966771872</v>
      </c>
      <c r="AQ1286" s="41" t="n">
        <f aca="false">IF(CORE_MODE=2,AN1286,K1286)</f>
        <v>1.537758</v>
      </c>
      <c r="AR1286" s="31" t="n">
        <f aca="false">IF(CORE_MODE=2,AO1286,L1286)</f>
        <v>7.147353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31" t="n">
        <v>11.211605</v>
      </c>
      <c r="H1287" s="8" t="n">
        <v>88.122194</v>
      </c>
      <c r="I1287" s="8" t="n">
        <v>1547.221566</v>
      </c>
      <c r="J1287" s="31" t="n">
        <v>17.557683</v>
      </c>
      <c r="K1287" s="41" t="n">
        <v>1.546961</v>
      </c>
      <c r="L1287" s="31" t="n">
        <v>8.753337</v>
      </c>
      <c r="M1287" s="8" t="n">
        <v>233</v>
      </c>
      <c r="N1287" s="8" t="n">
        <v>1066</v>
      </c>
      <c r="O1287" s="31" t="n">
        <v>11.4365</v>
      </c>
      <c r="P1287" s="31" t="n">
        <v>12.020607</v>
      </c>
      <c r="Q1287" s="31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31" t="n">
        <v>5.63173</v>
      </c>
      <c r="W1287" s="41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2*ROUNDUP(G1287*1000/V_ZENER,0)*PRICE_Z+(4+IF(CORE_MODE=1,1,0)+IF(OR(CORE_MODE=3,CORE_MODE=4),1+2*N_CW+2*N_CW_A,0))*ROUNDUP(G1287*DIODE_SAFETY/V_STICK,0)*PRICE_STICK</f>
        <v>90.9</v>
      </c>
      <c r="AG1287" s="24" t="n">
        <f aca="false">SUM(X1287:AF1287)</f>
        <v>3569.45481029</v>
      </c>
      <c r="AH1287" s="20" t="n">
        <f aca="false">FIXED_BOM</f>
        <v>3666</v>
      </c>
      <c r="AI1287" s="24" t="n">
        <f aca="false">(AG1287+AH1287)*(1+CONT)</f>
        <v>8320.7730318335</v>
      </c>
      <c r="AJ1287" s="24" t="n">
        <f aca="false">IF(AR1287&gt;0,AI1287/AR1287,1000000000000)</f>
        <v>950.582964169379</v>
      </c>
      <c r="AK1287" s="8" t="n">
        <f aca="false">IF(AND(AP1287&gt;=V_NEED,AR1287&gt;=P_MIN,AQ1287&gt;=Z_MIN,F1287&lt;=N_CAP,D1287&lt;=R_MAX,OR(CORONA_REQ=0,O1287&gt;=G1287),OR(CORE_MODE&lt;&gt;3,E_CORE&lt;=E_NULL_MAX)),1,0)</f>
        <v>0</v>
      </c>
      <c r="AL1287" s="31" t="n">
        <f aca="false">IF(AK1287=1,IF(OBJECTIVE=1,AI1287,AJ1287),1000000000000)+ROW()*0.000000001</f>
        <v>1000000000000</v>
      </c>
      <c r="AM1287" s="31" t="n">
        <v>6.30617</v>
      </c>
      <c r="AN1287" s="41" t="n">
        <v>1.510452</v>
      </c>
      <c r="AO1287" s="31" t="n">
        <v>8.455392</v>
      </c>
      <c r="AP1287" s="31" t="n">
        <f aca="false">IF(CORE_MODE=1,G1287,IF(OR(CORE_MODE=3,CORE_MODE=4),G1287+(CHOOSE(N_CW+1,0,1,CW_N2,CW_N3,CW_N4,CW_N5,CW_N6)+CHOOSE(N_CW_A+1,0,CW_A1,CW_A2))*CW_PER_SWING*AM1287,AM1287))</f>
        <v>24.59495626271</v>
      </c>
      <c r="AQ1287" s="41" t="n">
        <f aca="false">IF(CORE_MODE=2,AN1287,K1287)</f>
        <v>1.546961</v>
      </c>
      <c r="AR1287" s="31" t="n">
        <f aca="false">IF(CORE_MODE=2,AO1287,L1287)</f>
        <v>8.753337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31" t="n">
        <v>11.211605</v>
      </c>
      <c r="H1288" s="8" t="n">
        <v>118.077739</v>
      </c>
      <c r="I1288" s="8" t="n">
        <v>2085.385589</v>
      </c>
      <c r="J1288" s="31" t="n">
        <v>17.661124</v>
      </c>
      <c r="K1288" s="41" t="n">
        <v>1.558427</v>
      </c>
      <c r="L1288" s="31" t="n">
        <v>11.960492</v>
      </c>
      <c r="M1288" s="8" t="n">
        <v>303</v>
      </c>
      <c r="N1288" s="8" t="n">
        <v>1206</v>
      </c>
      <c r="O1288" s="31" t="n">
        <v>11.4365</v>
      </c>
      <c r="P1288" s="31" t="n">
        <v>16.027476</v>
      </c>
      <c r="Q1288" s="31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31" t="n">
        <v>7.024737</v>
      </c>
      <c r="W1288" s="41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2*ROUNDUP(G1288*1000/V_ZENER,0)*PRICE_Z+(4+IF(CORE_MODE=1,1,0)+IF(OR(CORE_MODE=3,CORE_MODE=4),1+2*N_CW+2*N_CW_A,0))*ROUNDUP(G1288*DIODE_SAFETY/V_STICK,0)*PRICE_STICK</f>
        <v>90.9</v>
      </c>
      <c r="AG1288" s="24" t="n">
        <f aca="false">SUM(X1288:AF1288)</f>
        <v>4541.39819302</v>
      </c>
      <c r="AH1288" s="20" t="n">
        <f aca="false">FIXED_BOM</f>
        <v>3666</v>
      </c>
      <c r="AI1288" s="24" t="n">
        <f aca="false">(AG1288+AH1288)*(1+CONT)</f>
        <v>9438.507921973</v>
      </c>
      <c r="AJ1288" s="24" t="n">
        <f aca="false">IF(AR1288&gt;0,AI1288/AR1288,1000000000000)</f>
        <v>789.140440207058</v>
      </c>
      <c r="AK1288" s="8" t="n">
        <f aca="false">IF(AND(AP1288&gt;=V_NEED,AR1288&gt;=P_MIN,AQ1288&gt;=Z_MIN,F1288&lt;=N_CAP,D1288&lt;=R_MAX,OR(CORONA_REQ=0,O1288&gt;=G1288),OR(CORE_MODE&lt;&gt;3,E_CORE&lt;=E_NULL_MAX)),1,0)</f>
        <v>0</v>
      </c>
      <c r="AL1288" s="31" t="n">
        <f aca="false">IF(AK1288=1,IF(OBJECTIVE=1,AI1288,AJ1288),1000000000000)+ROW()*0.000000001</f>
        <v>1000000000000</v>
      </c>
      <c r="AM1288" s="31" t="n">
        <v>6.367897</v>
      </c>
      <c r="AN1288" s="41" t="n">
        <v>1.529362</v>
      </c>
      <c r="AO1288" s="31" t="n">
        <v>11.646275</v>
      </c>
      <c r="AP1288" s="31" t="n">
        <f aca="false">IF(CORE_MODE=1,G1288,IF(OR(CORE_MODE=3,CORE_MODE=4),G1288+(CHOOSE(N_CW+1,0,1,CW_N2,CW_N3,CW_N4,CW_N5,CW_N6)+CHOOSE(N_CW_A+1,0,CW_A1,CW_A2))*CW_PER_SWING*AM1288,AM1288))</f>
        <v>24.725957190911</v>
      </c>
      <c r="AQ1288" s="41" t="n">
        <f aca="false">IF(CORE_MODE=2,AN1288,K1288)</f>
        <v>1.558427</v>
      </c>
      <c r="AR1288" s="31" t="n">
        <f aca="false">IF(CORE_MODE=2,AO1288,L1288)</f>
        <v>11.960492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31" t="n">
        <v>11.211605</v>
      </c>
      <c r="H1289" s="8" t="n">
        <v>37.959367</v>
      </c>
      <c r="I1289" s="8" t="n">
        <v>567.756253</v>
      </c>
      <c r="J1289" s="31" t="n">
        <v>14.956947</v>
      </c>
      <c r="K1289" s="41" t="n">
        <v>1.460535</v>
      </c>
      <c r="L1289" s="31" t="n">
        <v>2.850318</v>
      </c>
      <c r="M1289" s="8" t="n">
        <v>79</v>
      </c>
      <c r="N1289" s="8" t="n">
        <v>758</v>
      </c>
      <c r="O1289" s="31" t="n">
        <v>11.4365</v>
      </c>
      <c r="P1289" s="31" t="n">
        <v>4.685453</v>
      </c>
      <c r="Q1289" s="31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31" t="n">
        <v>2.567113</v>
      </c>
      <c r="W1289" s="41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2*ROUNDUP(G1289*1000/V_ZENER,0)*PRICE_Z+(4+IF(CORE_MODE=1,1,0)+IF(OR(CORE_MODE=3,CORE_MODE=4),1+2*N_CW+2*N_CW_A,0))*ROUNDUP(G1289*DIODE_SAFETY/V_STICK,0)*PRICE_STICK</f>
        <v>90.9</v>
      </c>
      <c r="AG1289" s="24" t="n">
        <f aca="false">SUM(X1289:AF1289)</f>
        <v>1458.73621501</v>
      </c>
      <c r="AH1289" s="20" t="n">
        <f aca="false">FIXED_BOM</f>
        <v>3666</v>
      </c>
      <c r="AI1289" s="24" t="n">
        <f aca="false">(AG1289+AH1289)*(1+CONT)</f>
        <v>5893.4466472615</v>
      </c>
      <c r="AJ1289" s="24" t="n">
        <f aca="false">IF(AR1289&gt;0,AI1289/AR1289,1000000000000)</f>
        <v>2067.64531089566</v>
      </c>
      <c r="AK1289" s="8" t="n">
        <f aca="false">IF(AND(AP1289&gt;=V_NEED,AR1289&gt;=P_MIN,AQ1289&gt;=Z_MIN,F1289&lt;=N_CAP,D1289&lt;=R_MAX,OR(CORONA_REQ=0,O1289&gt;=G1289),OR(CORE_MODE&lt;&gt;3,E_CORE&lt;=E_NULL_MAX)),1,0)</f>
        <v>0</v>
      </c>
      <c r="AL1289" s="31" t="n">
        <f aca="false">IF(AK1289=1,IF(OBJECTIVE=1,AI1289,AJ1289),1000000000000)+ROW()*0.000000001</f>
        <v>1000000000000</v>
      </c>
      <c r="AM1289" s="31" t="n">
        <v>6.176963</v>
      </c>
      <c r="AN1289" s="41" t="n">
        <v>1.379334</v>
      </c>
      <c r="AO1289" s="31" t="n">
        <v>2.549858</v>
      </c>
      <c r="AP1289" s="31" t="n">
        <f aca="false">IF(CORE_MODE=1,G1289,IF(OR(CORE_MODE=3,CORE_MODE=4),G1289+(CHOOSE(N_CW+1,0,1,CW_N2,CW_N3,CW_N4,CW_N5,CW_N6)+CHOOSE(N_CW_A+1,0,CW_A1,CW_A2))*CW_PER_SWING*AM1289,AM1289))</f>
        <v>24.320745027269</v>
      </c>
      <c r="AQ1289" s="41" t="n">
        <f aca="false">IF(CORE_MODE=2,AN1289,K1289)</f>
        <v>1.460535</v>
      </c>
      <c r="AR1289" s="31" t="n">
        <f aca="false">IF(CORE_MODE=2,AO1289,L1289)</f>
        <v>2.850318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31" t="n">
        <v>11.211605</v>
      </c>
      <c r="H1290" s="8" t="n">
        <v>58.507577</v>
      </c>
      <c r="I1290" s="8" t="n">
        <v>892.188398</v>
      </c>
      <c r="J1290" s="31" t="n">
        <v>15.249109</v>
      </c>
      <c r="K1290" s="41" t="n">
        <v>1.498306</v>
      </c>
      <c r="L1290" s="31" t="n">
        <v>4.73783</v>
      </c>
      <c r="M1290" s="8" t="n">
        <v>121</v>
      </c>
      <c r="N1290" s="8" t="n">
        <v>842</v>
      </c>
      <c r="O1290" s="31" t="n">
        <v>11.4365</v>
      </c>
      <c r="P1290" s="31" t="n">
        <v>7.028179</v>
      </c>
      <c r="Q1290" s="31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31" t="n">
        <v>3.402918</v>
      </c>
      <c r="W1290" s="41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2*ROUNDUP(G1290*1000/V_ZENER,0)*PRICE_Z+(4+IF(CORE_MODE=1,1,0)+IF(OR(CORE_MODE=3,CORE_MODE=4),1+2*N_CW+2*N_CW_A,0))*ROUNDUP(G1290*DIODE_SAFETY/V_STICK,0)*PRICE_STICK</f>
        <v>90.9</v>
      </c>
      <c r="AG1290" s="24" t="n">
        <f aca="false">SUM(X1290:AF1290)</f>
        <v>2036.24649903</v>
      </c>
      <c r="AH1290" s="20" t="n">
        <f aca="false">FIXED_BOM</f>
        <v>3666</v>
      </c>
      <c r="AI1290" s="24" t="n">
        <f aca="false">(AG1290+AH1290)*(1+CONT)</f>
        <v>6557.5834738845</v>
      </c>
      <c r="AJ1290" s="24" t="n">
        <f aca="false">IF(AR1290&gt;0,AI1290/AR1290,1000000000000)</f>
        <v>1384.09007370136</v>
      </c>
      <c r="AK1290" s="8" t="n">
        <f aca="false">IF(AND(AP1290&gt;=V_NEED,AR1290&gt;=P_MIN,AQ1290&gt;=Z_MIN,F1290&lt;=N_CAP,D1290&lt;=R_MAX,OR(CORONA_REQ=0,O1290&gt;=G1290),OR(CORE_MODE&lt;&gt;3,E_CORE&lt;=E_NULL_MAX)),1,0)</f>
        <v>0</v>
      </c>
      <c r="AL1290" s="31" t="n">
        <f aca="false">IF(AK1290=1,IF(OBJECTIVE=1,AI1290,AJ1290),1000000000000)+ROW()*0.000000001</f>
        <v>1000000000000</v>
      </c>
      <c r="AM1290" s="31" t="n">
        <v>6.227953</v>
      </c>
      <c r="AN1290" s="41" t="n">
        <v>1.441187</v>
      </c>
      <c r="AO1290" s="31" t="n">
        <v>4.438485</v>
      </c>
      <c r="AP1290" s="31" t="n">
        <f aca="false">IF(CORE_MODE=1,G1290,IF(OR(CORE_MODE=3,CORE_MODE=4),G1290+(CHOOSE(N_CW+1,0,1,CW_N2,CW_N3,CW_N4,CW_N5,CW_N6)+CHOOSE(N_CW_A+1,0,CW_A1,CW_A2))*CW_PER_SWING*AM1290,AM1290))</f>
        <v>24.428959217639</v>
      </c>
      <c r="AQ1290" s="41" t="n">
        <f aca="false">IF(CORE_MODE=2,AN1290,K1290)</f>
        <v>1.498306</v>
      </c>
      <c r="AR1290" s="31" t="n">
        <f aca="false">IF(CORE_MODE=2,AO1290,L1290)</f>
        <v>4.73783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31" t="n">
        <v>11.211605</v>
      </c>
      <c r="H1291" s="8" t="n">
        <v>79.055787</v>
      </c>
      <c r="I1291" s="8" t="n">
        <v>1216.620542</v>
      </c>
      <c r="J1291" s="31" t="n">
        <v>15.389392</v>
      </c>
      <c r="K1291" s="41" t="n">
        <v>1.516997</v>
      </c>
      <c r="L1291" s="31" t="n">
        <v>6.63191</v>
      </c>
      <c r="M1291" s="8" t="n">
        <v>163</v>
      </c>
      <c r="N1291" s="8" t="n">
        <v>926</v>
      </c>
      <c r="O1291" s="31" t="n">
        <v>11.4365</v>
      </c>
      <c r="P1291" s="31" t="n">
        <v>9.370906</v>
      </c>
      <c r="Q1291" s="31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31" t="n">
        <v>4.238722</v>
      </c>
      <c r="W1291" s="41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2*ROUNDUP(G1291*1000/V_ZENER,0)*PRICE_Z+(4+IF(CORE_MODE=1,1,0)+IF(OR(CORE_MODE=3,CORE_MODE=4),1+2*N_CW+2*N_CW_A,0))*ROUNDUP(G1291*DIODE_SAFETY/V_STICK,0)*PRICE_STICK</f>
        <v>90.9</v>
      </c>
      <c r="AG1291" s="24" t="n">
        <f aca="false">SUM(X1291:AF1291)</f>
        <v>2613.75673002</v>
      </c>
      <c r="AH1291" s="20" t="n">
        <f aca="false">FIXED_BOM</f>
        <v>3666</v>
      </c>
      <c r="AI1291" s="24" t="n">
        <f aca="false">(AG1291+AH1291)*(1+CONT)</f>
        <v>7221.720239523</v>
      </c>
      <c r="AJ1291" s="24" t="n">
        <f aca="false">IF(AR1291&gt;0,AI1291/AR1291,1000000000000)</f>
        <v>1088.93519959152</v>
      </c>
      <c r="AK1291" s="8" t="n">
        <f aca="false">IF(AND(AP1291&gt;=V_NEED,AR1291&gt;=P_MIN,AQ1291&gt;=Z_MIN,F1291&lt;=N_CAP,D1291&lt;=R_MAX,OR(CORONA_REQ=0,O1291&gt;=G1291),OR(CORE_MODE&lt;&gt;3,E_CORE&lt;=E_NULL_MAX)),1,0)</f>
        <v>0</v>
      </c>
      <c r="AL1291" s="31" t="n">
        <f aca="false">IF(AK1291=1,IF(OBJECTIVE=1,AI1291,AJ1291),1000000000000)+ROW()*0.000000001</f>
        <v>1000000000000</v>
      </c>
      <c r="AM1291" s="31" t="n">
        <v>6.262583</v>
      </c>
      <c r="AN1291" s="41" t="n">
        <v>1.47229</v>
      </c>
      <c r="AO1291" s="31" t="n">
        <v>6.323004</v>
      </c>
      <c r="AP1291" s="31" t="n">
        <f aca="false">IF(CORE_MODE=1,G1291,IF(OR(CORE_MODE=3,CORE_MODE=4),G1291+(CHOOSE(N_CW+1,0,1,CW_N2,CW_N3,CW_N4,CW_N5,CW_N6)+CHOOSE(N_CW_A+1,0,CW_A1,CW_A2))*CW_PER_SWING*AM1291,AM1291))</f>
        <v>24.502453185329</v>
      </c>
      <c r="AQ1291" s="41" t="n">
        <f aca="false">IF(CORE_MODE=2,AN1291,K1291)</f>
        <v>1.516997</v>
      </c>
      <c r="AR1291" s="31" t="n">
        <f aca="false">IF(CORE_MODE=2,AO1291,L1291)</f>
        <v>6.63191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31" t="n">
        <v>11.211605</v>
      </c>
      <c r="H1292" s="8" t="n">
        <v>99.603997</v>
      </c>
      <c r="I1292" s="8" t="n">
        <v>1541.052687</v>
      </c>
      <c r="J1292" s="31" t="n">
        <v>15.471796</v>
      </c>
      <c r="K1292" s="41" t="n">
        <v>1.52834</v>
      </c>
      <c r="L1292" s="31" t="n">
        <v>8.522722</v>
      </c>
      <c r="M1292" s="8" t="n">
        <v>205</v>
      </c>
      <c r="N1292" s="8" t="n">
        <v>1010</v>
      </c>
      <c r="O1292" s="31" t="n">
        <v>11.4365</v>
      </c>
      <c r="P1292" s="31" t="n">
        <v>11.713632</v>
      </c>
      <c r="Q1292" s="31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31" t="n">
        <v>5.074527</v>
      </c>
      <c r="W1292" s="41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2*ROUNDUP(G1292*1000/V_ZENER,0)*PRICE_Z+(4+IF(CORE_MODE=1,1,0)+IF(OR(CORE_MODE=3,CORE_MODE=4),1+2*N_CW+2*N_CW_A,0))*ROUNDUP(G1292*DIODE_SAFETY/V_STICK,0)*PRICE_STICK</f>
        <v>90.9</v>
      </c>
      <c r="AG1292" s="24" t="n">
        <f aca="false">SUM(X1292:AF1292)</f>
        <v>3191.26695404</v>
      </c>
      <c r="AH1292" s="20" t="n">
        <f aca="false">FIXED_BOM</f>
        <v>3666</v>
      </c>
      <c r="AI1292" s="24" t="n">
        <f aca="false">(AG1292+AH1292)*(1+CONT)</f>
        <v>7885.856997146</v>
      </c>
      <c r="AJ1292" s="24" t="n">
        <f aca="false">IF(AR1292&gt;0,AI1292/AR1292,1000000000000)</f>
        <v>925.274460101597</v>
      </c>
      <c r="AK1292" s="8" t="n">
        <f aca="false">IF(AND(AP1292&gt;=V_NEED,AR1292&gt;=P_MIN,AQ1292&gt;=Z_MIN,F1292&lt;=N_CAP,D1292&lt;=R_MAX,OR(CORONA_REQ=0,O1292&gt;=G1292),OR(CORE_MODE&lt;&gt;3,E_CORE&lt;=E_NULL_MAX)),1,0)</f>
        <v>0</v>
      </c>
      <c r="AL1292" s="31" t="n">
        <f aca="false">IF(AK1292=1,IF(OBJECTIVE=1,AI1292,AJ1292),1000000000000)+ROW()*0.000000001</f>
        <v>1000000000000</v>
      </c>
      <c r="AM1292" s="31" t="n">
        <v>6.291317</v>
      </c>
      <c r="AN1292" s="41" t="n">
        <v>1.492924</v>
      </c>
      <c r="AO1292" s="31" t="n">
        <v>8.227123</v>
      </c>
      <c r="AP1292" s="31" t="n">
        <f aca="false">IF(CORE_MODE=1,G1292,IF(OR(CORE_MODE=3,CORE_MODE=4),G1292+(CHOOSE(N_CW+1,0,1,CW_N2,CW_N3,CW_N4,CW_N5,CW_N6)+CHOOSE(N_CW_A+1,0,CW_A1,CW_A2))*CW_PER_SWING*AM1292,AM1292))</f>
        <v>24.563434290371</v>
      </c>
      <c r="AQ1292" s="41" t="n">
        <f aca="false">IF(CORE_MODE=2,AN1292,K1292)</f>
        <v>1.52834</v>
      </c>
      <c r="AR1292" s="31" t="n">
        <f aca="false">IF(CORE_MODE=2,AO1292,L1292)</f>
        <v>8.522722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31" t="n">
        <v>11.211605</v>
      </c>
      <c r="H1293" s="8" t="n">
        <v>120.152207</v>
      </c>
      <c r="I1293" s="8" t="n">
        <v>1865.484832</v>
      </c>
      <c r="J1293" s="31" t="n">
        <v>15.526014</v>
      </c>
      <c r="K1293" s="41" t="n">
        <v>1.535348</v>
      </c>
      <c r="L1293" s="31" t="n">
        <v>10.410619</v>
      </c>
      <c r="M1293" s="8" t="n">
        <v>240</v>
      </c>
      <c r="N1293" s="8" t="n">
        <v>1080</v>
      </c>
      <c r="O1293" s="31" t="n">
        <v>11.4365</v>
      </c>
      <c r="P1293" s="31" t="n">
        <v>14.056359</v>
      </c>
      <c r="Q1293" s="31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31" t="n">
        <v>5.77103</v>
      </c>
      <c r="W1293" s="41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2*ROUNDUP(G1293*1000/V_ZENER,0)*PRICE_Z+(4+IF(CORE_MODE=1,1,0)+IF(OR(CORE_MODE=3,CORE_MODE=4),1+2*N_CW+2*N_CW_A,0))*ROUNDUP(G1293*DIODE_SAFETY/V_STICK,0)*PRICE_STICK</f>
        <v>90.9</v>
      </c>
      <c r="AG1293" s="24" t="n">
        <f aca="false">SUM(X1293:AF1293)</f>
        <v>3681.29994588</v>
      </c>
      <c r="AH1293" s="20" t="n">
        <f aca="false">FIXED_BOM</f>
        <v>3666</v>
      </c>
      <c r="AI1293" s="24" t="n">
        <f aca="false">(AG1293+AH1293)*(1+CONT)</f>
        <v>8449.394937762</v>
      </c>
      <c r="AJ1293" s="24" t="n">
        <f aca="false">IF(AR1293&gt;0,AI1293/AR1293,1000000000000)</f>
        <v>811.613117122238</v>
      </c>
      <c r="AK1293" s="8" t="n">
        <f aca="false">IF(AND(AP1293&gt;=V_NEED,AR1293&gt;=P_MIN,AQ1293&gt;=Z_MIN,F1293&lt;=N_CAP,D1293&lt;=R_MAX,OR(CORONA_REQ=0,O1293&gt;=G1293),OR(CORE_MODE&lt;&gt;3,E_CORE&lt;=E_NULL_MAX)),1,0)</f>
        <v>0</v>
      </c>
      <c r="AL1293" s="31" t="n">
        <f aca="false">IF(AK1293=1,IF(OBJECTIVE=1,AI1293,AJ1293),1000000000000)+ROW()*0.000000001</f>
        <v>1000000000000</v>
      </c>
      <c r="AM1293" s="31" t="n">
        <v>6.330455</v>
      </c>
      <c r="AN1293" s="41" t="n">
        <v>1.504535</v>
      </c>
      <c r="AO1293" s="31" t="n">
        <v>10.102129</v>
      </c>
      <c r="AP1293" s="31" t="n">
        <f aca="false">IF(CORE_MODE=1,G1293,IF(OR(CORE_MODE=3,CORE_MODE=4),G1293+(CHOOSE(N_CW+1,0,1,CW_N2,CW_N3,CW_N4,CW_N5,CW_N6)+CHOOSE(N_CW_A+1,0,CW_A1,CW_A2))*CW_PER_SWING*AM1293,AM1293))</f>
        <v>24.646495419665</v>
      </c>
      <c r="AQ1293" s="41" t="n">
        <f aca="false">IF(CORE_MODE=2,AN1293,K1293)</f>
        <v>1.535348</v>
      </c>
      <c r="AR1293" s="31" t="n">
        <f aca="false">IF(CORE_MODE=2,AO1293,L1293)</f>
        <v>10.410619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31" t="n">
        <v>11.211605</v>
      </c>
      <c r="H1294" s="8" t="n">
        <v>161.248627</v>
      </c>
      <c r="I1294" s="8" t="n">
        <v>2514.349121</v>
      </c>
      <c r="J1294" s="31" t="n">
        <v>15.592995</v>
      </c>
      <c r="K1294" s="41" t="n">
        <v>1.544771</v>
      </c>
      <c r="L1294" s="31" t="n">
        <v>14.200448</v>
      </c>
      <c r="M1294" s="8" t="n">
        <v>324</v>
      </c>
      <c r="N1294" s="8" t="n">
        <v>1248</v>
      </c>
      <c r="O1294" s="31" t="n">
        <v>11.4365</v>
      </c>
      <c r="P1294" s="31" t="n">
        <v>18.741812</v>
      </c>
      <c r="Q1294" s="31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31" t="n">
        <v>7.442639</v>
      </c>
      <c r="W1294" s="41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2*ROUNDUP(G1294*1000/V_ZENER,0)*PRICE_Z+(4+IF(CORE_MODE=1,1,0)+IF(OR(CORE_MODE=3,CORE_MODE=4),1+2*N_CW+2*N_CW_A,0))*ROUNDUP(G1294*DIODE_SAFETY/V_STICK,0)*PRICE_STICK</f>
        <v>90.9</v>
      </c>
      <c r="AG1294" s="24" t="n">
        <f aca="false">SUM(X1294:AF1294)</f>
        <v>4836.32046089</v>
      </c>
      <c r="AH1294" s="20" t="n">
        <f aca="false">FIXED_BOM</f>
        <v>3666</v>
      </c>
      <c r="AI1294" s="24" t="n">
        <f aca="false">(AG1294+AH1294)*(1+CONT)</f>
        <v>9777.6685300235</v>
      </c>
      <c r="AJ1294" s="24" t="n">
        <f aca="false">IF(AR1294&gt;0,AI1294/AR1294,1000000000000)</f>
        <v>688.54648318303</v>
      </c>
      <c r="AK1294" s="8" t="n">
        <f aca="false">IF(AND(AP1294&gt;=V_NEED,AR1294&gt;=P_MIN,AQ1294&gt;=Z_MIN,F1294&lt;=N_CAP,D1294&lt;=R_MAX,OR(CORONA_REQ=0,O1294&gt;=G1294),OR(CORE_MODE&lt;&gt;3,E_CORE&lt;=E_NULL_MAX)),1,0)</f>
        <v>0</v>
      </c>
      <c r="AL1294" s="31" t="n">
        <f aca="false">IF(AK1294=1,IF(OBJECTIVE=1,AI1294,AJ1294),1000000000000)+ROW()*0.000000001</f>
        <v>1000000000000</v>
      </c>
      <c r="AM1294" s="31" t="n">
        <v>6.391502</v>
      </c>
      <c r="AN1294" s="41" t="n">
        <v>1.521274</v>
      </c>
      <c r="AO1294" s="31" t="n">
        <v>13.891556</v>
      </c>
      <c r="AP1294" s="31" t="n">
        <f aca="false">IF(CORE_MODE=1,G1294,IF(OR(CORE_MODE=3,CORE_MODE=4),G1294+(CHOOSE(N_CW+1,0,1,CW_N2,CW_N3,CW_N4,CW_N5,CW_N6)+CHOOSE(N_CW_A+1,0,CW_A1,CW_A2))*CW_PER_SWING*AM1294,AM1294))</f>
        <v>24.776053209026</v>
      </c>
      <c r="AQ1294" s="41" t="n">
        <f aca="false">IF(CORE_MODE=2,AN1294,K1294)</f>
        <v>1.544771</v>
      </c>
      <c r="AR1294" s="31" t="n">
        <f aca="false">IF(CORE_MODE=2,AO1294,L1294)</f>
        <v>14.200448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31" t="n">
        <v>11.211605</v>
      </c>
      <c r="H1295" s="8" t="n">
        <v>59.41779</v>
      </c>
      <c r="I1295" s="8" t="n">
        <v>665.259086</v>
      </c>
      <c r="J1295" s="31" t="n">
        <v>11.196295</v>
      </c>
      <c r="K1295" s="41" t="n">
        <v>1.427602</v>
      </c>
      <c r="L1295" s="31" t="n">
        <v>3.180404</v>
      </c>
      <c r="M1295" s="8" t="n">
        <v>86</v>
      </c>
      <c r="N1295" s="8" t="n">
        <v>772</v>
      </c>
      <c r="O1295" s="31" t="n">
        <v>11.4365</v>
      </c>
      <c r="P1295" s="31" t="n">
        <v>5.364037</v>
      </c>
      <c r="Q1295" s="31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31" t="n">
        <v>2.706414</v>
      </c>
      <c r="W1295" s="41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2*ROUNDUP(G1295*1000/V_ZENER,0)*PRICE_Z+(4+IF(CORE_MODE=1,1,0)+IF(OR(CORE_MODE=3,CORE_MODE=4),1+2*N_CW+2*N_CW_A,0))*ROUNDUP(G1295*DIODE_SAFETY/V_STICK,0)*PRICE_STICK</f>
        <v>90.9</v>
      </c>
      <c r="AG1295" s="24" t="n">
        <f aca="false">SUM(X1295:AF1295)</f>
        <v>1554.33610964</v>
      </c>
      <c r="AH1295" s="20" t="n">
        <f aca="false">FIXED_BOM</f>
        <v>3666</v>
      </c>
      <c r="AI1295" s="24" t="n">
        <f aca="false">(AG1295+AH1295)*(1+CONT)</f>
        <v>6003.386526086</v>
      </c>
      <c r="AJ1295" s="24" t="n">
        <f aca="false">IF(AR1295&gt;0,AI1295/AR1295,1000000000000)</f>
        <v>1887.61758760397</v>
      </c>
      <c r="AK1295" s="8" t="n">
        <f aca="false">IF(AND(AP1295&gt;=V_NEED,AR1295&gt;=P_MIN,AQ1295&gt;=Z_MIN,F1295&lt;=N_CAP,D1295&lt;=R_MAX,OR(CORONA_REQ=0,O1295&gt;=G1295),OR(CORE_MODE&lt;&gt;3,E_CORE&lt;=E_NULL_MAX)),1,0)</f>
        <v>0</v>
      </c>
      <c r="AL1295" s="31" t="n">
        <f aca="false">IF(AK1295=1,IF(OBJECTIVE=1,AI1295,AJ1295),1000000000000)+ROW()*0.000000001</f>
        <v>1000000000000</v>
      </c>
      <c r="AM1295" s="31" t="n">
        <v>6.148833</v>
      </c>
      <c r="AN1295" s="41" t="n">
        <v>1.361805</v>
      </c>
      <c r="AO1295" s="31" t="n">
        <v>2.882123</v>
      </c>
      <c r="AP1295" s="31" t="n">
        <f aca="false">IF(CORE_MODE=1,G1295,IF(OR(CORE_MODE=3,CORE_MODE=4),G1295+(CHOOSE(N_CW+1,0,1,CW_N2,CW_N3,CW_N4,CW_N5,CW_N6)+CHOOSE(N_CW_A+1,0,CW_A1,CW_A2))*CW_PER_SWING*AM1295,AM1295))</f>
        <v>24.261045769079</v>
      </c>
      <c r="AQ1295" s="41" t="n">
        <f aca="false">IF(CORE_MODE=2,AN1295,K1295)</f>
        <v>1.427602</v>
      </c>
      <c r="AR1295" s="31" t="n">
        <f aca="false">IF(CORE_MODE=2,AO1295,L1295)</f>
        <v>3.180404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31" t="n">
        <v>11.211605</v>
      </c>
      <c r="H1296" s="8" t="n">
        <v>92.227956</v>
      </c>
      <c r="I1296" s="8" t="n">
        <v>1045.407136</v>
      </c>
      <c r="J1296" s="31" t="n">
        <v>11.335035</v>
      </c>
      <c r="K1296" s="41" t="n">
        <v>1.457883</v>
      </c>
      <c r="L1296" s="31" t="n">
        <v>5.248543</v>
      </c>
      <c r="M1296" s="8" t="n">
        <v>128</v>
      </c>
      <c r="N1296" s="8" t="n">
        <v>856</v>
      </c>
      <c r="O1296" s="31" t="n">
        <v>11.4365</v>
      </c>
      <c r="P1296" s="31" t="n">
        <v>8.046055</v>
      </c>
      <c r="Q1296" s="31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31" t="n">
        <v>3.542219</v>
      </c>
      <c r="W1296" s="41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2*ROUNDUP(G1296*1000/V_ZENER,0)*PRICE_Z+(4+IF(CORE_MODE=1,1,0)+IF(OR(CORE_MODE=3,CORE_MODE=4),1+2*N_CW+2*N_CW_A,0))*ROUNDUP(G1296*DIODE_SAFETY/V_STICK,0)*PRICE_STICK</f>
        <v>90.9</v>
      </c>
      <c r="AG1296" s="24" t="n">
        <f aca="false">SUM(X1296:AF1296)</f>
        <v>2135.9077139</v>
      </c>
      <c r="AH1296" s="20" t="n">
        <f aca="false">FIXED_BOM</f>
        <v>3666</v>
      </c>
      <c r="AI1296" s="24" t="n">
        <f aca="false">(AG1296+AH1296)*(1+CONT)</f>
        <v>6672.193870985</v>
      </c>
      <c r="AJ1296" s="24" t="n">
        <f aca="false">IF(AR1296&gt;0,AI1296/AR1296,1000000000000)</f>
        <v>1271.24687193856</v>
      </c>
      <c r="AK1296" s="8" t="n">
        <f aca="false">IF(AND(AP1296&gt;=V_NEED,AR1296&gt;=P_MIN,AQ1296&gt;=Z_MIN,F1296&lt;=N_CAP,D1296&lt;=R_MAX,OR(CORONA_REQ=0,O1296&gt;=G1296),OR(CORE_MODE&lt;&gt;3,E_CORE&lt;=E_NULL_MAX)),1,0)</f>
        <v>0</v>
      </c>
      <c r="AL1296" s="31" t="n">
        <f aca="false">IF(AK1296=1,IF(OBJECTIVE=1,AI1296,AJ1296),1000000000000)+ROW()*0.000000001</f>
        <v>1000000000000</v>
      </c>
      <c r="AM1296" s="31" t="n">
        <v>6.200423</v>
      </c>
      <c r="AN1296" s="41" t="n">
        <v>1.411673</v>
      </c>
      <c r="AO1296" s="31" t="n">
        <v>4.94563</v>
      </c>
      <c r="AP1296" s="31" t="n">
        <f aca="false">IF(CORE_MODE=1,G1296,IF(OR(CORE_MODE=3,CORE_MODE=4),G1296+(CHOOSE(N_CW+1,0,1,CW_N2,CW_N3,CW_N4,CW_N5,CW_N6)+CHOOSE(N_CW_A+1,0,CW_A1,CW_A2))*CW_PER_SWING*AM1296,AM1296))</f>
        <v>24.370533317249</v>
      </c>
      <c r="AQ1296" s="41" t="n">
        <f aca="false">IF(CORE_MODE=2,AN1296,K1296)</f>
        <v>1.457883</v>
      </c>
      <c r="AR1296" s="31" t="n">
        <f aca="false">IF(CORE_MODE=2,AO1296,L1296)</f>
        <v>5.248543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31" t="n">
        <v>11.211605</v>
      </c>
      <c r="H1297" s="8" t="n">
        <v>125.038122</v>
      </c>
      <c r="I1297" s="8" t="n">
        <v>1425.555185</v>
      </c>
      <c r="J1297" s="31" t="n">
        <v>11.400965</v>
      </c>
      <c r="K1297" s="41" t="n">
        <v>1.472428</v>
      </c>
      <c r="L1297" s="31" t="n">
        <v>7.317054</v>
      </c>
      <c r="M1297" s="8" t="n">
        <v>170</v>
      </c>
      <c r="N1297" s="8" t="n">
        <v>940</v>
      </c>
      <c r="O1297" s="31" t="n">
        <v>11.4365</v>
      </c>
      <c r="P1297" s="31" t="n">
        <v>10.728074</v>
      </c>
      <c r="Q1297" s="31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31" t="n">
        <v>4.378023</v>
      </c>
      <c r="W1297" s="41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2*ROUNDUP(G1297*1000/V_ZENER,0)*PRICE_Z+(4+IF(CORE_MODE=1,1,0)+IF(OR(CORE_MODE=3,CORE_MODE=4),1+2*N_CW+2*N_CW_A,0))*ROUNDUP(G1297*DIODE_SAFETY/V_STICK,0)*PRICE_STICK</f>
        <v>90.9</v>
      </c>
      <c r="AG1297" s="24" t="n">
        <f aca="false">SUM(X1297:AF1297)</f>
        <v>2717.47927363</v>
      </c>
      <c r="AH1297" s="20" t="n">
        <f aca="false">FIXED_BOM</f>
        <v>3666</v>
      </c>
      <c r="AI1297" s="24" t="n">
        <f aca="false">(AG1297+AH1297)*(1+CONT)</f>
        <v>7341.0011646745</v>
      </c>
      <c r="AJ1297" s="24" t="n">
        <f aca="false">IF(AR1297&gt;0,AI1297/AR1297,1000000000000)</f>
        <v>1003.27278774689</v>
      </c>
      <c r="AK1297" s="8" t="n">
        <f aca="false">IF(AND(AP1297&gt;=V_NEED,AR1297&gt;=P_MIN,AQ1297&gt;=Z_MIN,F1297&lt;=N_CAP,D1297&lt;=R_MAX,OR(CORONA_REQ=0,O1297&gt;=G1297),OR(CORE_MODE&lt;&gt;3,E_CORE&lt;=E_NULL_MAX)),1,0)</f>
        <v>0</v>
      </c>
      <c r="AL1297" s="31" t="n">
        <f aca="false">IF(AK1297=1,IF(OBJECTIVE=1,AI1297,AJ1297),1000000000000)+ROW()*0.000000001</f>
        <v>1000000000000</v>
      </c>
      <c r="AM1297" s="31" t="n">
        <v>6.235651</v>
      </c>
      <c r="AN1297" s="41" t="n">
        <v>1.4378</v>
      </c>
      <c r="AO1297" s="31" t="n">
        <v>7.023191</v>
      </c>
      <c r="AP1297" s="31" t="n">
        <f aca="false">IF(CORE_MODE=1,G1297,IF(OR(CORE_MODE=3,CORE_MODE=4),G1297+(CHOOSE(N_CW+1,0,1,CW_N2,CW_N3,CW_N4,CW_N5,CW_N6)+CHOOSE(N_CW_A+1,0,CW_A1,CW_A2))*CW_PER_SWING*AM1297,AM1297))</f>
        <v>24.445296398213</v>
      </c>
      <c r="AQ1297" s="41" t="n">
        <f aca="false">IF(CORE_MODE=2,AN1297,K1297)</f>
        <v>1.472428</v>
      </c>
      <c r="AR1297" s="31" t="n">
        <f aca="false">IF(CORE_MODE=2,AO1297,L1297)</f>
        <v>7.317054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31" t="n">
        <v>11.211605</v>
      </c>
      <c r="H1298" s="8" t="n">
        <v>157.848287</v>
      </c>
      <c r="I1298" s="8" t="n">
        <v>1805.703234</v>
      </c>
      <c r="J1298" s="31" t="n">
        <v>11.439486</v>
      </c>
      <c r="K1298" s="41" t="n">
        <v>1.481501</v>
      </c>
      <c r="L1298" s="31" t="n">
        <v>9.393151</v>
      </c>
      <c r="M1298" s="8" t="n">
        <v>212</v>
      </c>
      <c r="N1298" s="8" t="n">
        <v>1024</v>
      </c>
      <c r="O1298" s="31" t="n">
        <v>11.4365</v>
      </c>
      <c r="P1298" s="31" t="n">
        <v>13.410092</v>
      </c>
      <c r="Q1298" s="31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31" t="n">
        <v>5.213827</v>
      </c>
      <c r="W1298" s="41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2*ROUNDUP(G1298*1000/V_ZENER,0)*PRICE_Z+(4+IF(CORE_MODE=1,1,0)+IF(OR(CORE_MODE=3,CORE_MODE=4),1+2*N_CW+2*N_CW_A,0))*ROUNDUP(G1298*DIODE_SAFETY/V_STICK,0)*PRICE_STICK</f>
        <v>90.9</v>
      </c>
      <c r="AG1298" s="24" t="n">
        <f aca="false">SUM(X1298:AF1298)</f>
        <v>3299.05076289</v>
      </c>
      <c r="AH1298" s="20" t="n">
        <f aca="false">FIXED_BOM</f>
        <v>3666</v>
      </c>
      <c r="AI1298" s="24" t="n">
        <f aca="false">(AG1298+AH1298)*(1+CONT)</f>
        <v>8009.8083773235</v>
      </c>
      <c r="AJ1298" s="24" t="n">
        <f aca="false">IF(AR1298&gt;0,AI1298/AR1298,1000000000000)</f>
        <v>852.728586746183</v>
      </c>
      <c r="AK1298" s="8" t="n">
        <f aca="false">IF(AND(AP1298&gt;=V_NEED,AR1298&gt;=P_MIN,AQ1298&gt;=Z_MIN,F1298&lt;=N_CAP,D1298&lt;=R_MAX,OR(CORONA_REQ=0,O1298&gt;=G1298),OR(CORE_MODE&lt;&gt;3,E_CORE&lt;=E_NULL_MAX)),1,0)</f>
        <v>0</v>
      </c>
      <c r="AL1298" s="31" t="n">
        <f aca="false">IF(AK1298=1,IF(OBJECTIVE=1,AI1298,AJ1298),1000000000000)+ROW()*0.000000001</f>
        <v>1000000000000</v>
      </c>
      <c r="AM1298" s="31" t="n">
        <v>6.278666</v>
      </c>
      <c r="AN1298" s="41" t="n">
        <v>1.452847</v>
      </c>
      <c r="AO1298" s="31" t="n">
        <v>9.091505</v>
      </c>
      <c r="AP1298" s="31" t="n">
        <f aca="false">IF(CORE_MODE=1,G1298,IF(OR(CORE_MODE=3,CORE_MODE=4),G1298+(CHOOSE(N_CW+1,0,1,CW_N2,CW_N3,CW_N4,CW_N5,CW_N6)+CHOOSE(N_CW_A+1,0,CW_A1,CW_A2))*CW_PER_SWING*AM1298,AM1298))</f>
        <v>24.536585541158</v>
      </c>
      <c r="AQ1298" s="41" t="n">
        <f aca="false">IF(CORE_MODE=2,AN1298,K1298)</f>
        <v>1.481501</v>
      </c>
      <c r="AR1298" s="31" t="n">
        <f aca="false">IF(CORE_MODE=2,AO1298,L1298)</f>
        <v>9.393151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31" t="n">
        <v>11.211605</v>
      </c>
      <c r="H1299" s="8" t="n">
        <v>190.658453</v>
      </c>
      <c r="I1299" s="8" t="n">
        <v>2185.851284</v>
      </c>
      <c r="J1299" s="31" t="n">
        <v>11.464749</v>
      </c>
      <c r="K1299" s="41" t="n">
        <v>1.487255</v>
      </c>
      <c r="L1299" s="31" t="n">
        <v>11.471881</v>
      </c>
      <c r="M1299" s="8" t="n">
        <v>254</v>
      </c>
      <c r="N1299" s="8" t="n">
        <v>1108</v>
      </c>
      <c r="O1299" s="31" t="n">
        <v>11.4365</v>
      </c>
      <c r="P1299" s="31" t="n">
        <v>16.092111</v>
      </c>
      <c r="Q1299" s="31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31" t="n">
        <v>6.049632</v>
      </c>
      <c r="W1299" s="41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2*ROUNDUP(G1299*1000/V_ZENER,0)*PRICE_Z+(4+IF(CORE_MODE=1,1,0)+IF(OR(CORE_MODE=3,CORE_MODE=4),1+2*N_CW+2*N_CW_A,0))*ROUNDUP(G1299*DIODE_SAFETY/V_STICK,0)*PRICE_STICK</f>
        <v>90.9</v>
      </c>
      <c r="AG1299" s="24" t="n">
        <f aca="false">SUM(X1299:AF1299)</f>
        <v>3880.62237912</v>
      </c>
      <c r="AH1299" s="20" t="n">
        <f aca="false">FIXED_BOM</f>
        <v>3666</v>
      </c>
      <c r="AI1299" s="24" t="n">
        <f aca="false">(AG1299+AH1299)*(1+CONT)</f>
        <v>8678.615735988</v>
      </c>
      <c r="AJ1299" s="24" t="n">
        <f aca="false">IF(AR1299&gt;0,AI1299/AR1299,1000000000000)</f>
        <v>756.512008448135</v>
      </c>
      <c r="AK1299" s="8" t="n">
        <f aca="false">IF(AND(AP1299&gt;=V_NEED,AR1299&gt;=P_MIN,AQ1299&gt;=Z_MIN,F1299&lt;=N_CAP,D1299&lt;=R_MAX,OR(CORONA_REQ=0,O1299&gt;=G1299),OR(CORE_MODE&lt;&gt;3,E_CORE&lt;=E_NULL_MAX)),1,0)</f>
        <v>0</v>
      </c>
      <c r="AL1299" s="31" t="n">
        <f aca="false">IF(AK1299=1,IF(OBJECTIVE=1,AI1299,AJ1299),1000000000000)+ROW()*0.000000001</f>
        <v>1000000000000</v>
      </c>
      <c r="AM1299" s="31" t="n">
        <v>6.316976</v>
      </c>
      <c r="AN1299" s="41" t="n">
        <v>1.462836</v>
      </c>
      <c r="AO1299" s="31" t="n">
        <v>11.164507</v>
      </c>
      <c r="AP1299" s="31" t="n">
        <f aca="false">IF(CORE_MODE=1,G1299,IF(OR(CORE_MODE=3,CORE_MODE=4),G1299+(CHOOSE(N_CW+1,0,1,CW_N2,CW_N3,CW_N4,CW_N5,CW_N6)+CHOOSE(N_CW_A+1,0,CW_A1,CW_A2))*CW_PER_SWING*AM1299,AM1299))</f>
        <v>24.617889436688</v>
      </c>
      <c r="AQ1299" s="41" t="n">
        <f aca="false">IF(CORE_MODE=2,AN1299,K1299)</f>
        <v>1.487255</v>
      </c>
      <c r="AR1299" s="31" t="n">
        <f aca="false">IF(CORE_MODE=2,AO1299,L1299)</f>
        <v>11.471881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31" t="n">
        <v>11.211605</v>
      </c>
      <c r="H1300" s="8" t="n">
        <v>256.278784</v>
      </c>
      <c r="I1300" s="8" t="n">
        <v>2946.147382</v>
      </c>
      <c r="J1300" s="31" t="n">
        <v>11.495869</v>
      </c>
      <c r="K1300" s="41" t="n">
        <v>1.494884</v>
      </c>
      <c r="L1300" s="31" t="n">
        <v>15.622343</v>
      </c>
      <c r="M1300" s="8" t="n">
        <v>338</v>
      </c>
      <c r="N1300" s="8" t="n">
        <v>1276</v>
      </c>
      <c r="O1300" s="31" t="n">
        <v>11.4365</v>
      </c>
      <c r="P1300" s="31" t="n">
        <v>21.456148</v>
      </c>
      <c r="Q1300" s="31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31" t="n">
        <v>7.721241</v>
      </c>
      <c r="W1300" s="41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2*ROUNDUP(G1300*1000/V_ZENER,0)*PRICE_Z+(4+IF(CORE_MODE=1,1,0)+IF(OR(CORE_MODE=3,CORE_MODE=4),1+2*N_CW+2*N_CW_A,0))*ROUNDUP(G1300*DIODE_SAFETY/V_STICK,0)*PRICE_STICK</f>
        <v>90.9</v>
      </c>
      <c r="AG1300" s="24" t="n">
        <f aca="false">SUM(X1300:AF1300)</f>
        <v>5043.76554961</v>
      </c>
      <c r="AH1300" s="20" t="n">
        <f aca="false">FIXED_BOM</f>
        <v>3666</v>
      </c>
      <c r="AI1300" s="24" t="n">
        <f aca="false">(AG1300+AH1300)*(1+CONT)</f>
        <v>10016.2303820515</v>
      </c>
      <c r="AJ1300" s="24" t="n">
        <f aca="false">IF(AR1300&gt;0,AI1300/AR1300,1000000000000)</f>
        <v>641.147770347348</v>
      </c>
      <c r="AK1300" s="8" t="n">
        <f aca="false">IF(AND(AP1300&gt;=V_NEED,AR1300&gt;=P_MIN,AQ1300&gt;=Z_MIN,F1300&lt;=N_CAP,D1300&lt;=R_MAX,OR(CORONA_REQ=0,O1300&gt;=G1300),OR(CORE_MODE&lt;&gt;3,E_CORE&lt;=E_NULL_MAX)),1,0)</f>
        <v>0</v>
      </c>
      <c r="AL1300" s="31" t="n">
        <f aca="false">IF(AK1300=1,IF(OBJECTIVE=1,AI1300,AJ1300),1000000000000)+ROW()*0.000000001</f>
        <v>1000000000000</v>
      </c>
      <c r="AM1300" s="31" t="n">
        <v>6.376707</v>
      </c>
      <c r="AN1300" s="41" t="n">
        <v>1.477177</v>
      </c>
      <c r="AO1300" s="31" t="n">
        <v>15.333382</v>
      </c>
      <c r="AP1300" s="31" t="n">
        <f aca="false">IF(CORE_MODE=1,G1300,IF(OR(CORE_MODE=3,CORE_MODE=4),G1300+(CHOOSE(N_CW+1,0,1,CW_N2,CW_N3,CW_N4,CW_N5,CW_N6)+CHOOSE(N_CW_A+1,0,CW_A1,CW_A2))*CW_PER_SWING*AM1300,AM1300))</f>
        <v>24.744654327941</v>
      </c>
      <c r="AQ1300" s="41" t="n">
        <f aca="false">IF(CORE_MODE=2,AN1300,K1300)</f>
        <v>1.494884</v>
      </c>
      <c r="AR1300" s="31" t="n">
        <f aca="false">IF(CORE_MODE=2,AO1300,L1300)</f>
        <v>15.622343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31" t="n">
        <v>11.211605</v>
      </c>
      <c r="H1301" s="8" t="n">
        <v>30.050228</v>
      </c>
      <c r="I1301" s="8" t="n">
        <v>471.842899</v>
      </c>
      <c r="J1301" s="31" t="n">
        <v>15.701808</v>
      </c>
      <c r="K1301" s="41" t="n">
        <v>1.44822</v>
      </c>
      <c r="L1301" s="31" t="n">
        <v>2.324734</v>
      </c>
      <c r="M1301" s="8" t="n">
        <v>85</v>
      </c>
      <c r="N1301" s="8" t="n">
        <v>770</v>
      </c>
      <c r="O1301" s="31" t="n">
        <v>12.140005</v>
      </c>
      <c r="P1301" s="31" t="n">
        <v>5.008586</v>
      </c>
      <c r="Q1301" s="31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31" t="n">
        <v>2.686514</v>
      </c>
      <c r="W1301" s="41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2*ROUNDUP(G1301*1000/V_ZENER,0)*PRICE_Z+(4+IF(CORE_MODE=1,1,0)+IF(OR(CORE_MODE=3,CORE_MODE=4),1+2*N_CW+2*N_CW_A,0))*ROUNDUP(G1301*DIODE_SAFETY/V_STICK,0)*PRICE_STICK</f>
        <v>90.9</v>
      </c>
      <c r="AG1301" s="24" t="n">
        <f aca="false">SUM(X1301:AF1301)</f>
        <v>1487.54292667</v>
      </c>
      <c r="AH1301" s="20" t="n">
        <f aca="false">FIXED_BOM</f>
        <v>3666</v>
      </c>
      <c r="AI1301" s="24" t="n">
        <f aca="false">(AG1301+AH1301)*(1+CONT)</f>
        <v>5926.5743656705</v>
      </c>
      <c r="AJ1301" s="24" t="n">
        <f aca="false">IF(AR1301&gt;0,AI1301/AR1301,1000000000000)</f>
        <v>2549.35591154536</v>
      </c>
      <c r="AK1301" s="8" t="n">
        <f aca="false">IF(AND(AP1301&gt;=V_NEED,AR1301&gt;=P_MIN,AQ1301&gt;=Z_MIN,F1301&lt;=N_CAP,D1301&lt;=R_MAX,OR(CORONA_REQ=0,O1301&gt;=G1301),OR(CORE_MODE&lt;&gt;3,E_CORE&lt;=E_NULL_MAX)),1,0)</f>
        <v>0</v>
      </c>
      <c r="AL1301" s="31" t="n">
        <f aca="false">IF(AK1301=1,IF(OBJECTIVE=1,AI1301,AJ1301),1000000000000)+ROW()*0.000000001</f>
        <v>1000000000000</v>
      </c>
      <c r="AM1301" s="31" t="n">
        <v>6.162669</v>
      </c>
      <c r="AN1301" s="41" t="n">
        <v>1.355646</v>
      </c>
      <c r="AO1301" s="31" t="n">
        <v>2.036101</v>
      </c>
      <c r="AP1301" s="31" t="n">
        <f aca="false">IF(CORE_MODE=1,G1301,IF(OR(CORE_MODE=3,CORE_MODE=4),G1301+(CHOOSE(N_CW+1,0,1,CW_N2,CW_N3,CW_N4,CW_N5,CW_N6)+CHOOSE(N_CW_A+1,0,CW_A1,CW_A2))*CW_PER_SWING*AM1301,AM1301))</f>
        <v>24.290409399947</v>
      </c>
      <c r="AQ1301" s="41" t="n">
        <f aca="false">IF(CORE_MODE=2,AN1301,K1301)</f>
        <v>1.44822</v>
      </c>
      <c r="AR1301" s="31" t="n">
        <f aca="false">IF(CORE_MODE=2,AO1301,L1301)</f>
        <v>2.324734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31" t="n">
        <v>11.211605</v>
      </c>
      <c r="H1302" s="8" t="n">
        <v>46.078929</v>
      </c>
      <c r="I1302" s="8" t="n">
        <v>741.467412</v>
      </c>
      <c r="J1302" s="31" t="n">
        <v>16.091247</v>
      </c>
      <c r="K1302" s="41" t="n">
        <v>1.493196</v>
      </c>
      <c r="L1302" s="31" t="n">
        <v>3.906845</v>
      </c>
      <c r="M1302" s="8" t="n">
        <v>122.5</v>
      </c>
      <c r="N1302" s="8" t="n">
        <v>845</v>
      </c>
      <c r="O1302" s="31" t="n">
        <v>12.140005</v>
      </c>
      <c r="P1302" s="31" t="n">
        <v>7.512879</v>
      </c>
      <c r="Q1302" s="31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31" t="n">
        <v>3.432768</v>
      </c>
      <c r="W1302" s="41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2*ROUNDUP(G1302*1000/V_ZENER,0)*PRICE_Z+(4+IF(CORE_MODE=1,1,0)+IF(OR(CORE_MODE=3,CORE_MODE=4),1+2*N_CW+2*N_CW_A,0))*ROUNDUP(G1302*DIODE_SAFETY/V_STICK,0)*PRICE_STICK</f>
        <v>90.9</v>
      </c>
      <c r="AG1302" s="24" t="n">
        <f aca="false">SUM(X1302:AF1302)</f>
        <v>1987.36267295</v>
      </c>
      <c r="AH1302" s="20" t="n">
        <f aca="false">FIXED_BOM</f>
        <v>3666</v>
      </c>
      <c r="AI1302" s="24" t="n">
        <f aca="false">(AG1302+AH1302)*(1+CONT)</f>
        <v>6501.3670738925</v>
      </c>
      <c r="AJ1302" s="24" t="n">
        <f aca="false">IF(AR1302&gt;0,AI1302/AR1302,1000000000000)</f>
        <v>1664.09649573825</v>
      </c>
      <c r="AK1302" s="8" t="n">
        <f aca="false">IF(AND(AP1302&gt;=V_NEED,AR1302&gt;=P_MIN,AQ1302&gt;=Z_MIN,F1302&lt;=N_CAP,D1302&lt;=R_MAX,OR(CORONA_REQ=0,O1302&gt;=G1302),OR(CORE_MODE&lt;&gt;3,E_CORE&lt;=E_NULL_MAX)),1,0)</f>
        <v>0</v>
      </c>
      <c r="AL1302" s="31" t="n">
        <f aca="false">IF(AK1302=1,IF(OBJECTIVE=1,AI1302,AJ1302),1000000000000)+ROW()*0.000000001</f>
        <v>1000000000000</v>
      </c>
      <c r="AM1302" s="31" t="n">
        <v>6.214182</v>
      </c>
      <c r="AN1302" s="41" t="n">
        <v>1.426306</v>
      </c>
      <c r="AO1302" s="31" t="n">
        <v>3.608054</v>
      </c>
      <c r="AP1302" s="31" t="n">
        <f aca="false">IF(CORE_MODE=1,G1302,IF(OR(CORE_MODE=3,CORE_MODE=4),G1302+(CHOOSE(N_CW+1,0,1,CW_N2,CW_N3,CW_N4,CW_N5,CW_N6)+CHOOSE(N_CW_A+1,0,CW_A1,CW_A2))*CW_PER_SWING*AM1302,AM1302))</f>
        <v>24.399733533866</v>
      </c>
      <c r="AQ1302" s="41" t="n">
        <f aca="false">IF(CORE_MODE=2,AN1302,K1302)</f>
        <v>1.493196</v>
      </c>
      <c r="AR1302" s="31" t="n">
        <f aca="false">IF(CORE_MODE=2,AO1302,L1302)</f>
        <v>3.906845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31" t="n">
        <v>11.211605</v>
      </c>
      <c r="H1303" s="8" t="n">
        <v>62.10763</v>
      </c>
      <c r="I1303" s="8" t="n">
        <v>1011.091925</v>
      </c>
      <c r="J1303" s="31" t="n">
        <v>16.279673</v>
      </c>
      <c r="K1303" s="41" t="n">
        <v>1.51533</v>
      </c>
      <c r="L1303" s="31" t="n">
        <v>5.495995</v>
      </c>
      <c r="M1303" s="8" t="n">
        <v>167.5</v>
      </c>
      <c r="N1303" s="8" t="n">
        <v>935</v>
      </c>
      <c r="O1303" s="31" t="n">
        <v>12.140005</v>
      </c>
      <c r="P1303" s="31" t="n">
        <v>10.017172</v>
      </c>
      <c r="Q1303" s="31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31" t="n">
        <v>4.328273</v>
      </c>
      <c r="W1303" s="41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2*ROUNDUP(G1303*1000/V_ZENER,0)*PRICE_Z+(4+IF(CORE_MODE=1,1,0)+IF(OR(CORE_MODE=3,CORE_MODE=4),1+2*N_CW+2*N_CW_A,0))*ROUNDUP(G1303*DIODE_SAFETY/V_STICK,0)*PRICE_STICK</f>
        <v>90.9</v>
      </c>
      <c r="AG1303" s="24" t="n">
        <f aca="false">SUM(X1303:AF1303)</f>
        <v>2579.27626477</v>
      </c>
      <c r="AH1303" s="20" t="n">
        <f aca="false">FIXED_BOM</f>
        <v>3666</v>
      </c>
      <c r="AI1303" s="24" t="n">
        <f aca="false">(AG1303+AH1303)*(1+CONT)</f>
        <v>7182.0677044855</v>
      </c>
      <c r="AJ1303" s="24" t="n">
        <f aca="false">IF(AR1303&gt;0,AI1303/AR1303,1000000000000)</f>
        <v>1306.78206666591</v>
      </c>
      <c r="AK1303" s="8" t="n">
        <f aca="false">IF(AND(AP1303&gt;=V_NEED,AR1303&gt;=P_MIN,AQ1303&gt;=Z_MIN,F1303&lt;=N_CAP,D1303&lt;=R_MAX,OR(CORONA_REQ=0,O1303&gt;=G1303),OR(CORE_MODE&lt;&gt;3,E_CORE&lt;=E_NULL_MAX)),1,0)</f>
        <v>0</v>
      </c>
      <c r="AL1303" s="31" t="n">
        <f aca="false">IF(AK1303=1,IF(OBJECTIVE=1,AI1303,AJ1303),1000000000000)+ROW()*0.000000001</f>
        <v>1000000000000</v>
      </c>
      <c r="AM1303" s="31" t="n">
        <v>6.248955</v>
      </c>
      <c r="AN1303" s="41" t="n">
        <v>1.462314</v>
      </c>
      <c r="AO1303" s="31" t="n">
        <v>5.18799</v>
      </c>
      <c r="AP1303" s="31" t="n">
        <f aca="false">IF(CORE_MODE=1,G1303,IF(OR(CORE_MODE=3,CORE_MODE=4),G1303+(CHOOSE(N_CW+1,0,1,CW_N2,CW_N3,CW_N4,CW_N5,CW_N6)+CHOOSE(N_CW_A+1,0,CW_A1,CW_A2))*CW_PER_SWING*AM1303,AM1303))</f>
        <v>24.473530985165</v>
      </c>
      <c r="AQ1303" s="41" t="n">
        <f aca="false">IF(CORE_MODE=2,AN1303,K1303)</f>
        <v>1.51533</v>
      </c>
      <c r="AR1303" s="31" t="n">
        <f aca="false">IF(CORE_MODE=2,AO1303,L1303)</f>
        <v>5.495995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31" t="n">
        <v>11.211605</v>
      </c>
      <c r="H1304" s="8" t="n">
        <v>78.136332</v>
      </c>
      <c r="I1304" s="8" t="n">
        <v>1280.716439</v>
      </c>
      <c r="J1304" s="31" t="n">
        <v>16.390793</v>
      </c>
      <c r="K1304" s="41" t="n">
        <v>1.528928</v>
      </c>
      <c r="L1304" s="31" t="n">
        <v>7.088319</v>
      </c>
      <c r="M1304" s="8" t="n">
        <v>205</v>
      </c>
      <c r="N1304" s="8" t="n">
        <v>1010</v>
      </c>
      <c r="O1304" s="31" t="n">
        <v>12.140005</v>
      </c>
      <c r="P1304" s="31" t="n">
        <v>12.521465</v>
      </c>
      <c r="Q1304" s="31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31" t="n">
        <v>5.074527</v>
      </c>
      <c r="W1304" s="41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2*ROUNDUP(G1304*1000/V_ZENER,0)*PRICE_Z+(4+IF(CORE_MODE=1,1,0)+IF(OR(CORE_MODE=3,CORE_MODE=4),1+2*N_CW+2*N_CW_A,0))*ROUNDUP(G1304*DIODE_SAFETY/V_STICK,0)*PRICE_STICK</f>
        <v>90.9</v>
      </c>
      <c r="AG1304" s="24" t="n">
        <f aca="false">SUM(X1304:AF1304)</f>
        <v>3079.09601105</v>
      </c>
      <c r="AH1304" s="20" t="n">
        <f aca="false">FIXED_BOM</f>
        <v>3666</v>
      </c>
      <c r="AI1304" s="24" t="n">
        <f aca="false">(AG1304+AH1304)*(1+CONT)</f>
        <v>7756.8604127075</v>
      </c>
      <c r="AJ1304" s="24" t="n">
        <f aca="false">IF(AR1304&gt;0,AI1304/AR1304,1000000000000)</f>
        <v>1094.31593198719</v>
      </c>
      <c r="AK1304" s="8" t="n">
        <f aca="false">IF(AND(AP1304&gt;=V_NEED,AR1304&gt;=P_MIN,AQ1304&gt;=Z_MIN,F1304&lt;=N_CAP,D1304&lt;=R_MAX,OR(CORONA_REQ=0,O1304&gt;=G1304),OR(CORE_MODE&lt;&gt;3,E_CORE&lt;=E_NULL_MAX)),1,0)</f>
        <v>0</v>
      </c>
      <c r="AL1304" s="31" t="n">
        <f aca="false">IF(AK1304=1,IF(OBJECTIVE=1,AI1304,AJ1304),1000000000000)+ROW()*0.000000001</f>
        <v>1000000000000</v>
      </c>
      <c r="AM1304" s="31" t="n">
        <v>6.275197</v>
      </c>
      <c r="AN1304" s="41" t="n">
        <v>1.485624</v>
      </c>
      <c r="AO1304" s="31" t="n">
        <v>6.779994</v>
      </c>
      <c r="AP1304" s="31" t="n">
        <f aca="false">IF(CORE_MODE=1,G1304,IF(OR(CORE_MODE=3,CORE_MODE=4),G1304+(CHOOSE(N_CW+1,0,1,CW_N2,CW_N3,CW_N4,CW_N5,CW_N6)+CHOOSE(N_CW_A+1,0,CW_A1,CW_A2))*CW_PER_SWING*AM1304,AM1304))</f>
        <v>24.529223410811</v>
      </c>
      <c r="AQ1304" s="41" t="n">
        <f aca="false">IF(CORE_MODE=2,AN1304,K1304)</f>
        <v>1.528928</v>
      </c>
      <c r="AR1304" s="31" t="n">
        <f aca="false">IF(CORE_MODE=2,AO1304,L1304)</f>
        <v>7.088319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31" t="n">
        <v>11.211605</v>
      </c>
      <c r="H1305" s="8" t="n">
        <v>94.165033</v>
      </c>
      <c r="I1305" s="8" t="n">
        <v>1550.340952</v>
      </c>
      <c r="J1305" s="31" t="n">
        <v>16.464083</v>
      </c>
      <c r="K1305" s="41" t="n">
        <v>1.53722</v>
      </c>
      <c r="L1305" s="31" t="n">
        <v>8.667616</v>
      </c>
      <c r="M1305" s="8" t="n">
        <v>250</v>
      </c>
      <c r="N1305" s="8" t="n">
        <v>1100</v>
      </c>
      <c r="O1305" s="31" t="n">
        <v>12.140005</v>
      </c>
      <c r="P1305" s="31" t="n">
        <v>15.025759</v>
      </c>
      <c r="Q1305" s="31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31" t="n">
        <v>5.970031</v>
      </c>
      <c r="W1305" s="41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2*ROUNDUP(G1305*1000/V_ZENER,0)*PRICE_Z+(4+IF(CORE_MODE=1,1,0)+IF(OR(CORE_MODE=3,CORE_MODE=4),1+2*N_CW+2*N_CW_A,0))*ROUNDUP(G1305*DIODE_SAFETY/V_STICK,0)*PRICE_STICK</f>
        <v>90.9</v>
      </c>
      <c r="AG1305" s="24" t="n">
        <f aca="false">SUM(X1305:AF1305)</f>
        <v>3671.00954984</v>
      </c>
      <c r="AH1305" s="20" t="n">
        <f aca="false">FIXED_BOM</f>
        <v>3666</v>
      </c>
      <c r="AI1305" s="24" t="n">
        <f aca="false">(AG1305+AH1305)*(1+CONT)</f>
        <v>8437.560982316</v>
      </c>
      <c r="AJ1305" s="24" t="n">
        <f aca="false">IF(AR1305&gt;0,AI1305/AR1305,1000000000000)</f>
        <v>973.458097626383</v>
      </c>
      <c r="AK1305" s="8" t="n">
        <f aca="false">IF(AND(AP1305&gt;=V_NEED,AR1305&gt;=P_MIN,AQ1305&gt;=Z_MIN,F1305&lt;=N_CAP,D1305&lt;=R_MAX,OR(CORONA_REQ=0,O1305&gt;=G1305),OR(CORE_MODE&lt;&gt;3,E_CORE&lt;=E_NULL_MAX)),1,0)</f>
        <v>0</v>
      </c>
      <c r="AL1305" s="31" t="n">
        <f aca="false">IF(AK1305=1,IF(OBJECTIVE=1,AI1305,AJ1305),1000000000000)+ROW()*0.000000001</f>
        <v>1000000000000</v>
      </c>
      <c r="AM1305" s="31" t="n">
        <v>6.299439</v>
      </c>
      <c r="AN1305" s="41" t="n">
        <v>1.501378</v>
      </c>
      <c r="AO1305" s="31" t="n">
        <v>8.370664</v>
      </c>
      <c r="AP1305" s="31" t="n">
        <f aca="false">IF(CORE_MODE=1,G1305,IF(OR(CORE_MODE=3,CORE_MODE=4),G1305+(CHOOSE(N_CW+1,0,1,CW_N2,CW_N3,CW_N4,CW_N5,CW_N6)+CHOOSE(N_CW_A+1,0,CW_A1,CW_A2))*CW_PER_SWING*AM1305,AM1305))</f>
        <v>24.580671310457</v>
      </c>
      <c r="AQ1305" s="41" t="n">
        <f aca="false">IF(CORE_MODE=2,AN1305,K1305)</f>
        <v>1.53722</v>
      </c>
      <c r="AR1305" s="31" t="n">
        <f aca="false">IF(CORE_MODE=2,AO1305,L1305)</f>
        <v>8.667616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31" t="n">
        <v>11.211605</v>
      </c>
      <c r="H1306" s="8" t="n">
        <v>126.222436</v>
      </c>
      <c r="I1306" s="8" t="n">
        <v>2089.589979</v>
      </c>
      <c r="J1306" s="31" t="n">
        <v>16.554822</v>
      </c>
      <c r="K1306" s="41" t="n">
        <v>1.549205</v>
      </c>
      <c r="L1306" s="31" t="n">
        <v>11.86107</v>
      </c>
      <c r="M1306" s="8" t="n">
        <v>332.5</v>
      </c>
      <c r="N1306" s="8" t="n">
        <v>1265</v>
      </c>
      <c r="O1306" s="31" t="n">
        <v>12.140005</v>
      </c>
      <c r="P1306" s="31" t="n">
        <v>20.034345</v>
      </c>
      <c r="Q1306" s="31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31" t="n">
        <v>7.61179</v>
      </c>
      <c r="W1306" s="41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2*ROUNDUP(G1306*1000/V_ZENER,0)*PRICE_Z+(4+IF(CORE_MODE=1,1,0)+IF(OR(CORE_MODE=3,CORE_MODE=4),1+2*N_CW+2*N_CW_A,0))*ROUNDUP(G1306*DIODE_SAFETY/V_STICK,0)*PRICE_STICK</f>
        <v>90.9</v>
      </c>
      <c r="AG1306" s="24" t="n">
        <f aca="false">SUM(X1306:AF1306)</f>
        <v>4762.74294944</v>
      </c>
      <c r="AH1306" s="20" t="n">
        <f aca="false">FIXED_BOM</f>
        <v>3666</v>
      </c>
      <c r="AI1306" s="24" t="n">
        <f aca="false">(AG1306+AH1306)*(1+CONT)</f>
        <v>9693.054391856</v>
      </c>
      <c r="AJ1306" s="24" t="n">
        <f aca="false">IF(AR1306&gt;0,AI1306/AR1306,1000000000000)</f>
        <v>817.21584914818</v>
      </c>
      <c r="AK1306" s="8" t="n">
        <f aca="false">IF(AND(AP1306&gt;=V_NEED,AR1306&gt;=P_MIN,AQ1306&gt;=Z_MIN,F1306&lt;=N_CAP,D1306&lt;=R_MAX,OR(CORONA_REQ=0,O1306&gt;=G1306),OR(CORE_MODE&lt;&gt;3,E_CORE&lt;=E_NULL_MAX)),1,0)</f>
        <v>0</v>
      </c>
      <c r="AL1306" s="31" t="n">
        <f aca="false">IF(AK1306=1,IF(OBJECTIVE=1,AI1306,AJ1306),1000000000000)+ROW()*0.000000001</f>
        <v>1000000000000</v>
      </c>
      <c r="AM1306" s="31" t="n">
        <v>6.360856</v>
      </c>
      <c r="AN1306" s="41" t="n">
        <v>1.520674</v>
      </c>
      <c r="AO1306" s="31" t="n">
        <v>11.547567</v>
      </c>
      <c r="AP1306" s="31" t="n">
        <f aca="false">IF(CORE_MODE=1,G1306,IF(OR(CORE_MODE=3,CORE_MODE=4),G1306+(CHOOSE(N_CW+1,0,1,CW_N2,CW_N3,CW_N4,CW_N5,CW_N6)+CHOOSE(N_CW_A+1,0,CW_A1,CW_A2))*CW_PER_SWING*AM1306,AM1306))</f>
        <v>24.711014337128</v>
      </c>
      <c r="AQ1306" s="41" t="n">
        <f aca="false">IF(CORE_MODE=2,AN1306,K1306)</f>
        <v>1.549205</v>
      </c>
      <c r="AR1306" s="31" t="n">
        <f aca="false">IF(CORE_MODE=2,AO1306,L1306)</f>
        <v>11.86107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31" t="n">
        <v>11.211605</v>
      </c>
      <c r="H1307" s="8" t="n">
        <v>40.439661</v>
      </c>
      <c r="I1307" s="8" t="n">
        <v>569.398024</v>
      </c>
      <c r="J1307" s="31" t="n">
        <v>14.080188</v>
      </c>
      <c r="K1307" s="41" t="n">
        <v>1.452156</v>
      </c>
      <c r="L1307" s="31" t="n">
        <v>2.824776</v>
      </c>
      <c r="M1307" s="8" t="n">
        <v>92.5</v>
      </c>
      <c r="N1307" s="8" t="n">
        <v>785</v>
      </c>
      <c r="O1307" s="31" t="n">
        <v>12.140005</v>
      </c>
      <c r="P1307" s="31" t="n">
        <v>5.856816</v>
      </c>
      <c r="Q1307" s="31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31" t="n">
        <v>2.835765</v>
      </c>
      <c r="W1307" s="41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2*ROUNDUP(G1307*1000/V_ZENER,0)*PRICE_Z+(4+IF(CORE_MODE=1,1,0)+IF(OR(CORE_MODE=3,CORE_MODE=4),1+2*N_CW+2*N_CW_A,0))*ROUNDUP(G1307*DIODE_SAFETY/V_STICK,0)*PRICE_STICK</f>
        <v>90.9</v>
      </c>
      <c r="AG1307" s="24" t="n">
        <f aca="false">SUM(X1307:AF1307)</f>
        <v>1589.79001334</v>
      </c>
      <c r="AH1307" s="20" t="n">
        <f aca="false">FIXED_BOM</f>
        <v>3666</v>
      </c>
      <c r="AI1307" s="24" t="n">
        <f aca="false">(AG1307+AH1307)*(1+CONT)</f>
        <v>6044.158515341</v>
      </c>
      <c r="AJ1307" s="24" t="n">
        <f aca="false">IF(AR1307&gt;0,AI1307/AR1307,1000000000000)</f>
        <v>2139.69479892954</v>
      </c>
      <c r="AK1307" s="8" t="n">
        <f aca="false">IF(AND(AP1307&gt;=V_NEED,AR1307&gt;=P_MIN,AQ1307&gt;=Z_MIN,F1307&lt;=N_CAP,D1307&lt;=R_MAX,OR(CORONA_REQ=0,O1307&gt;=G1307),OR(CORE_MODE&lt;&gt;3,E_CORE&lt;=E_NULL_MAX)),1,0)</f>
        <v>0</v>
      </c>
      <c r="AL1307" s="31" t="n">
        <f aca="false">IF(AK1307=1,IF(OBJECTIVE=1,AI1307,AJ1307),1000000000000)+ROW()*0.000000001</f>
        <v>1000000000000</v>
      </c>
      <c r="AM1307" s="31" t="n">
        <v>6.170271</v>
      </c>
      <c r="AN1307" s="41" t="n">
        <v>1.372362</v>
      </c>
      <c r="AO1307" s="31" t="n">
        <v>2.525505</v>
      </c>
      <c r="AP1307" s="31" t="n">
        <f aca="false">IF(CORE_MODE=1,G1307,IF(OR(CORE_MODE=3,CORE_MODE=4),G1307+(CHOOSE(N_CW+1,0,1,CW_N2,CW_N3,CW_N4,CW_N5,CW_N6)+CHOOSE(N_CW_A+1,0,CW_A1,CW_A2))*CW_PER_SWING*AM1307,AM1307))</f>
        <v>24.306542843273</v>
      </c>
      <c r="AQ1307" s="41" t="n">
        <f aca="false">IF(CORE_MODE=2,AN1307,K1307)</f>
        <v>1.452156</v>
      </c>
      <c r="AR1307" s="31" t="n">
        <f aca="false">IF(CORE_MODE=2,AO1307,L1307)</f>
        <v>2.824776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31" t="n">
        <v>11.211605</v>
      </c>
      <c r="H1308" s="8" t="n">
        <v>62.405181</v>
      </c>
      <c r="I1308" s="8" t="n">
        <v>894.768324</v>
      </c>
      <c r="J1308" s="31" t="n">
        <v>14.338046</v>
      </c>
      <c r="K1308" s="41" t="n">
        <v>1.489158</v>
      </c>
      <c r="L1308" s="31" t="n">
        <v>4.695767</v>
      </c>
      <c r="M1308" s="8" t="n">
        <v>130</v>
      </c>
      <c r="N1308" s="8" t="n">
        <v>860</v>
      </c>
      <c r="O1308" s="31" t="n">
        <v>12.140005</v>
      </c>
      <c r="P1308" s="31" t="n">
        <v>8.785224</v>
      </c>
      <c r="Q1308" s="31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31" t="n">
        <v>3.582019</v>
      </c>
      <c r="W1308" s="41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2*ROUNDUP(G1308*1000/V_ZENER,0)*PRICE_Z+(4+IF(CORE_MODE=1,1,0)+IF(OR(CORE_MODE=3,CORE_MODE=4),1+2*N_CW+2*N_CW_A,0))*ROUNDUP(G1308*DIODE_SAFETY/V_STICK,0)*PRICE_STICK</f>
        <v>90.9</v>
      </c>
      <c r="AG1308" s="24" t="n">
        <f aca="false">SUM(X1308:AF1308)</f>
        <v>2094.68642814</v>
      </c>
      <c r="AH1308" s="20" t="n">
        <f aca="false">FIXED_BOM</f>
        <v>3666</v>
      </c>
      <c r="AI1308" s="24" t="n">
        <f aca="false">(AG1308+AH1308)*(1+CONT)</f>
        <v>6624.789392361</v>
      </c>
      <c r="AJ1308" s="24" t="n">
        <f aca="false">IF(AR1308&gt;0,AI1308/AR1308,1000000000000)</f>
        <v>1410.8002787108</v>
      </c>
      <c r="AK1308" s="8" t="n">
        <f aca="false">IF(AND(AP1308&gt;=V_NEED,AR1308&gt;=P_MIN,AQ1308&gt;=Z_MIN,F1308&lt;=N_CAP,D1308&lt;=R_MAX,OR(CORONA_REQ=0,O1308&gt;=G1308),OR(CORE_MODE&lt;&gt;3,E_CORE&lt;=E_NULL_MAX)),1,0)</f>
        <v>0</v>
      </c>
      <c r="AL1308" s="31" t="n">
        <f aca="false">IF(AK1308=1,IF(OBJECTIVE=1,AI1308,AJ1308),1000000000000)+ROW()*0.000000001</f>
        <v>1000000000000</v>
      </c>
      <c r="AM1308" s="31" t="n">
        <v>6.221187</v>
      </c>
      <c r="AN1308" s="41" t="n">
        <v>1.433078</v>
      </c>
      <c r="AO1308" s="31" t="n">
        <v>4.397504</v>
      </c>
      <c r="AP1308" s="31" t="n">
        <f aca="false">IF(CORE_MODE=1,G1308,IF(OR(CORE_MODE=3,CORE_MODE=4),G1308+(CHOOSE(N_CW+1,0,1,CW_N2,CW_N3,CW_N4,CW_N5,CW_N6)+CHOOSE(N_CW_A+1,0,CW_A1,CW_A2))*CW_PER_SWING*AM1308,AM1308))</f>
        <v>24.414599986181</v>
      </c>
      <c r="AQ1308" s="41" t="n">
        <f aca="false">IF(CORE_MODE=2,AN1308,K1308)</f>
        <v>1.489158</v>
      </c>
      <c r="AR1308" s="31" t="n">
        <f aca="false">IF(CORE_MODE=2,AO1308,L1308)</f>
        <v>4.695767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31" t="n">
        <v>11.211605</v>
      </c>
      <c r="H1309" s="8" t="n">
        <v>84.370701</v>
      </c>
      <c r="I1309" s="8" t="n">
        <v>1220.138624</v>
      </c>
      <c r="J1309" s="31" t="n">
        <v>14.461639</v>
      </c>
      <c r="K1309" s="41" t="n">
        <v>1.507454</v>
      </c>
      <c r="L1309" s="31" t="n">
        <v>6.566054</v>
      </c>
      <c r="M1309" s="8" t="n">
        <v>175</v>
      </c>
      <c r="N1309" s="8" t="n">
        <v>950</v>
      </c>
      <c r="O1309" s="31" t="n">
        <v>12.140005</v>
      </c>
      <c r="P1309" s="31" t="n">
        <v>11.713632</v>
      </c>
      <c r="Q1309" s="31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31" t="n">
        <v>4.477524</v>
      </c>
      <c r="W1309" s="41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2*ROUNDUP(G1309*1000/V_ZENER,0)*PRICE_Z+(4+IF(CORE_MODE=1,1,0)+IF(OR(CORE_MODE=3,CORE_MODE=4),1+2*N_CW+2*N_CW_A,0))*ROUNDUP(G1309*DIODE_SAFETY/V_STICK,0)*PRICE_STICK</f>
        <v>90.9</v>
      </c>
      <c r="AG1309" s="24" t="n">
        <f aca="false">SUM(X1309:AF1309)</f>
        <v>2691.67665954</v>
      </c>
      <c r="AH1309" s="20" t="n">
        <f aca="false">FIXED_BOM</f>
        <v>3666</v>
      </c>
      <c r="AI1309" s="24" t="n">
        <f aca="false">(AG1309+AH1309)*(1+CONT)</f>
        <v>7311.328158471</v>
      </c>
      <c r="AJ1309" s="24" t="n">
        <f aca="false">IF(AR1309&gt;0,AI1309/AR1309,1000000000000)</f>
        <v>1113.50411654717</v>
      </c>
      <c r="AK1309" s="8" t="n">
        <f aca="false">IF(AND(AP1309&gt;=V_NEED,AR1309&gt;=P_MIN,AQ1309&gt;=Z_MIN,F1309&lt;=N_CAP,D1309&lt;=R_MAX,OR(CORONA_REQ=0,O1309&gt;=G1309),OR(CORE_MODE&lt;&gt;3,E_CORE&lt;=E_NULL_MAX)),1,0)</f>
        <v>0</v>
      </c>
      <c r="AL1309" s="31" t="n">
        <f aca="false">IF(AK1309=1,IF(OBJECTIVE=1,AI1309,AJ1309),1000000000000)+ROW()*0.000000001</f>
        <v>1000000000000</v>
      </c>
      <c r="AM1309" s="31" t="n">
        <v>6.255912</v>
      </c>
      <c r="AN1309" s="41" t="n">
        <v>1.463607</v>
      </c>
      <c r="AO1309" s="31" t="n">
        <v>6.258856</v>
      </c>
      <c r="AP1309" s="31" t="n">
        <f aca="false">IF(CORE_MODE=1,G1309,IF(OR(CORE_MODE=3,CORE_MODE=4),G1309+(CHOOSE(N_CW+1,0,1,CW_N2,CW_N3,CW_N4,CW_N5,CW_N6)+CHOOSE(N_CW_A+1,0,CW_A1,CW_A2))*CW_PER_SWING*AM1309,AM1309))</f>
        <v>24.488295568856</v>
      </c>
      <c r="AQ1309" s="41" t="n">
        <f aca="false">IF(CORE_MODE=2,AN1309,K1309)</f>
        <v>1.507454</v>
      </c>
      <c r="AR1309" s="31" t="n">
        <f aca="false">IF(CORE_MODE=2,AO1309,L1309)</f>
        <v>6.566054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31" t="n">
        <v>11.211605</v>
      </c>
      <c r="H1310" s="8" t="n">
        <v>106.336222</v>
      </c>
      <c r="I1310" s="8" t="n">
        <v>1545.508923</v>
      </c>
      <c r="J1310" s="31" t="n">
        <v>14.534172</v>
      </c>
      <c r="K1310" s="41" t="n">
        <v>1.517836</v>
      </c>
      <c r="L1310" s="31" t="n">
        <v>8.434179</v>
      </c>
      <c r="M1310" s="8" t="n">
        <v>220</v>
      </c>
      <c r="N1310" s="8" t="n">
        <v>1040</v>
      </c>
      <c r="O1310" s="31" t="n">
        <v>12.140005</v>
      </c>
      <c r="P1310" s="31" t="n">
        <v>14.642041</v>
      </c>
      <c r="Q1310" s="31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31" t="n">
        <v>5.373028</v>
      </c>
      <c r="W1310" s="41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2*ROUNDUP(G1310*1000/V_ZENER,0)*PRICE_Z+(4+IF(CORE_MODE=1,1,0)+IF(OR(CORE_MODE=3,CORE_MODE=4),1+2*N_CW+2*N_CW_A,0))*ROUNDUP(G1310*DIODE_SAFETY/V_STICK,0)*PRICE_STICK</f>
        <v>90.9</v>
      </c>
      <c r="AG1310" s="24" t="n">
        <f aca="false">SUM(X1310:AF1310)</f>
        <v>3288.66685988</v>
      </c>
      <c r="AH1310" s="20" t="n">
        <f aca="false">FIXED_BOM</f>
        <v>3666</v>
      </c>
      <c r="AI1310" s="24" t="n">
        <f aca="false">(AG1310+AH1310)*(1+CONT)</f>
        <v>7997.866888862</v>
      </c>
      <c r="AJ1310" s="24" t="n">
        <f aca="false">IF(AR1310&gt;0,AI1310/AR1310,1000000000000)</f>
        <v>948.268573486761</v>
      </c>
      <c r="AK1310" s="8" t="n">
        <f aca="false">IF(AND(AP1310&gt;=V_NEED,AR1310&gt;=P_MIN,AQ1310&gt;=Z_MIN,F1310&lt;=N_CAP,D1310&lt;=R_MAX,OR(CORONA_REQ=0,O1310&gt;=G1310),OR(CORE_MODE&lt;&gt;3,E_CORE&lt;=E_NULL_MAX)),1,0)</f>
        <v>0</v>
      </c>
      <c r="AL1310" s="31" t="n">
        <f aca="false">IF(AK1310=1,IF(OBJECTIVE=1,AI1310,AJ1310),1000000000000)+ROW()*0.000000001</f>
        <v>1000000000000</v>
      </c>
      <c r="AM1310" s="31" t="n">
        <v>6.284962</v>
      </c>
      <c r="AN1310" s="41" t="n">
        <v>1.483106</v>
      </c>
      <c r="AO1310" s="31" t="n">
        <v>8.140039</v>
      </c>
      <c r="AP1310" s="31" t="n">
        <f aca="false">IF(CORE_MODE=1,G1310,IF(OR(CORE_MODE=3,CORE_MODE=4),G1310+(CHOOSE(N_CW+1,0,1,CW_N2,CW_N3,CW_N4,CW_N5,CW_N6)+CHOOSE(N_CW_A+1,0,CW_A1,CW_A2))*CW_PER_SWING*AM1310,AM1310))</f>
        <v>24.549947309006</v>
      </c>
      <c r="AQ1310" s="41" t="n">
        <f aca="false">IF(CORE_MODE=2,AN1310,K1310)</f>
        <v>1.517836</v>
      </c>
      <c r="AR1310" s="31" t="n">
        <f aca="false">IF(CORE_MODE=2,AO1310,L1310)</f>
        <v>8.434179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31" t="n">
        <v>11.211605</v>
      </c>
      <c r="H1311" s="8" t="n">
        <v>128.301742</v>
      </c>
      <c r="I1311" s="8" t="n">
        <v>1870.879223</v>
      </c>
      <c r="J1311" s="31" t="n">
        <v>14.581869</v>
      </c>
      <c r="K1311" s="41" t="n">
        <v>1.526127</v>
      </c>
      <c r="L1311" s="31" t="n">
        <v>10.32332</v>
      </c>
      <c r="M1311" s="8" t="n">
        <v>257.5</v>
      </c>
      <c r="N1311" s="8" t="n">
        <v>1115</v>
      </c>
      <c r="O1311" s="31" t="n">
        <v>12.140005</v>
      </c>
      <c r="P1311" s="31" t="n">
        <v>17.570449</v>
      </c>
      <c r="Q1311" s="31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31" t="n">
        <v>6.119282</v>
      </c>
      <c r="W1311" s="41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2*ROUNDUP(G1311*1000/V_ZENER,0)*PRICE_Z+(4+IF(CORE_MODE=1,1,0)+IF(OR(CORE_MODE=3,CORE_MODE=4),1+2*N_CW+2*N_CW_A,0))*ROUNDUP(G1311*DIODE_SAFETY/V_STICK,0)*PRICE_STICK</f>
        <v>90.9</v>
      </c>
      <c r="AG1311" s="24" t="n">
        <f aca="false">SUM(X1311:AF1311)</f>
        <v>3793.56332271</v>
      </c>
      <c r="AH1311" s="20" t="n">
        <f aca="false">FIXED_BOM</f>
        <v>3666</v>
      </c>
      <c r="AI1311" s="24" t="n">
        <f aca="false">(AG1311+AH1311)*(1+CONT)</f>
        <v>8578.4978211165</v>
      </c>
      <c r="AJ1311" s="24" t="n">
        <f aca="false">IF(AR1311&gt;0,AI1311/AR1311,1000000000000)</f>
        <v>830.982457302157</v>
      </c>
      <c r="AK1311" s="8" t="n">
        <f aca="false">IF(AND(AP1311&gt;=V_NEED,AR1311&gt;=P_MIN,AQ1311&gt;=Z_MIN,F1311&lt;=N_CAP,D1311&lt;=R_MAX,OR(CORONA_REQ=0,O1311&gt;=G1311),OR(CORE_MODE&lt;&gt;3,E_CORE&lt;=E_NULL_MAX)),1,0)</f>
        <v>0</v>
      </c>
      <c r="AL1311" s="31" t="n">
        <f aca="false">IF(AK1311=1,IF(OBJECTIVE=1,AI1311,AJ1311),1000000000000)+ROW()*0.000000001</f>
        <v>1000000000000</v>
      </c>
      <c r="AM1311" s="31" t="n">
        <v>6.323909</v>
      </c>
      <c r="AN1311" s="41" t="n">
        <v>1.495896</v>
      </c>
      <c r="AO1311" s="31" t="n">
        <v>10.015841</v>
      </c>
      <c r="AP1311" s="31" t="n">
        <f aca="false">IF(CORE_MODE=1,G1311,IF(OR(CORE_MODE=3,CORE_MODE=4),G1311+(CHOOSE(N_CW+1,0,1,CW_N2,CW_N3,CW_N4,CW_N5,CW_N6)+CHOOSE(N_CW_A+1,0,CW_A1,CW_A2))*CW_PER_SWING*AM1311,AM1311))</f>
        <v>24.632603086067</v>
      </c>
      <c r="AQ1311" s="41" t="n">
        <f aca="false">IF(CORE_MODE=2,AN1311,K1311)</f>
        <v>1.526127</v>
      </c>
      <c r="AR1311" s="31" t="n">
        <f aca="false">IF(CORE_MODE=2,AO1311,L1311)</f>
        <v>10.32332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31" t="n">
        <v>11.211605</v>
      </c>
      <c r="H1312" s="8" t="n">
        <v>172.232783</v>
      </c>
      <c r="I1312" s="8" t="n">
        <v>2521.619822</v>
      </c>
      <c r="J1312" s="31" t="n">
        <v>14.640766</v>
      </c>
      <c r="K1312" s="41" t="n">
        <v>1.534615</v>
      </c>
      <c r="L1312" s="31" t="n">
        <v>14.074773</v>
      </c>
      <c r="M1312" s="8" t="n">
        <v>347.5</v>
      </c>
      <c r="N1312" s="8" t="n">
        <v>1295</v>
      </c>
      <c r="O1312" s="31" t="n">
        <v>12.140005</v>
      </c>
      <c r="P1312" s="31" t="n">
        <v>23.427265</v>
      </c>
      <c r="Q1312" s="31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31" t="n">
        <v>7.910292</v>
      </c>
      <c r="W1312" s="41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2*ROUNDUP(G1312*1000/V_ZENER,0)*PRICE_Z+(4+IF(CORE_MODE=1,1,0)+IF(OR(CORE_MODE=3,CORE_MODE=4),1+2*N_CW+2*N_CW_A,0))*ROUNDUP(G1312*DIODE_SAFETY/V_STICK,0)*PRICE_STICK</f>
        <v>90.9</v>
      </c>
      <c r="AG1312" s="24" t="n">
        <f aca="false">SUM(X1312:AF1312)</f>
        <v>4987.54374248</v>
      </c>
      <c r="AH1312" s="20" t="n">
        <f aca="false">FIXED_BOM</f>
        <v>3666</v>
      </c>
      <c r="AI1312" s="24" t="n">
        <f aca="false">(AG1312+AH1312)*(1+CONT)</f>
        <v>9951.575303852</v>
      </c>
      <c r="AJ1312" s="24" t="n">
        <f aca="false">IF(AR1312&gt;0,AI1312/AR1312,1000000000000)</f>
        <v>707.050501194726</v>
      </c>
      <c r="AK1312" s="8" t="n">
        <f aca="false">IF(AND(AP1312&gt;=V_NEED,AR1312&gt;=P_MIN,AQ1312&gt;=Z_MIN,F1312&lt;=N_CAP,D1312&lt;=R_MAX,OR(CORONA_REQ=0,O1312&gt;=G1312),OR(CORE_MODE&lt;&gt;3,E_CORE&lt;=E_NULL_MAX)),1,0)</f>
        <v>0</v>
      </c>
      <c r="AL1312" s="31" t="n">
        <f aca="false">IF(AK1312=1,IF(OBJECTIVE=1,AI1312,AJ1312),1000000000000)+ROW()*0.000000001</f>
        <v>1000000000000</v>
      </c>
      <c r="AM1312" s="31" t="n">
        <v>6.384663</v>
      </c>
      <c r="AN1312" s="41" t="n">
        <v>1.511595</v>
      </c>
      <c r="AO1312" s="31" t="n">
        <v>13.767325</v>
      </c>
      <c r="AP1312" s="31" t="n">
        <f aca="false">IF(CORE_MODE=1,G1312,IF(OR(CORE_MODE=3,CORE_MODE=4),G1312+(CHOOSE(N_CW+1,0,1,CW_N2,CW_N3,CW_N4,CW_N5,CW_N6)+CHOOSE(N_CW_A+1,0,CW_A1,CW_A2))*CW_PER_SWING*AM1312,AM1312))</f>
        <v>24.761539052369</v>
      </c>
      <c r="AQ1312" s="41" t="n">
        <f aca="false">IF(CORE_MODE=2,AN1312,K1312)</f>
        <v>1.534615</v>
      </c>
      <c r="AR1312" s="31" t="n">
        <f aca="false">IF(CORE_MODE=2,AO1312,L1312)</f>
        <v>14.074773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31" t="n">
        <v>11.211605</v>
      </c>
      <c r="H1313" s="8" t="n">
        <v>63.004134</v>
      </c>
      <c r="I1313" s="8" t="n">
        <v>666.931377</v>
      </c>
      <c r="J1313" s="31" t="n">
        <v>10.585518</v>
      </c>
      <c r="K1313" s="41" t="n">
        <v>1.41783</v>
      </c>
      <c r="L1313" s="31" t="n">
        <v>3.138449</v>
      </c>
      <c r="M1313" s="8" t="n">
        <v>92.5</v>
      </c>
      <c r="N1313" s="8" t="n">
        <v>785</v>
      </c>
      <c r="O1313" s="31" t="n">
        <v>12.140005</v>
      </c>
      <c r="P1313" s="31" t="n">
        <v>6.705046</v>
      </c>
      <c r="Q1313" s="31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31" t="n">
        <v>2.835765</v>
      </c>
      <c r="W1313" s="41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2*ROUNDUP(G1313*1000/V_ZENER,0)*PRICE_Z+(4+IF(CORE_MODE=1,1,0)+IF(OR(CORE_MODE=3,CORE_MODE=4),1+2*N_CW+2*N_CW_A,0))*ROUNDUP(G1313*DIODE_SAFETY/V_STICK,0)*PRICE_STICK</f>
        <v>90.9</v>
      </c>
      <c r="AG1313" s="24" t="n">
        <f aca="false">SUM(X1313:AF1313)</f>
        <v>1599.94332644</v>
      </c>
      <c r="AH1313" s="20" t="n">
        <f aca="false">FIXED_BOM</f>
        <v>3666</v>
      </c>
      <c r="AI1313" s="24" t="n">
        <f aca="false">(AG1313+AH1313)*(1+CONT)</f>
        <v>6055.834825406</v>
      </c>
      <c r="AJ1313" s="24" t="n">
        <f aca="false">IF(AR1313&gt;0,AI1313/AR1313,1000000000000)</f>
        <v>1929.56292277045</v>
      </c>
      <c r="AK1313" s="8" t="n">
        <f aca="false">IF(AND(AP1313&gt;=V_NEED,AR1313&gt;=P_MIN,AQ1313&gt;=Z_MIN,F1313&lt;=N_CAP,D1313&lt;=R_MAX,OR(CORONA_REQ=0,O1313&gt;=G1313),OR(CORE_MODE&lt;&gt;3,E_CORE&lt;=E_NULL_MAX)),1,0)</f>
        <v>0</v>
      </c>
      <c r="AL1313" s="31" t="n">
        <f aca="false">IF(AK1313=1,IF(OBJECTIVE=1,AI1313,AJ1313),1000000000000)+ROW()*0.000000001</f>
        <v>1000000000000</v>
      </c>
      <c r="AM1313" s="31" t="n">
        <v>6.13823</v>
      </c>
      <c r="AN1313" s="41" t="n">
        <v>1.353526</v>
      </c>
      <c r="AO1313" s="31" t="n">
        <v>2.840867</v>
      </c>
      <c r="AP1313" s="31" t="n">
        <f aca="false">IF(CORE_MODE=1,G1313,IF(OR(CORE_MODE=3,CORE_MODE=4),G1313+(CHOOSE(N_CW+1,0,1,CW_N2,CW_N3,CW_N4,CW_N5,CW_N6)+CHOOSE(N_CW_A+1,0,CW_A1,CW_A2))*CW_PER_SWING*AM1313,AM1313))</f>
        <v>24.23854341449</v>
      </c>
      <c r="AQ1313" s="41" t="n">
        <f aca="false">IF(CORE_MODE=2,AN1313,K1313)</f>
        <v>1.41783</v>
      </c>
      <c r="AR1313" s="31" t="n">
        <f aca="false">IF(CORE_MODE=2,AO1313,L1313)</f>
        <v>3.138449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31" t="n">
        <v>11.211605</v>
      </c>
      <c r="H1314" s="8" t="n">
        <v>97.86364</v>
      </c>
      <c r="I1314" s="8" t="n">
        <v>1048.035021</v>
      </c>
      <c r="J1314" s="31" t="n">
        <v>10.709136</v>
      </c>
      <c r="K1314" s="41" t="n">
        <v>1.447418</v>
      </c>
      <c r="L1314" s="31" t="n">
        <v>5.180055</v>
      </c>
      <c r="M1314" s="8" t="n">
        <v>137.5</v>
      </c>
      <c r="N1314" s="8" t="n">
        <v>875</v>
      </c>
      <c r="O1314" s="31" t="n">
        <v>12.140005</v>
      </c>
      <c r="P1314" s="31" t="n">
        <v>10.057569</v>
      </c>
      <c r="Q1314" s="31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31" t="n">
        <v>3.73127</v>
      </c>
      <c r="W1314" s="41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2*ROUNDUP(G1314*1000/V_ZENER,0)*PRICE_Z+(4+IF(CORE_MODE=1,1,0)+IF(OR(CORE_MODE=3,CORE_MODE=4),1+2*N_CW+2*N_CW_A,0))*ROUNDUP(G1314*DIODE_SAFETY/V_STICK,0)*PRICE_STICK</f>
        <v>90.9</v>
      </c>
      <c r="AG1314" s="24" t="n">
        <f aca="false">SUM(X1314:AF1314)</f>
        <v>2202.01022636</v>
      </c>
      <c r="AH1314" s="20" t="n">
        <f aca="false">FIXED_BOM</f>
        <v>3666</v>
      </c>
      <c r="AI1314" s="24" t="n">
        <f aca="false">(AG1314+AH1314)*(1+CONT)</f>
        <v>6748.211760314</v>
      </c>
      <c r="AJ1314" s="24" t="n">
        <f aca="false">IF(AR1314&gt;0,AI1314/AR1314,1000000000000)</f>
        <v>1302.72975099955</v>
      </c>
      <c r="AK1314" s="8" t="n">
        <f aca="false">IF(AND(AP1314&gt;=V_NEED,AR1314&gt;=P_MIN,AQ1314&gt;=Z_MIN,F1314&lt;=N_CAP,D1314&lt;=R_MAX,OR(CORONA_REQ=0,O1314&gt;=G1314),OR(CORE_MODE&lt;&gt;3,E_CORE&lt;=E_NULL_MAX)),1,0)</f>
        <v>0</v>
      </c>
      <c r="AL1314" s="31" t="n">
        <f aca="false">IF(AK1314=1,IF(OBJECTIVE=1,AI1314,AJ1314),1000000000000)+ROW()*0.000000001</f>
        <v>1000000000000</v>
      </c>
      <c r="AM1314" s="31" t="n">
        <v>6.189687</v>
      </c>
      <c r="AN1314" s="41" t="n">
        <v>1.402293</v>
      </c>
      <c r="AO1314" s="31" t="n">
        <v>4.877777</v>
      </c>
      <c r="AP1314" s="31" t="n">
        <f aca="false">IF(CORE_MODE=1,G1314,IF(OR(CORE_MODE=3,CORE_MODE=4),G1314+(CHOOSE(N_CW+1,0,1,CW_N2,CW_N3,CW_N4,CW_N5,CW_N6)+CHOOSE(N_CW_A+1,0,CW_A1,CW_A2))*CW_PER_SWING*AM1314,AM1314))</f>
        <v>24.347748701681</v>
      </c>
      <c r="AQ1314" s="41" t="n">
        <f aca="false">IF(CORE_MODE=2,AN1314,K1314)</f>
        <v>1.447418</v>
      </c>
      <c r="AR1314" s="31" t="n">
        <f aca="false">IF(CORE_MODE=2,AO1314,L1314)</f>
        <v>5.180055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31" t="n">
        <v>11.211605</v>
      </c>
      <c r="H1315" s="8" t="n">
        <v>132.723145</v>
      </c>
      <c r="I1315" s="8" t="n">
        <v>1429.138665</v>
      </c>
      <c r="J1315" s="31" t="n">
        <v>10.767818</v>
      </c>
      <c r="K1315" s="41" t="n">
        <v>1.461618</v>
      </c>
      <c r="L1315" s="31" t="n">
        <v>7.222147</v>
      </c>
      <c r="M1315" s="8" t="n">
        <v>182.5</v>
      </c>
      <c r="N1315" s="8" t="n">
        <v>965</v>
      </c>
      <c r="O1315" s="31" t="n">
        <v>12.140005</v>
      </c>
      <c r="P1315" s="31" t="n">
        <v>13.410092</v>
      </c>
      <c r="Q1315" s="31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31" t="n">
        <v>4.626774</v>
      </c>
      <c r="W1315" s="41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2*ROUNDUP(G1315*1000/V_ZENER,0)*PRICE_Z+(4+IF(CORE_MODE=1,1,0)+IF(OR(CORE_MODE=3,CORE_MODE=4),1+2*N_CW+2*N_CW_A,0))*ROUNDUP(G1315*DIODE_SAFETY/V_STICK,0)*PRICE_STICK</f>
        <v>90.9</v>
      </c>
      <c r="AG1315" s="24" t="n">
        <f aca="false">SUM(X1315:AF1315)</f>
        <v>2804.07706978</v>
      </c>
      <c r="AH1315" s="20" t="n">
        <f aca="false">FIXED_BOM</f>
        <v>3666</v>
      </c>
      <c r="AI1315" s="24" t="n">
        <f aca="false">(AG1315+AH1315)*(1+CONT)</f>
        <v>7440.588630247</v>
      </c>
      <c r="AJ1315" s="24" t="n">
        <f aca="false">IF(AR1315&gt;0,AI1315/AR1315,1000000000000)</f>
        <v>1030.24607921259</v>
      </c>
      <c r="AK1315" s="8" t="n">
        <f aca="false">IF(AND(AP1315&gt;=V_NEED,AR1315&gt;=P_MIN,AQ1315&gt;=Z_MIN,F1315&lt;=N_CAP,D1315&lt;=R_MAX,OR(CORONA_REQ=0,O1315&gt;=G1315),OR(CORE_MODE&lt;&gt;3,E_CORE&lt;=E_NULL_MAX)),1,0)</f>
        <v>0</v>
      </c>
      <c r="AL1315" s="31" t="n">
        <f aca="false">IF(AK1315=1,IF(OBJECTIVE=1,AI1315,AJ1315),1000000000000)+ROW()*0.000000001</f>
        <v>1000000000000</v>
      </c>
      <c r="AM1315" s="31" t="n">
        <v>6.224889</v>
      </c>
      <c r="AN1315" s="41" t="n">
        <v>1.427844</v>
      </c>
      <c r="AO1315" s="31" t="n">
        <v>6.929259</v>
      </c>
      <c r="AP1315" s="31" t="n">
        <f aca="false">IF(CORE_MODE=1,G1315,IF(OR(CORE_MODE=3,CORE_MODE=4),G1315+(CHOOSE(N_CW+1,0,1,CW_N2,CW_N3,CW_N4,CW_N5,CW_N6)+CHOOSE(N_CW_A+1,0,CW_A1,CW_A2))*CW_PER_SWING*AM1315,AM1315))</f>
        <v>24.422456603807</v>
      </c>
      <c r="AQ1315" s="41" t="n">
        <f aca="false">IF(CORE_MODE=2,AN1315,K1315)</f>
        <v>1.461618</v>
      </c>
      <c r="AR1315" s="31" t="n">
        <f aca="false">IF(CORE_MODE=2,AO1315,L1315)</f>
        <v>7.222147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31" t="n">
        <v>11.211605</v>
      </c>
      <c r="H1316" s="8" t="n">
        <v>167.58265</v>
      </c>
      <c r="I1316" s="8" t="n">
        <v>1810.24231</v>
      </c>
      <c r="J1316" s="31" t="n">
        <v>10.802087</v>
      </c>
      <c r="K1316" s="41" t="n">
        <v>1.470472</v>
      </c>
      <c r="L1316" s="31" t="n">
        <v>9.271727</v>
      </c>
      <c r="M1316" s="8" t="n">
        <v>227.5</v>
      </c>
      <c r="N1316" s="8" t="n">
        <v>1055</v>
      </c>
      <c r="O1316" s="31" t="n">
        <v>12.140005</v>
      </c>
      <c r="P1316" s="31" t="n">
        <v>16.762616</v>
      </c>
      <c r="Q1316" s="31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31" t="n">
        <v>5.522279</v>
      </c>
      <c r="W1316" s="41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2*ROUNDUP(G1316*1000/V_ZENER,0)*PRICE_Z+(4+IF(CORE_MODE=1,1,0)+IF(OR(CORE_MODE=3,CORE_MODE=4),1+2*N_CW+2*N_CW_A,0))*ROUNDUP(G1316*DIODE_SAFETY/V_STICK,0)*PRICE_STICK</f>
        <v>90.9</v>
      </c>
      <c r="AG1316" s="24" t="n">
        <f aca="false">SUM(X1316:AF1316)</f>
        <v>3406.1439147</v>
      </c>
      <c r="AH1316" s="20" t="n">
        <f aca="false">FIXED_BOM</f>
        <v>3666</v>
      </c>
      <c r="AI1316" s="24" t="n">
        <f aca="false">(AG1316+AH1316)*(1+CONT)</f>
        <v>8132.965501905</v>
      </c>
      <c r="AJ1316" s="24" t="n">
        <f aca="false">IF(AR1316&gt;0,AI1316/AR1316,1000000000000)</f>
        <v>877.179138460936</v>
      </c>
      <c r="AK1316" s="8" t="n">
        <f aca="false">IF(AND(AP1316&gt;=V_NEED,AR1316&gt;=P_MIN,AQ1316&gt;=Z_MIN,F1316&lt;=N_CAP,D1316&lt;=R_MAX,OR(CORONA_REQ=0,O1316&gt;=G1316),OR(CORE_MODE&lt;&gt;3,E_CORE&lt;=E_NULL_MAX)),1,0)</f>
        <v>0</v>
      </c>
      <c r="AL1316" s="31" t="n">
        <f aca="false">IF(AK1316=1,IF(OBJECTIVE=1,AI1316,AJ1316),1000000000000)+ROW()*0.000000001</f>
        <v>1000000000000</v>
      </c>
      <c r="AM1316" s="31" t="n">
        <v>6.267914</v>
      </c>
      <c r="AN1316" s="41" t="n">
        <v>1.442509</v>
      </c>
      <c r="AO1316" s="31" t="n">
        <v>8.970669</v>
      </c>
      <c r="AP1316" s="31" t="n">
        <f aca="false">IF(CORE_MODE=1,G1316,IF(OR(CORE_MODE=3,CORE_MODE=4),G1316+(CHOOSE(N_CW+1,0,1,CW_N2,CW_N3,CW_N4,CW_N5,CW_N6)+CHOOSE(N_CW_A+1,0,CW_A1,CW_A2))*CW_PER_SWING*AM1316,AM1316))</f>
        <v>24.513766969382</v>
      </c>
      <c r="AQ1316" s="41" t="n">
        <f aca="false">IF(CORE_MODE=2,AN1316,K1316)</f>
        <v>1.470472</v>
      </c>
      <c r="AR1316" s="31" t="n">
        <f aca="false">IF(CORE_MODE=2,AO1316,L1316)</f>
        <v>9.271727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31" t="n">
        <v>11.211605</v>
      </c>
      <c r="H1317" s="8" t="n">
        <v>202.442156</v>
      </c>
      <c r="I1317" s="8" t="n">
        <v>2191.345954</v>
      </c>
      <c r="J1317" s="31" t="n">
        <v>10.824554</v>
      </c>
      <c r="K1317" s="41" t="n">
        <v>1.475422</v>
      </c>
      <c r="L1317" s="31" t="n">
        <v>11.30626</v>
      </c>
      <c r="M1317" s="8" t="n">
        <v>272.5</v>
      </c>
      <c r="N1317" s="8" t="n">
        <v>1145</v>
      </c>
      <c r="O1317" s="31" t="n">
        <v>12.140005</v>
      </c>
      <c r="P1317" s="31" t="n">
        <v>20.115139</v>
      </c>
      <c r="Q1317" s="31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31" t="n">
        <v>6.417784</v>
      </c>
      <c r="W1317" s="41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2*ROUNDUP(G1317*1000/V_ZENER,0)*PRICE_Z+(4+IF(CORE_MODE=1,1,0)+IF(OR(CORE_MODE=3,CORE_MODE=4),1+2*N_CW+2*N_CW_A,0))*ROUNDUP(G1317*DIODE_SAFETY/V_STICK,0)*PRICE_STICK</f>
        <v>90.9</v>
      </c>
      <c r="AG1317" s="24" t="n">
        <f aca="false">SUM(X1317:AF1317)</f>
        <v>4008.21081462</v>
      </c>
      <c r="AH1317" s="20" t="n">
        <f aca="false">FIXED_BOM</f>
        <v>3666</v>
      </c>
      <c r="AI1317" s="24" t="n">
        <f aca="false">(AG1317+AH1317)*(1+CONT)</f>
        <v>8825.342436813</v>
      </c>
      <c r="AJ1317" s="24" t="n">
        <f aca="false">IF(AR1317&gt;0,AI1317/AR1317,1000000000000)</f>
        <v>780.571332767246</v>
      </c>
      <c r="AK1317" s="8" t="n">
        <f aca="false">IF(AND(AP1317&gt;=V_NEED,AR1317&gt;=P_MIN,AQ1317&gt;=Z_MIN,F1317&lt;=N_CAP,D1317&lt;=R_MAX,OR(CORONA_REQ=0,O1317&gt;=G1317),OR(CORE_MODE&lt;&gt;3,E_CORE&lt;=E_NULL_MAX)),1,0)</f>
        <v>0</v>
      </c>
      <c r="AL1317" s="31" t="n">
        <f aca="false">IF(AK1317=1,IF(OBJECTIVE=1,AI1317,AJ1317),1000000000000)+ROW()*0.000000001</f>
        <v>1000000000000</v>
      </c>
      <c r="AM1317" s="31" t="n">
        <v>6.306016</v>
      </c>
      <c r="AN1317" s="41" t="n">
        <v>1.451614</v>
      </c>
      <c r="AO1317" s="31" t="n">
        <v>11.000074</v>
      </c>
      <c r="AP1317" s="31" t="n">
        <f aca="false">IF(CORE_MODE=1,G1317,IF(OR(CORE_MODE=3,CORE_MODE=4),G1317+(CHOOSE(N_CW+1,0,1,CW_N2,CW_N3,CW_N4,CW_N5,CW_N6)+CHOOSE(N_CW_A+1,0,CW_A1,CW_A2))*CW_PER_SWING*AM1317,AM1317))</f>
        <v>24.594629434208</v>
      </c>
      <c r="AQ1317" s="41" t="n">
        <f aca="false">IF(CORE_MODE=2,AN1317,K1317)</f>
        <v>1.475422</v>
      </c>
      <c r="AR1317" s="31" t="n">
        <f aca="false">IF(CORE_MODE=2,AO1317,L1317)</f>
        <v>11.30626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31" t="n">
        <v>11.211605</v>
      </c>
      <c r="H1318" s="8" t="n">
        <v>272.161166</v>
      </c>
      <c r="I1318" s="8" t="n">
        <v>2953.553242</v>
      </c>
      <c r="J1318" s="31" t="n">
        <v>10.852221</v>
      </c>
      <c r="K1318" s="41" t="n">
        <v>1.483526</v>
      </c>
      <c r="L1318" s="31" t="n">
        <v>15.421131</v>
      </c>
      <c r="M1318" s="8" t="n">
        <v>362.5</v>
      </c>
      <c r="N1318" s="8" t="n">
        <v>1325</v>
      </c>
      <c r="O1318" s="31" t="n">
        <v>12.140005</v>
      </c>
      <c r="P1318" s="31" t="n">
        <v>26.820185</v>
      </c>
      <c r="Q1318" s="31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31" t="n">
        <v>8.208793</v>
      </c>
      <c r="W1318" s="41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2*ROUNDUP(G1318*1000/V_ZENER,0)*PRICE_Z+(4+IF(CORE_MODE=1,1,0)+IF(OR(CORE_MODE=3,CORE_MODE=4),1+2*N_CW+2*N_CW_A,0))*ROUNDUP(G1318*DIODE_SAFETY/V_STICK,0)*PRICE_STICK</f>
        <v>90.9</v>
      </c>
      <c r="AG1318" s="24" t="n">
        <f aca="false">SUM(X1318:AF1318)</f>
        <v>5212.34455249</v>
      </c>
      <c r="AH1318" s="20" t="n">
        <f aca="false">FIXED_BOM</f>
        <v>3666</v>
      </c>
      <c r="AI1318" s="24" t="n">
        <f aca="false">(AG1318+AH1318)*(1+CONT)</f>
        <v>10210.0962353635</v>
      </c>
      <c r="AJ1318" s="24" t="n">
        <f aca="false">IF(AR1318&gt;0,AI1318/AR1318,1000000000000)</f>
        <v>662.084787125114</v>
      </c>
      <c r="AK1318" s="8" t="n">
        <f aca="false">IF(AND(AP1318&gt;=V_NEED,AR1318&gt;=P_MIN,AQ1318&gt;=Z_MIN,F1318&lt;=N_CAP,D1318&lt;=R_MAX,OR(CORONA_REQ=0,O1318&gt;=G1318),OR(CORE_MODE&lt;&gt;3,E_CORE&lt;=E_NULL_MAX)),1,0)</f>
        <v>0</v>
      </c>
      <c r="AL1318" s="31" t="n">
        <f aca="false">IF(AK1318=1,IF(OBJECTIVE=1,AI1318,AJ1318),1000000000000)+ROW()*0.000000001</f>
        <v>1000000000000</v>
      </c>
      <c r="AM1318" s="31" t="n">
        <v>6.36543</v>
      </c>
      <c r="AN1318" s="41" t="n">
        <v>1.466276</v>
      </c>
      <c r="AO1318" s="31" t="n">
        <v>15.133154</v>
      </c>
      <c r="AP1318" s="31" t="n">
        <f aca="false">IF(CORE_MODE=1,G1318,IF(OR(CORE_MODE=3,CORE_MODE=4),G1318+(CHOOSE(N_CW+1,0,1,CW_N2,CW_N3,CW_N4,CW_N5,CW_N6)+CHOOSE(N_CW_A+1,0,CW_A1,CW_A2))*CW_PER_SWING*AM1318,AM1318))</f>
        <v>24.72072156809</v>
      </c>
      <c r="AQ1318" s="41" t="n">
        <f aca="false">IF(CORE_MODE=2,AN1318,K1318)</f>
        <v>1.483526</v>
      </c>
      <c r="AR1318" s="31" t="n">
        <f aca="false">IF(CORE_MODE=2,AO1318,L1318)</f>
        <v>15.421131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31" t="n">
        <v>11.211605</v>
      </c>
      <c r="H1319" s="8" t="n">
        <v>32.708022</v>
      </c>
      <c r="I1319" s="8" t="n">
        <v>472.679524</v>
      </c>
      <c r="J1319" s="31" t="n">
        <v>14.451486</v>
      </c>
      <c r="K1319" s="41" t="n">
        <v>1.437243</v>
      </c>
      <c r="L1319" s="31" t="n">
        <v>2.288293</v>
      </c>
      <c r="M1319" s="8" t="n">
        <v>91</v>
      </c>
      <c r="N1319" s="8" t="n">
        <v>782</v>
      </c>
      <c r="O1319" s="31" t="n">
        <v>12.737934</v>
      </c>
      <c r="P1319" s="31" t="n">
        <v>6.010303</v>
      </c>
      <c r="Q1319" s="31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31" t="n">
        <v>2.805915</v>
      </c>
      <c r="W1319" s="41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2*ROUNDUP(G1319*1000/V_ZENER,0)*PRICE_Z+(4+IF(CORE_MODE=1,1,0)+IF(OR(CORE_MODE=3,CORE_MODE=4),1+2*N_CW+2*N_CW_A,0))*ROUNDUP(G1319*DIODE_SAFETY/V_STICK,0)*PRICE_STICK</f>
        <v>90.9</v>
      </c>
      <c r="AG1319" s="24" t="n">
        <f aca="false">SUM(X1319:AF1319)</f>
        <v>1524.47222881</v>
      </c>
      <c r="AH1319" s="20" t="n">
        <f aca="false">FIXED_BOM</f>
        <v>3666</v>
      </c>
      <c r="AI1319" s="24" t="n">
        <f aca="false">(AG1319+AH1319)*(1+CONT)</f>
        <v>5969.0430631315</v>
      </c>
      <c r="AJ1319" s="24" t="n">
        <f aca="false">IF(AR1319&gt;0,AI1319/AR1319,1000000000000)</f>
        <v>2608.51344785458</v>
      </c>
      <c r="AK1319" s="8" t="n">
        <f aca="false">IF(AND(AP1319&gt;=V_NEED,AR1319&gt;=P_MIN,AQ1319&gt;=Z_MIN,F1319&lt;=N_CAP,D1319&lt;=R_MAX,OR(CORONA_REQ=0,O1319&gt;=G1319),OR(CORE_MODE&lt;&gt;3,E_CORE&lt;=E_NULL_MAX)),1,0)</f>
        <v>0</v>
      </c>
      <c r="AL1319" s="31" t="n">
        <f aca="false">IF(AK1319=1,IF(OBJECTIVE=1,AI1319,AJ1319),1000000000000)+ROW()*0.000000001</f>
        <v>1000000000000</v>
      </c>
      <c r="AM1319" s="31" t="n">
        <v>6.153237</v>
      </c>
      <c r="AN1319" s="41" t="n">
        <v>1.346648</v>
      </c>
      <c r="AO1319" s="31" t="n">
        <v>2.001442</v>
      </c>
      <c r="AP1319" s="31" t="n">
        <f aca="false">IF(CORE_MODE=1,G1319,IF(OR(CORE_MODE=3,CORE_MODE=4),G1319+(CHOOSE(N_CW+1,0,1,CW_N2,CW_N3,CW_N4,CW_N5,CW_N6)+CHOOSE(N_CW_A+1,0,CW_A1,CW_A2))*CW_PER_SWING*AM1319,AM1319))</f>
        <v>24.270392215331</v>
      </c>
      <c r="AQ1319" s="41" t="n">
        <f aca="false">IF(CORE_MODE=2,AN1319,K1319)</f>
        <v>1.437243</v>
      </c>
      <c r="AR1319" s="31" t="n">
        <f aca="false">IF(CORE_MODE=2,AO1319,L1319)</f>
        <v>2.288293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31" t="n">
        <v>11.211605</v>
      </c>
      <c r="H1320" s="8" t="n">
        <v>50.255463</v>
      </c>
      <c r="I1320" s="8" t="n">
        <v>742.782109</v>
      </c>
      <c r="J1320" s="31" t="n">
        <v>14.780127</v>
      </c>
      <c r="K1320" s="41" t="n">
        <v>1.481135</v>
      </c>
      <c r="L1320" s="31" t="n">
        <v>3.849508</v>
      </c>
      <c r="M1320" s="8" t="n">
        <v>131</v>
      </c>
      <c r="N1320" s="8" t="n">
        <v>862</v>
      </c>
      <c r="O1320" s="31" t="n">
        <v>12.737934</v>
      </c>
      <c r="P1320" s="31" t="n">
        <v>9.015455</v>
      </c>
      <c r="Q1320" s="31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31" t="n">
        <v>3.601919</v>
      </c>
      <c r="W1320" s="41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2*ROUNDUP(G1320*1000/V_ZENER,0)*PRICE_Z+(4+IF(CORE_MODE=1,1,0)+IF(OR(CORE_MODE=3,CORE_MODE=4),1+2*N_CW+2*N_CW_A,0))*ROUNDUP(G1320*DIODE_SAFETY/V_STICK,0)*PRICE_STICK</f>
        <v>90.9</v>
      </c>
      <c r="AG1320" s="24" t="n">
        <f aca="false">SUM(X1320:AF1320)</f>
        <v>2038.14007871</v>
      </c>
      <c r="AH1320" s="20" t="n">
        <f aca="false">FIXED_BOM</f>
        <v>3666</v>
      </c>
      <c r="AI1320" s="24" t="n">
        <f aca="false">(AG1320+AH1320)*(1+CONT)</f>
        <v>6559.7610905165</v>
      </c>
      <c r="AJ1320" s="24" t="n">
        <f aca="false">IF(AR1320&gt;0,AI1320/AR1320,1000000000000)</f>
        <v>1704.05181402831</v>
      </c>
      <c r="AK1320" s="8" t="n">
        <f aca="false">IF(AND(AP1320&gt;=V_NEED,AR1320&gt;=P_MIN,AQ1320&gt;=Z_MIN,F1320&lt;=N_CAP,D1320&lt;=R_MAX,OR(CORONA_REQ=0,O1320&gt;=G1320),OR(CORE_MODE&lt;&gt;3,E_CORE&lt;=E_NULL_MAX)),1,0)</f>
        <v>0</v>
      </c>
      <c r="AL1320" s="31" t="n">
        <f aca="false">IF(AK1320=1,IF(OBJECTIVE=1,AI1320,AJ1320),1000000000000)+ROW()*0.000000001</f>
        <v>1000000000000</v>
      </c>
      <c r="AM1320" s="31" t="n">
        <v>6.204526</v>
      </c>
      <c r="AN1320" s="41" t="n">
        <v>1.415796</v>
      </c>
      <c r="AO1320" s="31" t="n">
        <v>3.552595</v>
      </c>
      <c r="AP1320" s="31" t="n">
        <f aca="false">IF(CORE_MODE=1,G1320,IF(OR(CORE_MODE=3,CORE_MODE=4),G1320+(CHOOSE(N_CW+1,0,1,CW_N2,CW_N3,CW_N4,CW_N5,CW_N6)+CHOOSE(N_CW_A+1,0,CW_A1,CW_A2))*CW_PER_SWING*AM1320,AM1320))</f>
        <v>24.379240962338</v>
      </c>
      <c r="AQ1320" s="41" t="n">
        <f aca="false">IF(CORE_MODE=2,AN1320,K1320)</f>
        <v>1.481135</v>
      </c>
      <c r="AR1320" s="31" t="n">
        <f aca="false">IF(CORE_MODE=2,AO1320,L1320)</f>
        <v>3.849508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31" t="n">
        <v>11.211605</v>
      </c>
      <c r="H1321" s="8" t="n">
        <v>67.802904</v>
      </c>
      <c r="I1321" s="8" t="n">
        <v>1012.884694</v>
      </c>
      <c r="J1321" s="31" t="n">
        <v>14.938662</v>
      </c>
      <c r="K1321" s="41" t="n">
        <v>1.502708</v>
      </c>
      <c r="L1321" s="31" t="n">
        <v>5.416046</v>
      </c>
      <c r="M1321" s="8" t="n">
        <v>179</v>
      </c>
      <c r="N1321" s="8" t="n">
        <v>958</v>
      </c>
      <c r="O1321" s="31" t="n">
        <v>12.737934</v>
      </c>
      <c r="P1321" s="31" t="n">
        <v>12.020607</v>
      </c>
      <c r="Q1321" s="31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31" t="n">
        <v>4.557124</v>
      </c>
      <c r="W1321" s="41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2*ROUNDUP(G1321*1000/V_ZENER,0)*PRICE_Z+(4+IF(CORE_MODE=1,1,0)+IF(OR(CORE_MODE=3,CORE_MODE=4),1+2*N_CW+2*N_CW_A,0))*ROUNDUP(G1321*DIODE_SAFETY/V_STICK,0)*PRICE_STICK</f>
        <v>90.9</v>
      </c>
      <c r="AG1321" s="24" t="n">
        <f aca="false">SUM(X1321:AF1321)</f>
        <v>2648.5182916</v>
      </c>
      <c r="AH1321" s="20" t="n">
        <f aca="false">FIXED_BOM</f>
        <v>3666</v>
      </c>
      <c r="AI1321" s="24" t="n">
        <f aca="false">(AG1321+AH1321)*(1+CONT)</f>
        <v>7261.69603534</v>
      </c>
      <c r="AJ1321" s="24" t="n">
        <f aca="false">IF(AR1321&gt;0,AI1321/AR1321,1000000000000)</f>
        <v>1340.77443864768</v>
      </c>
      <c r="AK1321" s="8" t="n">
        <f aca="false">IF(AND(AP1321&gt;=V_NEED,AR1321&gt;=P_MIN,AQ1321&gt;=Z_MIN,F1321&lt;=N_CAP,D1321&lt;=R_MAX,OR(CORONA_REQ=0,O1321&gt;=G1321),OR(CORE_MODE&lt;&gt;3,E_CORE&lt;=E_NULL_MAX)),1,0)</f>
        <v>0</v>
      </c>
      <c r="AL1321" s="31" t="n">
        <f aca="false">IF(AK1321=1,IF(OBJECTIVE=1,AI1321,AJ1321),1000000000000)+ROW()*0.000000001</f>
        <v>1000000000000</v>
      </c>
      <c r="AM1321" s="31" t="n">
        <v>6.239357</v>
      </c>
      <c r="AN1321" s="41" t="n">
        <v>1.450943</v>
      </c>
      <c r="AO1321" s="31" t="n">
        <v>5.109729</v>
      </c>
      <c r="AP1321" s="31" t="n">
        <f aca="false">IF(CORE_MODE=1,G1321,IF(OR(CORE_MODE=3,CORE_MODE=4),G1321+(CHOOSE(N_CW+1,0,1,CW_N2,CW_N3,CW_N4,CW_N5,CW_N6)+CHOOSE(N_CW_A+1,0,CW_A1,CW_A2))*CW_PER_SWING*AM1321,AM1321))</f>
        <v>24.453161504891</v>
      </c>
      <c r="AQ1321" s="41" t="n">
        <f aca="false">IF(CORE_MODE=2,AN1321,K1321)</f>
        <v>1.502708</v>
      </c>
      <c r="AR1321" s="31" t="n">
        <f aca="false">IF(CORE_MODE=2,AO1321,L1321)</f>
        <v>5.416046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31" t="n">
        <v>11.211605</v>
      </c>
      <c r="H1322" s="8" t="n">
        <v>85.350345</v>
      </c>
      <c r="I1322" s="8" t="n">
        <v>1282.98728</v>
      </c>
      <c r="J1322" s="31" t="n">
        <v>15.03201</v>
      </c>
      <c r="K1322" s="41" t="n">
        <v>1.515953</v>
      </c>
      <c r="L1322" s="31" t="n">
        <v>6.985558</v>
      </c>
      <c r="M1322" s="8" t="n">
        <v>219</v>
      </c>
      <c r="N1322" s="8" t="n">
        <v>1038</v>
      </c>
      <c r="O1322" s="31" t="n">
        <v>12.737934</v>
      </c>
      <c r="P1322" s="31" t="n">
        <v>15.025759</v>
      </c>
      <c r="Q1322" s="31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31" t="n">
        <v>5.353128</v>
      </c>
      <c r="W1322" s="41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2*ROUNDUP(G1322*1000/V_ZENER,0)*PRICE_Z+(4+IF(CORE_MODE=1,1,0)+IF(OR(CORE_MODE=3,CORE_MODE=4),1+2*N_CW+2*N_CW_A,0))*ROUNDUP(G1322*DIODE_SAFETY/V_STICK,0)*PRICE_STICK</f>
        <v>90.9</v>
      </c>
      <c r="AG1322" s="24" t="n">
        <f aca="false">SUM(X1322:AF1322)</f>
        <v>3162.18612953</v>
      </c>
      <c r="AH1322" s="20" t="n">
        <f aca="false">FIXED_BOM</f>
        <v>3666</v>
      </c>
      <c r="AI1322" s="24" t="n">
        <f aca="false">(AG1322+AH1322)*(1+CONT)</f>
        <v>7852.4140489595</v>
      </c>
      <c r="AJ1322" s="24" t="n">
        <f aca="false">IF(AR1322&gt;0,AI1322/AR1322,1000000000000)</f>
        <v>1124.09259918241</v>
      </c>
      <c r="AK1322" s="8" t="n">
        <f aca="false">IF(AND(AP1322&gt;=V_NEED,AR1322&gt;=P_MIN,AQ1322&gt;=Z_MIN,F1322&lt;=N_CAP,D1322&lt;=R_MAX,OR(CORONA_REQ=0,O1322&gt;=G1322),OR(CORE_MODE&lt;&gt;3,E_CORE&lt;=E_NULL_MAX)),1,0)</f>
        <v>0</v>
      </c>
      <c r="AL1322" s="31" t="n">
        <f aca="false">IF(AK1322=1,IF(OBJECTIVE=1,AI1322,AJ1322),1000000000000)+ROW()*0.000000001</f>
        <v>1000000000000</v>
      </c>
      <c r="AM1322" s="31" t="n">
        <v>6.265704</v>
      </c>
      <c r="AN1322" s="41" t="n">
        <v>1.473704</v>
      </c>
      <c r="AO1322" s="31" t="n">
        <v>6.679058</v>
      </c>
      <c r="AP1322" s="31" t="n">
        <f aca="false">IF(CORE_MODE=1,G1322,IF(OR(CORE_MODE=3,CORE_MODE=4),G1322+(CHOOSE(N_CW+1,0,1,CW_N2,CW_N3,CW_N4,CW_N5,CW_N6)+CHOOSE(N_CW_A+1,0,CW_A1,CW_A2))*CW_PER_SWING*AM1322,AM1322))</f>
        <v>24.509076768152</v>
      </c>
      <c r="AQ1322" s="41" t="n">
        <f aca="false">IF(CORE_MODE=2,AN1322,K1322)</f>
        <v>1.515953</v>
      </c>
      <c r="AR1322" s="31" t="n">
        <f aca="false">IF(CORE_MODE=2,AO1322,L1322)</f>
        <v>6.985558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31" t="n">
        <v>11.211605</v>
      </c>
      <c r="H1323" s="8" t="n">
        <v>102.897786</v>
      </c>
      <c r="I1323" s="8" t="n">
        <v>1553.089865</v>
      </c>
      <c r="J1323" s="31" t="n">
        <v>15.093521</v>
      </c>
      <c r="K1323" s="41" t="n">
        <v>1.524024</v>
      </c>
      <c r="L1323" s="31" t="n">
        <v>8.542266</v>
      </c>
      <c r="M1323" s="8" t="n">
        <v>267</v>
      </c>
      <c r="N1323" s="8" t="n">
        <v>1134</v>
      </c>
      <c r="O1323" s="31" t="n">
        <v>12.737934</v>
      </c>
      <c r="P1323" s="31" t="n">
        <v>18.03091</v>
      </c>
      <c r="Q1323" s="31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31" t="n">
        <v>6.308333</v>
      </c>
      <c r="W1323" s="41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2*ROUNDUP(G1323*1000/V_ZENER,0)*PRICE_Z+(4+IF(CORE_MODE=1,1,0)+IF(OR(CORE_MODE=3,CORE_MODE=4),1+2*N_CW+2*N_CW_A,0))*ROUNDUP(G1323*DIODE_SAFETY/V_STICK,0)*PRICE_STICK</f>
        <v>90.9</v>
      </c>
      <c r="AG1323" s="24" t="n">
        <f aca="false">SUM(X1323:AF1323)</f>
        <v>3772.56432545</v>
      </c>
      <c r="AH1323" s="20" t="n">
        <f aca="false">FIXED_BOM</f>
        <v>3666</v>
      </c>
      <c r="AI1323" s="24" t="n">
        <f aca="false">(AG1323+AH1323)*(1+CONT)</f>
        <v>8554.3489742675</v>
      </c>
      <c r="AJ1323" s="24" t="n">
        <f aca="false">IF(AR1323&gt;0,AI1323/AR1323,1000000000000)</f>
        <v>1001.41449286027</v>
      </c>
      <c r="AK1323" s="8" t="n">
        <f aca="false">IF(AND(AP1323&gt;=V_NEED,AR1323&gt;=P_MIN,AQ1323&gt;=Z_MIN,F1323&lt;=N_CAP,D1323&lt;=R_MAX,OR(CORONA_REQ=0,O1323&gt;=G1323),OR(CORE_MODE&lt;&gt;3,E_CORE&lt;=E_NULL_MAX)),1,0)</f>
        <v>0</v>
      </c>
      <c r="AL1323" s="31" t="n">
        <f aca="false">IF(AK1323=1,IF(OBJECTIVE=1,AI1323,AJ1323),1000000000000)+ROW()*0.000000001</f>
        <v>1000000000000</v>
      </c>
      <c r="AM1323" s="31" t="n">
        <v>6.290145</v>
      </c>
      <c r="AN1323" s="41" t="n">
        <v>1.489049</v>
      </c>
      <c r="AO1323" s="31" t="n">
        <v>8.246841</v>
      </c>
      <c r="AP1323" s="31" t="n">
        <f aca="false">IF(CORE_MODE=1,G1323,IF(OR(CORE_MODE=3,CORE_MODE=4),G1323+(CHOOSE(N_CW+1,0,1,CW_N2,CW_N3,CW_N4,CW_N5,CW_N6)+CHOOSE(N_CW_A+1,0,CW_A1,CW_A2))*CW_PER_SWING*AM1323,AM1323))</f>
        <v>24.560946998135</v>
      </c>
      <c r="AQ1323" s="41" t="n">
        <f aca="false">IF(CORE_MODE=2,AN1323,K1323)</f>
        <v>1.524024</v>
      </c>
      <c r="AR1323" s="31" t="n">
        <f aca="false">IF(CORE_MODE=2,AO1323,L1323)</f>
        <v>8.542266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31" t="n">
        <v>11.211605</v>
      </c>
      <c r="H1324" s="8" t="n">
        <v>137.992668</v>
      </c>
      <c r="I1324" s="8" t="n">
        <v>2093.295035</v>
      </c>
      <c r="J1324" s="31" t="n">
        <v>15.169611</v>
      </c>
      <c r="K1324" s="41" t="n">
        <v>1.535692</v>
      </c>
      <c r="L1324" s="31" t="n">
        <v>11.689937</v>
      </c>
      <c r="M1324" s="8" t="n">
        <v>355</v>
      </c>
      <c r="N1324" s="8" t="n">
        <v>1310</v>
      </c>
      <c r="O1324" s="31" t="n">
        <v>12.737934</v>
      </c>
      <c r="P1324" s="31" t="n">
        <v>24.041214</v>
      </c>
      <c r="Q1324" s="31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31" t="n">
        <v>8.059542</v>
      </c>
      <c r="W1324" s="41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2*ROUNDUP(G1324*1000/V_ZENER,0)*PRICE_Z+(4+IF(CORE_MODE=1,1,0)+IF(OR(CORE_MODE=3,CORE_MODE=4),1+2*N_CW+2*N_CW_A,0))*ROUNDUP(G1324*DIODE_SAFETY/V_STICK,0)*PRICE_STICK</f>
        <v>90.9</v>
      </c>
      <c r="AG1324" s="24" t="n">
        <f aca="false">SUM(X1324:AF1324)</f>
        <v>4896.61044974</v>
      </c>
      <c r="AH1324" s="20" t="n">
        <f aca="false">FIXED_BOM</f>
        <v>3666</v>
      </c>
      <c r="AI1324" s="24" t="n">
        <f aca="false">(AG1324+AH1324)*(1+CONT)</f>
        <v>9847.002017201</v>
      </c>
      <c r="AJ1324" s="24" t="n">
        <f aca="false">IF(AR1324&gt;0,AI1324/AR1324,1000000000000)</f>
        <v>842.348595822287</v>
      </c>
      <c r="AK1324" s="8" t="n">
        <f aca="false">IF(AND(AP1324&gt;=V_NEED,AR1324&gt;=P_MIN,AQ1324&gt;=Z_MIN,F1324&lt;=N_CAP,D1324&lt;=R_MAX,OR(CORONA_REQ=0,O1324&gt;=G1324),OR(CORE_MODE&lt;&gt;3,E_CORE&lt;=E_NULL_MAX)),1,0)</f>
        <v>0</v>
      </c>
      <c r="AL1324" s="31" t="n">
        <f aca="false">IF(AK1324=1,IF(OBJECTIVE=1,AI1324,AJ1324),1000000000000)+ROW()*0.000000001</f>
        <v>1000000000000</v>
      </c>
      <c r="AM1324" s="31" t="n">
        <v>6.351147</v>
      </c>
      <c r="AN1324" s="41" t="n">
        <v>1.507869</v>
      </c>
      <c r="AO1324" s="31" t="n">
        <v>11.378154</v>
      </c>
      <c r="AP1324" s="31" t="n">
        <f aca="false">IF(CORE_MODE=1,G1324,IF(OR(CORE_MODE=3,CORE_MODE=4),G1324+(CHOOSE(N_CW+1,0,1,CW_N2,CW_N3,CW_N4,CW_N5,CW_N6)+CHOOSE(N_CW_A+1,0,CW_A1,CW_A2))*CW_PER_SWING*AM1324,AM1324))</f>
        <v>24.690409285661</v>
      </c>
      <c r="AQ1324" s="41" t="n">
        <f aca="false">IF(CORE_MODE=2,AN1324,K1324)</f>
        <v>1.535692</v>
      </c>
      <c r="AR1324" s="31" t="n">
        <f aca="false">IF(CORE_MODE=2,AO1324,L1324)</f>
        <v>11.689937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31" t="n">
        <v>11.211605</v>
      </c>
      <c r="H1325" s="8" t="n">
        <v>44.017083</v>
      </c>
      <c r="I1325" s="8" t="n">
        <v>570.816839</v>
      </c>
      <c r="J1325" s="31" t="n">
        <v>12.968075</v>
      </c>
      <c r="K1325" s="41" t="n">
        <v>1.439681</v>
      </c>
      <c r="L1325" s="31" t="n">
        <v>2.778342</v>
      </c>
      <c r="M1325" s="8" t="n">
        <v>99</v>
      </c>
      <c r="N1325" s="8" t="n">
        <v>798</v>
      </c>
      <c r="O1325" s="31" t="n">
        <v>12.737934</v>
      </c>
      <c r="P1325" s="31" t="n">
        <v>7.028179</v>
      </c>
      <c r="Q1325" s="31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31" t="n">
        <v>2.965116</v>
      </c>
      <c r="W1325" s="41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2*ROUNDUP(G1325*1000/V_ZENER,0)*PRICE_Z+(4+IF(CORE_MODE=1,1,0)+IF(OR(CORE_MODE=3,CORE_MODE=4),1+2*N_CW+2*N_CW_A,0))*ROUNDUP(G1325*DIODE_SAFETY/V_STICK,0)*PRICE_STICK</f>
        <v>90.9</v>
      </c>
      <c r="AG1325" s="24" t="n">
        <f aca="false">SUM(X1325:AF1325)</f>
        <v>1633.36651949</v>
      </c>
      <c r="AH1325" s="20" t="n">
        <f aca="false">FIXED_BOM</f>
        <v>3666</v>
      </c>
      <c r="AI1325" s="24" t="n">
        <f aca="false">(AG1325+AH1325)*(1+CONT)</f>
        <v>6094.2714974135</v>
      </c>
      <c r="AJ1325" s="24" t="n">
        <f aca="false">IF(AR1325&gt;0,AI1325/AR1325,1000000000000)</f>
        <v>2193.49219693382</v>
      </c>
      <c r="AK1325" s="8" t="n">
        <f aca="false">IF(AND(AP1325&gt;=V_NEED,AR1325&gt;=P_MIN,AQ1325&gt;=Z_MIN,F1325&lt;=N_CAP,D1325&lt;=R_MAX,OR(CORONA_REQ=0,O1325&gt;=G1325),OR(CORE_MODE&lt;&gt;3,E_CORE&lt;=E_NULL_MAX)),1,0)</f>
        <v>0</v>
      </c>
      <c r="AL1325" s="31" t="n">
        <f aca="false">IF(AK1325=1,IF(OBJECTIVE=1,AI1325,AJ1325),1000000000000)+ROW()*0.000000001</f>
        <v>1000000000000</v>
      </c>
      <c r="AM1325" s="31" t="n">
        <v>6.160811</v>
      </c>
      <c r="AN1325" s="41" t="n">
        <v>1.361766</v>
      </c>
      <c r="AO1325" s="31" t="n">
        <v>2.481466</v>
      </c>
      <c r="AP1325" s="31" t="n">
        <f aca="false">IF(CORE_MODE=1,G1325,IF(OR(CORE_MODE=3,CORE_MODE=4),G1325+(CHOOSE(N_CW+1,0,1,CW_N2,CW_N3,CW_N4,CW_N5,CW_N6)+CHOOSE(N_CW_A+1,0,CW_A1,CW_A2))*CW_PER_SWING*AM1325,AM1325))</f>
        <v>24.286466235293</v>
      </c>
      <c r="AQ1325" s="41" t="n">
        <f aca="false">IF(CORE_MODE=2,AN1325,K1325)</f>
        <v>1.439681</v>
      </c>
      <c r="AR1325" s="31" t="n">
        <f aca="false">IF(CORE_MODE=2,AO1325,L1325)</f>
        <v>2.778342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31" t="n">
        <v>11.211605</v>
      </c>
      <c r="H1326" s="8" t="n">
        <v>68.026845</v>
      </c>
      <c r="I1326" s="8" t="n">
        <v>896.997889</v>
      </c>
      <c r="J1326" s="31" t="n">
        <v>13.18594</v>
      </c>
      <c r="K1326" s="41" t="n">
        <v>1.476297</v>
      </c>
      <c r="L1326" s="31" t="n">
        <v>4.622</v>
      </c>
      <c r="M1326" s="8" t="n">
        <v>139</v>
      </c>
      <c r="N1326" s="8" t="n">
        <v>878</v>
      </c>
      <c r="O1326" s="31" t="n">
        <v>12.737934</v>
      </c>
      <c r="P1326" s="31" t="n">
        <v>10.542269</v>
      </c>
      <c r="Q1326" s="31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31" t="n">
        <v>3.76112</v>
      </c>
      <c r="W1326" s="41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2*ROUNDUP(G1326*1000/V_ZENER,0)*PRICE_Z+(4+IF(CORE_MODE=1,1,0)+IF(OR(CORE_MODE=3,CORE_MODE=4),1+2*N_CW+2*N_CW_A,0))*ROUNDUP(G1326*DIODE_SAFETY/V_STICK,0)*PRICE_STICK</f>
        <v>90.9</v>
      </c>
      <c r="AG1326" s="24" t="n">
        <f aca="false">SUM(X1326:AF1326)</f>
        <v>2153.12640528</v>
      </c>
      <c r="AH1326" s="20" t="n">
        <f aca="false">FIXED_BOM</f>
        <v>3666</v>
      </c>
      <c r="AI1326" s="24" t="n">
        <f aca="false">(AG1326+AH1326)*(1+CONT)</f>
        <v>6691.995366072</v>
      </c>
      <c r="AJ1326" s="24" t="n">
        <f aca="false">IF(AR1326&gt;0,AI1326/AR1326,1000000000000)</f>
        <v>1447.85706751882</v>
      </c>
      <c r="AK1326" s="8" t="n">
        <f aca="false">IF(AND(AP1326&gt;=V_NEED,AR1326&gt;=P_MIN,AQ1326&gt;=Z_MIN,F1326&lt;=N_CAP,D1326&lt;=R_MAX,OR(CORONA_REQ=0,O1326&gt;=G1326),OR(CORE_MODE&lt;&gt;3,E_CORE&lt;=E_NULL_MAX)),1,0)</f>
        <v>0</v>
      </c>
      <c r="AL1326" s="31" t="n">
        <f aca="false">IF(AK1326=1,IF(OBJECTIVE=1,AI1326,AJ1326),1000000000000)+ROW()*0.000000001</f>
        <v>1000000000000</v>
      </c>
      <c r="AM1326" s="31" t="n">
        <v>6.211834</v>
      </c>
      <c r="AN1326" s="41" t="n">
        <v>1.42157</v>
      </c>
      <c r="AO1326" s="31" t="n">
        <v>4.325971</v>
      </c>
      <c r="AP1326" s="31" t="n">
        <f aca="false">IF(CORE_MODE=1,G1326,IF(OR(CORE_MODE=3,CORE_MODE=4),G1326+(CHOOSE(N_CW+1,0,1,CW_N2,CW_N3,CW_N4,CW_N5,CW_N6)+CHOOSE(N_CW_A+1,0,CW_A1,CW_A2))*CW_PER_SWING*AM1326,AM1326))</f>
        <v>24.394750460342</v>
      </c>
      <c r="AQ1326" s="41" t="n">
        <f aca="false">IF(CORE_MODE=2,AN1326,K1326)</f>
        <v>1.476297</v>
      </c>
      <c r="AR1326" s="31" t="n">
        <f aca="false">IF(CORE_MODE=2,AO1326,L1326)</f>
        <v>4.622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31" t="n">
        <v>11.211605</v>
      </c>
      <c r="H1327" s="8" t="n">
        <v>92.036607</v>
      </c>
      <c r="I1327" s="8" t="n">
        <v>1223.17894</v>
      </c>
      <c r="J1327" s="31" t="n">
        <v>13.290135</v>
      </c>
      <c r="K1327" s="41" t="n">
        <v>1.493406</v>
      </c>
      <c r="L1327" s="31" t="n">
        <v>6.460492</v>
      </c>
      <c r="M1327" s="8" t="n">
        <v>187</v>
      </c>
      <c r="N1327" s="8" t="n">
        <v>974</v>
      </c>
      <c r="O1327" s="31" t="n">
        <v>12.737934</v>
      </c>
      <c r="P1327" s="31" t="n">
        <v>14.056359</v>
      </c>
      <c r="Q1327" s="31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31" t="n">
        <v>4.716325</v>
      </c>
      <c r="W1327" s="41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2*ROUNDUP(G1327*1000/V_ZENER,0)*PRICE_Z+(4+IF(CORE_MODE=1,1,0)+IF(OR(CORE_MODE=3,CORE_MODE=4),1+2*N_CW+2*N_CW_A,0))*ROUNDUP(G1327*DIODE_SAFETY/V_STICK,0)*PRICE_STICK</f>
        <v>90.9</v>
      </c>
      <c r="AG1327" s="24" t="n">
        <f aca="false">SUM(X1327:AF1327)</f>
        <v>2769.59660103</v>
      </c>
      <c r="AH1327" s="20" t="n">
        <f aca="false">FIXED_BOM</f>
        <v>3666</v>
      </c>
      <c r="AI1327" s="24" t="n">
        <f aca="false">(AG1327+AH1327)*(1+CONT)</f>
        <v>7400.9360911845</v>
      </c>
      <c r="AJ1327" s="24" t="n">
        <f aca="false">IF(AR1327&gt;0,AI1327/AR1327,1000000000000)</f>
        <v>1145.56849403799</v>
      </c>
      <c r="AK1327" s="8" t="n">
        <f aca="false">IF(AND(AP1327&gt;=V_NEED,AR1327&gt;=P_MIN,AQ1327&gt;=Z_MIN,F1327&lt;=N_CAP,D1327&lt;=R_MAX,OR(CORONA_REQ=0,O1327&gt;=G1327),OR(CORE_MODE&lt;&gt;3,E_CORE&lt;=E_NULL_MAX)),1,0)</f>
        <v>0</v>
      </c>
      <c r="AL1327" s="31" t="n">
        <f aca="false">IF(AK1327=1,IF(OBJECTIVE=1,AI1327,AJ1327),1000000000000)+ROW()*0.000000001</f>
        <v>1000000000000</v>
      </c>
      <c r="AM1327" s="31" t="n">
        <v>6.246695</v>
      </c>
      <c r="AN1327" s="41" t="n">
        <v>1.450685</v>
      </c>
      <c r="AO1327" s="31" t="n">
        <v>6.155939</v>
      </c>
      <c r="AP1327" s="31" t="n">
        <f aca="false">IF(CORE_MODE=1,G1327,IF(OR(CORE_MODE=3,CORE_MODE=4),G1327+(CHOOSE(N_CW+1,0,1,CW_N2,CW_N3,CW_N4,CW_N5,CW_N6)+CHOOSE(N_CW_A+1,0,CW_A1,CW_A2))*CW_PER_SWING*AM1327,AM1327))</f>
        <v>24.468734670785</v>
      </c>
      <c r="AQ1327" s="41" t="n">
        <f aca="false">IF(CORE_MODE=2,AN1327,K1327)</f>
        <v>1.493406</v>
      </c>
      <c r="AR1327" s="31" t="n">
        <f aca="false">IF(CORE_MODE=2,AO1327,L1327)</f>
        <v>6.460492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31" t="n">
        <v>11.211605</v>
      </c>
      <c r="H1328" s="8" t="n">
        <v>116.046369</v>
      </c>
      <c r="I1328" s="8" t="n">
        <v>1549.359991</v>
      </c>
      <c r="J1328" s="31" t="n">
        <v>13.351215</v>
      </c>
      <c r="K1328" s="41" t="n">
        <v>1.504172</v>
      </c>
      <c r="L1328" s="31" t="n">
        <v>8.311775</v>
      </c>
      <c r="M1328" s="8" t="n">
        <v>235</v>
      </c>
      <c r="N1328" s="8" t="n">
        <v>1070</v>
      </c>
      <c r="O1328" s="31" t="n">
        <v>12.737934</v>
      </c>
      <c r="P1328" s="31" t="n">
        <v>17.570449</v>
      </c>
      <c r="Q1328" s="31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31" t="n">
        <v>5.67153</v>
      </c>
      <c r="W1328" s="41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2*ROUNDUP(G1328*1000/V_ZENER,0)*PRICE_Z+(4+IF(CORE_MODE=1,1,0)+IF(OR(CORE_MODE=3,CORE_MODE=4),1+2*N_CW+2*N_CW_A,0))*ROUNDUP(G1328*DIODE_SAFETY/V_STICK,0)*PRICE_STICK</f>
        <v>90.9</v>
      </c>
      <c r="AG1328" s="24" t="n">
        <f aca="false">SUM(X1328:AF1328)</f>
        <v>3386.06680178</v>
      </c>
      <c r="AH1328" s="20" t="n">
        <f aca="false">FIXED_BOM</f>
        <v>3666</v>
      </c>
      <c r="AI1328" s="24" t="n">
        <f aca="false">(AG1328+AH1328)*(1+CONT)</f>
        <v>8109.876822047</v>
      </c>
      <c r="AJ1328" s="24" t="n">
        <f aca="false">IF(AR1328&gt;0,AI1328/AR1328,1000000000000)</f>
        <v>975.709378808618</v>
      </c>
      <c r="AK1328" s="8" t="n">
        <f aca="false">IF(AND(AP1328&gt;=V_NEED,AR1328&gt;=P_MIN,AQ1328&gt;=Z_MIN,F1328&lt;=N_CAP,D1328&lt;=R_MAX,OR(CORONA_REQ=0,O1328&gt;=G1328),OR(CORE_MODE&lt;&gt;3,E_CORE&lt;=E_NULL_MAX)),1,0)</f>
        <v>0</v>
      </c>
      <c r="AL1328" s="31" t="n">
        <f aca="false">IF(AK1328=1,IF(OBJECTIVE=1,AI1328,AJ1328),1000000000000)+ROW()*0.000000001</f>
        <v>1000000000000</v>
      </c>
      <c r="AM1328" s="31" t="n">
        <v>6.276037</v>
      </c>
      <c r="AN1328" s="41" t="n">
        <v>1.470312</v>
      </c>
      <c r="AO1328" s="31" t="n">
        <v>8.019441</v>
      </c>
      <c r="AP1328" s="31" t="n">
        <f aca="false">IF(CORE_MODE=1,G1328,IF(OR(CORE_MODE=3,CORE_MODE=4),G1328+(CHOOSE(N_CW+1,0,1,CW_N2,CW_N3,CW_N4,CW_N5,CW_N6)+CHOOSE(N_CW_A+1,0,CW_A1,CW_A2))*CW_PER_SWING*AM1328,AM1328))</f>
        <v>24.531006111731</v>
      </c>
      <c r="AQ1328" s="41" t="n">
        <f aca="false">IF(CORE_MODE=2,AN1328,K1328)</f>
        <v>1.504172</v>
      </c>
      <c r="AR1328" s="31" t="n">
        <f aca="false">IF(CORE_MODE=2,AO1328,L1328)</f>
        <v>8.311775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31" t="n">
        <v>11.211605</v>
      </c>
      <c r="H1329" s="8" t="n">
        <v>140.05613</v>
      </c>
      <c r="I1329" s="8" t="n">
        <v>1875.541041</v>
      </c>
      <c r="J1329" s="31" t="n">
        <v>13.391353</v>
      </c>
      <c r="K1329" s="41" t="n">
        <v>1.511523</v>
      </c>
      <c r="L1329" s="31" t="n">
        <v>10.157973</v>
      </c>
      <c r="M1329" s="8" t="n">
        <v>275</v>
      </c>
      <c r="N1329" s="8" t="n">
        <v>1150</v>
      </c>
      <c r="O1329" s="31" t="n">
        <v>12.737934</v>
      </c>
      <c r="P1329" s="31" t="n">
        <v>21.084538</v>
      </c>
      <c r="Q1329" s="31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31" t="n">
        <v>6.467534</v>
      </c>
      <c r="W1329" s="41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2*ROUNDUP(G1329*1000/V_ZENER,0)*PRICE_Z+(4+IF(CORE_MODE=1,1,0)+IF(OR(CORE_MODE=3,CORE_MODE=4),1+2*N_CW+2*N_CW_A,0))*ROUNDUP(G1329*DIODE_SAFETY/V_STICK,0)*PRICE_STICK</f>
        <v>90.9</v>
      </c>
      <c r="AG1329" s="24" t="n">
        <f aca="false">SUM(X1329:AF1329)</f>
        <v>3905.82662757</v>
      </c>
      <c r="AH1329" s="20" t="n">
        <f aca="false">FIXED_BOM</f>
        <v>3666</v>
      </c>
      <c r="AI1329" s="24" t="n">
        <f aca="false">(AG1329+AH1329)*(1+CONT)</f>
        <v>8707.6006217055</v>
      </c>
      <c r="AJ1329" s="24" t="n">
        <f aca="false">IF(AR1329&gt;0,AI1329/AR1329,1000000000000)</f>
        <v>857.21832709198</v>
      </c>
      <c r="AK1329" s="8" t="n">
        <f aca="false">IF(AND(AP1329&gt;=V_NEED,AR1329&gt;=P_MIN,AQ1329&gt;=Z_MIN,F1329&lt;=N_CAP,D1329&lt;=R_MAX,OR(CORONA_REQ=0,O1329&gt;=G1329),OR(CORE_MODE&lt;&gt;3,E_CORE&lt;=E_NULL_MAX)),1,0)</f>
        <v>0</v>
      </c>
      <c r="AL1329" s="31" t="n">
        <f aca="false">IF(AK1329=1,IF(OBJECTIVE=1,AI1329,AJ1329),1000000000000)+ROW()*0.000000001</f>
        <v>1000000000000</v>
      </c>
      <c r="AM1329" s="31" t="n">
        <v>6.314727</v>
      </c>
      <c r="AN1329" s="41" t="n">
        <v>1.482077</v>
      </c>
      <c r="AO1329" s="31" t="n">
        <v>9.852943</v>
      </c>
      <c r="AP1329" s="31" t="n">
        <f aca="false">IF(CORE_MODE=1,G1329,IF(OR(CORE_MODE=3,CORE_MODE=4),G1329+(CHOOSE(N_CW+1,0,1,CW_N2,CW_N3,CW_N4,CW_N5,CW_N6)+CHOOSE(N_CW_A+1,0,CW_A1,CW_A2))*CW_PER_SWING*AM1329,AM1329))</f>
        <v>24.613116467201</v>
      </c>
      <c r="AQ1329" s="41" t="n">
        <f aca="false">IF(CORE_MODE=2,AN1329,K1329)</f>
        <v>1.511523</v>
      </c>
      <c r="AR1329" s="31" t="n">
        <f aca="false">IF(CORE_MODE=2,AO1329,L1329)</f>
        <v>10.157973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31" t="n">
        <v>11.211605</v>
      </c>
      <c r="H1330" s="8" t="n">
        <v>188.075654</v>
      </c>
      <c r="I1330" s="8" t="n">
        <v>2527.903142</v>
      </c>
      <c r="J1330" s="31" t="n">
        <v>13.440884</v>
      </c>
      <c r="K1330" s="41" t="n">
        <v>1.520469</v>
      </c>
      <c r="L1330" s="31" t="n">
        <v>13.856238</v>
      </c>
      <c r="M1330" s="8" t="n">
        <v>371</v>
      </c>
      <c r="N1330" s="8" t="n">
        <v>1342</v>
      </c>
      <c r="O1330" s="31" t="n">
        <v>12.737934</v>
      </c>
      <c r="P1330" s="31" t="n">
        <v>28.112718</v>
      </c>
      <c r="Q1330" s="31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31" t="n">
        <v>8.377944</v>
      </c>
      <c r="W1330" s="41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2*ROUNDUP(G1330*1000/V_ZENER,0)*PRICE_Z+(4+IF(CORE_MODE=1,1,0)+IF(OR(CORE_MODE=3,CORE_MODE=4),1+2*N_CW+2*N_CW_A,0))*ROUNDUP(G1330*DIODE_SAFETY/V_STICK,0)*PRICE_STICK</f>
        <v>90.9</v>
      </c>
      <c r="AG1330" s="24" t="n">
        <f aca="false">SUM(X1330:AF1330)</f>
        <v>5138.76702407</v>
      </c>
      <c r="AH1330" s="20" t="n">
        <f aca="false">FIXED_BOM</f>
        <v>3666</v>
      </c>
      <c r="AI1330" s="24" t="n">
        <f aca="false">(AG1330+AH1330)*(1+CONT)</f>
        <v>10125.4820776805</v>
      </c>
      <c r="AJ1330" s="24" t="n">
        <f aca="false">IF(AR1330&gt;0,AI1330/AR1330,1000000000000)</f>
        <v>730.752609595801</v>
      </c>
      <c r="AK1330" s="8" t="n">
        <f aca="false">IF(AND(AP1330&gt;=V_NEED,AR1330&gt;=P_MIN,AQ1330&gt;=Z_MIN,F1330&lt;=N_CAP,D1330&lt;=R_MAX,OR(CORONA_REQ=0,O1330&gt;=G1330),OR(CORE_MODE&lt;&gt;3,E_CORE&lt;=E_NULL_MAX)),1,0)</f>
        <v>0</v>
      </c>
      <c r="AL1330" s="31" t="n">
        <f aca="false">IF(AK1330=1,IF(OBJECTIVE=1,AI1330,AJ1330),1000000000000)+ROW()*0.000000001</f>
        <v>1000000000000</v>
      </c>
      <c r="AM1330" s="31" t="n">
        <v>6.375088</v>
      </c>
      <c r="AN1330" s="41" t="n">
        <v>1.498058</v>
      </c>
      <c r="AO1330" s="31" t="n">
        <v>13.551338</v>
      </c>
      <c r="AP1330" s="31" t="n">
        <f aca="false">IF(CORE_MODE=1,G1330,IF(OR(CORE_MODE=3,CORE_MODE=4),G1330+(CHOOSE(N_CW+1,0,1,CW_N2,CW_N3,CW_N4,CW_N5,CW_N6)+CHOOSE(N_CW_A+1,0,CW_A1,CW_A2))*CW_PER_SWING*AM1330,AM1330))</f>
        <v>24.741218384144</v>
      </c>
      <c r="AQ1330" s="41" t="n">
        <f aca="false">IF(CORE_MODE=2,AN1330,K1330)</f>
        <v>1.520469</v>
      </c>
      <c r="AR1330" s="31" t="n">
        <f aca="false">IF(CORE_MODE=2,AO1330,L1330)</f>
        <v>13.856238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31" t="n">
        <v>11.211605</v>
      </c>
      <c r="H1331" s="8" t="n">
        <v>68.087461</v>
      </c>
      <c r="I1331" s="8" t="n">
        <v>668.053457</v>
      </c>
      <c r="J1331" s="31" t="n">
        <v>9.811696</v>
      </c>
      <c r="K1331" s="41" t="n">
        <v>1.403944</v>
      </c>
      <c r="L1331" s="31" t="n">
        <v>3.071751</v>
      </c>
      <c r="M1331" s="8" t="n">
        <v>99</v>
      </c>
      <c r="N1331" s="8" t="n">
        <v>798</v>
      </c>
      <c r="O1331" s="31" t="n">
        <v>12.737934</v>
      </c>
      <c r="P1331" s="31" t="n">
        <v>8.046055</v>
      </c>
      <c r="Q1331" s="31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31" t="n">
        <v>2.965116</v>
      </c>
      <c r="W1331" s="41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2*ROUNDUP(G1331*1000/V_ZENER,0)*PRICE_Z+(4+IF(CORE_MODE=1,1,0)+IF(OR(CORE_MODE=3,CORE_MODE=4),1+2*N_CW+2*N_CW_A,0))*ROUNDUP(G1331*DIODE_SAFETY/V_STICK,0)*PRICE_STICK</f>
        <v>90.9</v>
      </c>
      <c r="AG1331" s="24" t="n">
        <f aca="false">SUM(X1331:AF1331)</f>
        <v>1645.55049521</v>
      </c>
      <c r="AH1331" s="20" t="n">
        <f aca="false">FIXED_BOM</f>
        <v>3666</v>
      </c>
      <c r="AI1331" s="24" t="n">
        <f aca="false">(AG1331+AH1331)*(1+CONT)</f>
        <v>6108.2830694915</v>
      </c>
      <c r="AJ1331" s="24" t="n">
        <f aca="false">IF(AR1331&gt;0,AI1331/AR1331,1000000000000)</f>
        <v>1988.53457506533</v>
      </c>
      <c r="AK1331" s="8" t="n">
        <f aca="false">IF(AND(AP1331&gt;=V_NEED,AR1331&gt;=P_MIN,AQ1331&gt;=Z_MIN,F1331&lt;=N_CAP,D1331&lt;=R_MAX,OR(CORONA_REQ=0,O1331&gt;=G1331),OR(CORE_MODE&lt;&gt;3,E_CORE&lt;=E_NULL_MAX)),1,0)</f>
        <v>0</v>
      </c>
      <c r="AL1331" s="31" t="n">
        <f aca="false">IF(AK1331=1,IF(OBJECTIVE=1,AI1331,AJ1331),1000000000000)+ROW()*0.000000001</f>
        <v>1000000000000</v>
      </c>
      <c r="AM1331" s="31" t="n">
        <v>6.123696</v>
      </c>
      <c r="AN1331" s="41" t="n">
        <v>1.341568</v>
      </c>
      <c r="AO1331" s="31" t="n">
        <v>2.775636</v>
      </c>
      <c r="AP1331" s="31" t="n">
        <f aca="false">IF(CORE_MODE=1,G1331,IF(OR(CORE_MODE=3,CORE_MODE=4),G1331+(CHOOSE(N_CW+1,0,1,CW_N2,CW_N3,CW_N4,CW_N5,CW_N6)+CHOOSE(N_CW_A+1,0,CW_A1,CW_A2))*CW_PER_SWING*AM1331,AM1331))</f>
        <v>24.207698444048</v>
      </c>
      <c r="AQ1331" s="41" t="n">
        <f aca="false">IF(CORE_MODE=2,AN1331,K1331)</f>
        <v>1.403944</v>
      </c>
      <c r="AR1331" s="31" t="n">
        <f aca="false">IF(CORE_MODE=2,AO1331,L1331)</f>
        <v>3.071751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31" t="n">
        <v>11.211605</v>
      </c>
      <c r="H1332" s="8" t="n">
        <v>105.851725</v>
      </c>
      <c r="I1332" s="8" t="n">
        <v>1049.798289</v>
      </c>
      <c r="J1332" s="31" t="n">
        <v>9.91763</v>
      </c>
      <c r="K1332" s="41" t="n">
        <v>1.432641</v>
      </c>
      <c r="L1332" s="31" t="n">
        <v>5.071567</v>
      </c>
      <c r="M1332" s="8" t="n">
        <v>147</v>
      </c>
      <c r="N1332" s="8" t="n">
        <v>894</v>
      </c>
      <c r="O1332" s="31" t="n">
        <v>12.737934</v>
      </c>
      <c r="P1332" s="31" t="n">
        <v>12.069083</v>
      </c>
      <c r="Q1332" s="31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31" t="n">
        <v>3.920321</v>
      </c>
      <c r="W1332" s="41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2*ROUNDUP(G1332*1000/V_ZENER,0)*PRICE_Z+(4+IF(CORE_MODE=1,1,0)+IF(OR(CORE_MODE=3,CORE_MODE=4),1+2*N_CW+2*N_CW_A,0))*ROUNDUP(G1332*DIODE_SAFETY/V_STICK,0)*PRICE_STICK</f>
        <v>90.9</v>
      </c>
      <c r="AG1332" s="24" t="n">
        <f aca="false">SUM(X1332:AF1332)</f>
        <v>2268.11267882</v>
      </c>
      <c r="AH1332" s="20" t="n">
        <f aca="false">FIXED_BOM</f>
        <v>3666</v>
      </c>
      <c r="AI1332" s="24" t="n">
        <f aca="false">(AG1332+AH1332)*(1+CONT)</f>
        <v>6824.229580643</v>
      </c>
      <c r="AJ1332" s="24" t="n">
        <f aca="false">IF(AR1332&gt;0,AI1332/AR1332,1000000000000)</f>
        <v>1345.58600539892</v>
      </c>
      <c r="AK1332" s="8" t="n">
        <f aca="false">IF(AND(AP1332&gt;=V_NEED,AR1332&gt;=P_MIN,AQ1332&gt;=Z_MIN,F1332&lt;=N_CAP,D1332&lt;=R_MAX,OR(CORONA_REQ=0,O1332&gt;=G1332),OR(CORE_MODE&lt;&gt;3,E_CORE&lt;=E_NULL_MAX)),1,0)</f>
        <v>0</v>
      </c>
      <c r="AL1332" s="31" t="n">
        <f aca="false">IF(AK1332=1,IF(OBJECTIVE=1,AI1332,AJ1332),1000000000000)+ROW()*0.000000001</f>
        <v>1000000000000</v>
      </c>
      <c r="AM1332" s="31" t="n">
        <v>6.174986</v>
      </c>
      <c r="AN1332" s="41" t="n">
        <v>1.388918</v>
      </c>
      <c r="AO1332" s="31" t="n">
        <v>4.770755</v>
      </c>
      <c r="AP1332" s="31" t="n">
        <f aca="false">IF(CORE_MODE=1,G1332,IF(OR(CORE_MODE=3,CORE_MODE=4),G1332+(CHOOSE(N_CW+1,0,1,CW_N2,CW_N3,CW_N4,CW_N5,CW_N6)+CHOOSE(N_CW_A+1,0,CW_A1,CW_A2))*CW_PER_SWING*AM1332,AM1332))</f>
        <v>24.316549313318</v>
      </c>
      <c r="AQ1332" s="41" t="n">
        <f aca="false">IF(CORE_MODE=2,AN1332,K1332)</f>
        <v>1.432641</v>
      </c>
      <c r="AR1332" s="31" t="n">
        <f aca="false">IF(CORE_MODE=2,AO1332,L1332)</f>
        <v>5.071567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31" t="n">
        <v>11.211605</v>
      </c>
      <c r="H1333" s="8" t="n">
        <v>143.615988</v>
      </c>
      <c r="I1333" s="8" t="n">
        <v>1431.543122</v>
      </c>
      <c r="J1333" s="31" t="n">
        <v>9.967853</v>
      </c>
      <c r="K1333" s="41" t="n">
        <v>1.446399</v>
      </c>
      <c r="L1333" s="31" t="n">
        <v>7.072224</v>
      </c>
      <c r="M1333" s="8" t="n">
        <v>195</v>
      </c>
      <c r="N1333" s="8" t="n">
        <v>990</v>
      </c>
      <c r="O1333" s="31" t="n">
        <v>12.737934</v>
      </c>
      <c r="P1333" s="31" t="n">
        <v>16.092111</v>
      </c>
      <c r="Q1333" s="31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31" t="n">
        <v>4.875526</v>
      </c>
      <c r="W1333" s="41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2*ROUNDUP(G1333*1000/V_ZENER,0)*PRICE_Z+(4+IF(CORE_MODE=1,1,0)+IF(OR(CORE_MODE=3,CORE_MODE=4),1+2*N_CW+2*N_CW_A,0))*ROUNDUP(G1333*DIODE_SAFETY/V_STICK,0)*PRICE_STICK</f>
        <v>90.9</v>
      </c>
      <c r="AG1333" s="24" t="n">
        <f aca="false">SUM(X1333:AF1333)</f>
        <v>2890.67486593</v>
      </c>
      <c r="AH1333" s="20" t="n">
        <f aca="false">FIXED_BOM</f>
        <v>3666</v>
      </c>
      <c r="AI1333" s="24" t="n">
        <f aca="false">(AG1333+AH1333)*(1+CONT)</f>
        <v>7540.1760958195</v>
      </c>
      <c r="AJ1333" s="24" t="n">
        <f aca="false">IF(AR1333&gt;0,AI1333/AR1333,1000000000000)</f>
        <v>1066.16760100069</v>
      </c>
      <c r="AK1333" s="8" t="n">
        <f aca="false">IF(AND(AP1333&gt;=V_NEED,AR1333&gt;=P_MIN,AQ1333&gt;=Z_MIN,F1333&lt;=N_CAP,D1333&lt;=R_MAX,OR(CORONA_REQ=0,O1333&gt;=G1333),OR(CORE_MODE&lt;&gt;3,E_CORE&lt;=E_NULL_MAX)),1,0)</f>
        <v>0</v>
      </c>
      <c r="AL1333" s="31" t="n">
        <f aca="false">IF(AK1333=1,IF(OBJECTIVE=1,AI1333,AJ1333),1000000000000)+ROW()*0.000000001</f>
        <v>1000000000000</v>
      </c>
      <c r="AM1333" s="31" t="n">
        <v>6.210161</v>
      </c>
      <c r="AN1333" s="41" t="n">
        <v>1.413713</v>
      </c>
      <c r="AO1333" s="31" t="n">
        <v>6.781006</v>
      </c>
      <c r="AP1333" s="31" t="n">
        <f aca="false">IF(CORE_MODE=1,G1333,IF(OR(CORE_MODE=3,CORE_MODE=4),G1333+(CHOOSE(N_CW+1,0,1,CW_N2,CW_N3,CW_N4,CW_N5,CW_N6)+CHOOSE(N_CW_A+1,0,CW_A1,CW_A2))*CW_PER_SWING*AM1333,AM1333))</f>
        <v>24.391199914343</v>
      </c>
      <c r="AQ1333" s="41" t="n">
        <f aca="false">IF(CORE_MODE=2,AN1333,K1333)</f>
        <v>1.446399</v>
      </c>
      <c r="AR1333" s="31" t="n">
        <f aca="false">IF(CORE_MODE=2,AO1333,L1333)</f>
        <v>7.072224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31" t="n">
        <v>11.211605</v>
      </c>
      <c r="H1334" s="8" t="n">
        <v>181.380252</v>
      </c>
      <c r="I1334" s="8" t="n">
        <v>1813.287954</v>
      </c>
      <c r="J1334" s="31" t="n">
        <v>9.997163</v>
      </c>
      <c r="K1334" s="41" t="n">
        <v>1.454337</v>
      </c>
      <c r="L1334" s="31" t="n">
        <v>9.076126</v>
      </c>
      <c r="M1334" s="8" t="n">
        <v>243</v>
      </c>
      <c r="N1334" s="8" t="n">
        <v>1086</v>
      </c>
      <c r="O1334" s="31" t="n">
        <v>12.737934</v>
      </c>
      <c r="P1334" s="31" t="n">
        <v>20.115139</v>
      </c>
      <c r="Q1334" s="31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31" t="n">
        <v>5.830731</v>
      </c>
      <c r="W1334" s="41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2*ROUNDUP(G1334*1000/V_ZENER,0)*PRICE_Z+(4+IF(CORE_MODE=1,1,0)+IF(OR(CORE_MODE=3,CORE_MODE=4),1+2*N_CW+2*N_CW_A,0))*ROUNDUP(G1334*DIODE_SAFETY/V_STICK,0)*PRICE_STICK</f>
        <v>90.9</v>
      </c>
      <c r="AG1334" s="24" t="n">
        <f aca="false">SUM(X1334:AF1334)</f>
        <v>3513.23705454</v>
      </c>
      <c r="AH1334" s="20" t="n">
        <f aca="false">FIXED_BOM</f>
        <v>3666</v>
      </c>
      <c r="AI1334" s="24" t="n">
        <f aca="false">(AG1334+AH1334)*(1+CONT)</f>
        <v>8256.122612721</v>
      </c>
      <c r="AJ1334" s="24" t="n">
        <f aca="false">IF(AR1334&gt;0,AI1334/AR1334,1000000000000)</f>
        <v>909.652710057242</v>
      </c>
      <c r="AK1334" s="8" t="n">
        <f aca="false">IF(AND(AP1334&gt;=V_NEED,AR1334&gt;=P_MIN,AQ1334&gt;=Z_MIN,F1334&lt;=N_CAP,D1334&lt;=R_MAX,OR(CORONA_REQ=0,O1334&gt;=G1334),OR(CORE_MODE&lt;&gt;3,E_CORE&lt;=E_NULL_MAX)),1,0)</f>
        <v>0</v>
      </c>
      <c r="AL1334" s="31" t="n">
        <f aca="false">IF(AK1334=1,IF(OBJECTIVE=1,AI1334,AJ1334),1000000000000)+ROW()*0.000000001</f>
        <v>1000000000000</v>
      </c>
      <c r="AM1334" s="31" t="n">
        <v>6.253049</v>
      </c>
      <c r="AN1334" s="41" t="n">
        <v>1.42728</v>
      </c>
      <c r="AO1334" s="31" t="n">
        <v>8.776623</v>
      </c>
      <c r="AP1334" s="31" t="n">
        <f aca="false">IF(CORE_MODE=1,G1334,IF(OR(CORE_MODE=3,CORE_MODE=4),G1334+(CHOOSE(N_CW+1,0,1,CW_N2,CW_N3,CW_N4,CW_N5,CW_N6)+CHOOSE(N_CW_A+1,0,CW_A1,CW_A2))*CW_PER_SWING*AM1334,AM1334))</f>
        <v>24.482219529887</v>
      </c>
      <c r="AQ1334" s="41" t="n">
        <f aca="false">IF(CORE_MODE=2,AN1334,K1334)</f>
        <v>1.454337</v>
      </c>
      <c r="AR1334" s="31" t="n">
        <f aca="false">IF(CORE_MODE=2,AO1334,L1334)</f>
        <v>9.076126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31" t="n">
        <v>11.211605</v>
      </c>
      <c r="H1335" s="8" t="n">
        <v>219.144515</v>
      </c>
      <c r="I1335" s="8" t="n">
        <v>2195.032787</v>
      </c>
      <c r="J1335" s="31" t="n">
        <v>10.016371</v>
      </c>
      <c r="K1335" s="41" t="n">
        <v>1.459764</v>
      </c>
      <c r="L1335" s="31" t="n">
        <v>11.073252</v>
      </c>
      <c r="M1335" s="8" t="n">
        <v>291</v>
      </c>
      <c r="N1335" s="8" t="n">
        <v>1182</v>
      </c>
      <c r="O1335" s="31" t="n">
        <v>12.737934</v>
      </c>
      <c r="P1335" s="31" t="n">
        <v>24.138166</v>
      </c>
      <c r="Q1335" s="31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31" t="n">
        <v>6.785936</v>
      </c>
      <c r="W1335" s="41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2*ROUNDUP(G1335*1000/V_ZENER,0)*PRICE_Z+(4+IF(CORE_MODE=1,1,0)+IF(OR(CORE_MODE=3,CORE_MODE=4),1+2*N_CW+2*N_CW_A,0))*ROUNDUP(G1335*DIODE_SAFETY/V_STICK,0)*PRICE_STICK</f>
        <v>90.9</v>
      </c>
      <c r="AG1335" s="24" t="n">
        <f aca="false">SUM(X1335:AF1335)</f>
        <v>4135.79922618</v>
      </c>
      <c r="AH1335" s="20" t="n">
        <f aca="false">FIXED_BOM</f>
        <v>3666</v>
      </c>
      <c r="AI1335" s="24" t="n">
        <f aca="false">(AG1335+AH1335)*(1+CONT)</f>
        <v>8972.069110107</v>
      </c>
      <c r="AJ1335" s="24" t="n">
        <f aca="false">IF(AR1335&gt;0,AI1335/AR1335,1000000000000)</f>
        <v>810.246990685934</v>
      </c>
      <c r="AK1335" s="8" t="n">
        <f aca="false">IF(AND(AP1335&gt;=V_NEED,AR1335&gt;=P_MIN,AQ1335&gt;=Z_MIN,F1335&lt;=N_CAP,D1335&lt;=R_MAX,OR(CORONA_REQ=0,O1335&gt;=G1335),OR(CORE_MODE&lt;&gt;3,E_CORE&lt;=E_NULL_MAX)),1,0)</f>
        <v>0</v>
      </c>
      <c r="AL1335" s="31" t="n">
        <f aca="false">IF(AK1335=1,IF(OBJECTIVE=1,AI1335,AJ1335),1000000000000)+ROW()*0.000000001</f>
        <v>1000000000000</v>
      </c>
      <c r="AM1335" s="31" t="n">
        <v>6.290874</v>
      </c>
      <c r="AN1335" s="41" t="n">
        <v>1.436728</v>
      </c>
      <c r="AO1335" s="31" t="n">
        <v>10.76857</v>
      </c>
      <c r="AP1335" s="31" t="n">
        <f aca="false">IF(CORE_MODE=1,G1335,IF(OR(CORE_MODE=3,CORE_MODE=4),G1335+(CHOOSE(N_CW+1,0,1,CW_N2,CW_N3,CW_N4,CW_N5,CW_N6)+CHOOSE(N_CW_A+1,0,CW_A1,CW_A2))*CW_PER_SWING*AM1335,AM1335))</f>
        <v>24.562494127862</v>
      </c>
      <c r="AQ1335" s="41" t="n">
        <f aca="false">IF(CORE_MODE=2,AN1335,K1335)</f>
        <v>1.459764</v>
      </c>
      <c r="AR1335" s="31" t="n">
        <f aca="false">IF(CORE_MODE=2,AO1335,L1335)</f>
        <v>11.073252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31" t="n">
        <v>11.211605</v>
      </c>
      <c r="H1336" s="8" t="n">
        <v>294.673042</v>
      </c>
      <c r="I1336" s="8" t="n">
        <v>2958.522452</v>
      </c>
      <c r="J1336" s="31" t="n">
        <v>10.040017</v>
      </c>
      <c r="K1336" s="41" t="n">
        <v>1.466299</v>
      </c>
      <c r="L1336" s="31" t="n">
        <v>15.074227</v>
      </c>
      <c r="M1336" s="8" t="n">
        <v>387</v>
      </c>
      <c r="N1336" s="8" t="n">
        <v>1374</v>
      </c>
      <c r="O1336" s="31" t="n">
        <v>12.737934</v>
      </c>
      <c r="P1336" s="31" t="n">
        <v>32.184222</v>
      </c>
      <c r="Q1336" s="31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31" t="n">
        <v>8.696346</v>
      </c>
      <c r="W1336" s="41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2*ROUNDUP(G1336*1000/V_ZENER,0)*PRICE_Z+(4+IF(CORE_MODE=1,1,0)+IF(OR(CORE_MODE=3,CORE_MODE=4),1+2*N_CW+2*N_CW_A,0))*ROUNDUP(G1336*DIODE_SAFETY/V_STICK,0)*PRICE_STICK</f>
        <v>90.9</v>
      </c>
      <c r="AG1336" s="24" t="n">
        <f aca="false">SUM(X1336:AF1336)</f>
        <v>5380.9236034</v>
      </c>
      <c r="AH1336" s="20" t="n">
        <f aca="false">FIXED_BOM</f>
        <v>3666</v>
      </c>
      <c r="AI1336" s="24" t="n">
        <f aca="false">(AG1336+AH1336)*(1+CONT)</f>
        <v>10403.96214391</v>
      </c>
      <c r="AJ1336" s="24" t="n">
        <f aca="false">IF(AR1336&gt;0,AI1336/AR1336,1000000000000)</f>
        <v>690.182132981678</v>
      </c>
      <c r="AK1336" s="8" t="n">
        <f aca="false">IF(AND(AP1336&gt;=V_NEED,AR1336&gt;=P_MIN,AQ1336&gt;=Z_MIN,F1336&lt;=N_CAP,D1336&lt;=R_MAX,OR(CORONA_REQ=0,O1336&gt;=G1336),OR(CORE_MODE&lt;&gt;3,E_CORE&lt;=E_NULL_MAX)),1,0)</f>
        <v>0</v>
      </c>
      <c r="AL1336" s="31" t="n">
        <f aca="false">IF(AK1336=1,IF(OBJECTIVE=1,AI1336,AJ1336),1000000000000)+ROW()*0.000000001</f>
        <v>1000000000000</v>
      </c>
      <c r="AM1336" s="31" t="n">
        <v>6.349861</v>
      </c>
      <c r="AN1336" s="41" t="n">
        <v>1.44964</v>
      </c>
      <c r="AO1336" s="31" t="n">
        <v>14.788424</v>
      </c>
      <c r="AP1336" s="31" t="n">
        <f aca="false">IF(CORE_MODE=1,G1336,IF(OR(CORE_MODE=3,CORE_MODE=4),G1336+(CHOOSE(N_CW+1,0,1,CW_N2,CW_N3,CW_N4,CW_N5,CW_N6)+CHOOSE(N_CW_A+1,0,CW_A1,CW_A2))*CW_PER_SWING*AM1336,AM1336))</f>
        <v>24.687680055443</v>
      </c>
      <c r="AQ1336" s="41" t="n">
        <f aca="false">IF(CORE_MODE=2,AN1336,K1336)</f>
        <v>1.466299</v>
      </c>
      <c r="AR1336" s="31" t="n">
        <f aca="false">IF(CORE_MODE=2,AO1336,L1336)</f>
        <v>15.074227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31" t="n">
        <v>11.211605</v>
      </c>
      <c r="H1337" s="8" t="n">
        <v>36.175297</v>
      </c>
      <c r="I1337" s="8" t="n">
        <v>473.759513</v>
      </c>
      <c r="J1337" s="31" t="n">
        <v>13.096216</v>
      </c>
      <c r="K1337" s="41" t="n">
        <v>1.423754</v>
      </c>
      <c r="L1337" s="31" t="n">
        <v>2.245279</v>
      </c>
      <c r="M1337" s="8" t="n">
        <v>103</v>
      </c>
      <c r="N1337" s="8" t="n">
        <v>806</v>
      </c>
      <c r="O1337" s="31" t="n">
        <v>13.599858</v>
      </c>
      <c r="P1337" s="31" t="n">
        <v>8.013738</v>
      </c>
      <c r="Q1337" s="31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31" t="n">
        <v>3.044716</v>
      </c>
      <c r="W1337" s="41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2*ROUNDUP(G1337*1000/V_ZENER,0)*PRICE_Z+(4+IF(CORE_MODE=1,1,0)+IF(OR(CORE_MODE=3,CORE_MODE=4),1+2*N_CW+2*N_CW_A,0))*ROUNDUP(G1337*DIODE_SAFETY/V_STICK,0)*PRICE_STICK</f>
        <v>90.9</v>
      </c>
      <c r="AG1337" s="24" t="n">
        <f aca="false">SUM(X1337:AF1337)</f>
        <v>1598.33078506</v>
      </c>
      <c r="AH1337" s="20" t="n">
        <f aca="false">FIXED_BOM</f>
        <v>3666</v>
      </c>
      <c r="AI1337" s="24" t="n">
        <f aca="false">(AG1337+AH1337)*(1+CONT)</f>
        <v>6053.980402819</v>
      </c>
      <c r="AJ1337" s="24" t="n">
        <f aca="false">IF(AR1337&gt;0,AI1337/AR1337,1000000000000)</f>
        <v>2696.31542575288</v>
      </c>
      <c r="AK1337" s="8" t="n">
        <f aca="false">IF(AND(AP1337&gt;=V_NEED,AR1337&gt;=P_MIN,AQ1337&gt;=Z_MIN,F1337&lt;=N_CAP,D1337&lt;=R_MAX,OR(CORONA_REQ=0,O1337&gt;=G1337),OR(CORE_MODE&lt;&gt;3,E_CORE&lt;=E_NULL_MAX)),1,0)</f>
        <v>0</v>
      </c>
      <c r="AL1337" s="31" t="n">
        <f aca="false">IF(AK1337=1,IF(OBJECTIVE=1,AI1337,AJ1337),1000000000000)+ROW()*0.000000001</f>
        <v>1000000000000</v>
      </c>
      <c r="AM1337" s="31" t="n">
        <v>6.142063</v>
      </c>
      <c r="AN1337" s="41" t="n">
        <v>1.335518</v>
      </c>
      <c r="AO1337" s="31" t="n">
        <v>1.960682</v>
      </c>
      <c r="AP1337" s="31" t="n">
        <f aca="false">IF(CORE_MODE=1,G1337,IF(OR(CORE_MODE=3,CORE_MODE=4),G1337+(CHOOSE(N_CW+1,0,1,CW_N2,CW_N3,CW_N4,CW_N5,CW_N6)+CHOOSE(N_CW_A+1,0,CW_A1,CW_A2))*CW_PER_SWING*AM1337,AM1337))</f>
        <v>24.246678048569</v>
      </c>
      <c r="AQ1337" s="41" t="n">
        <f aca="false">IF(CORE_MODE=2,AN1337,K1337)</f>
        <v>1.423754</v>
      </c>
      <c r="AR1337" s="31" t="n">
        <f aca="false">IF(CORE_MODE=2,AO1337,L1337)</f>
        <v>2.245279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31" t="n">
        <v>11.211605</v>
      </c>
      <c r="H1338" s="8" t="n">
        <v>55.704038</v>
      </c>
      <c r="I1338" s="8" t="n">
        <v>744.479235</v>
      </c>
      <c r="J1338" s="31" t="n">
        <v>13.364906</v>
      </c>
      <c r="K1338" s="41" t="n">
        <v>1.465707</v>
      </c>
      <c r="L1338" s="31" t="n">
        <v>3.776778</v>
      </c>
      <c r="M1338" s="8" t="n">
        <v>148</v>
      </c>
      <c r="N1338" s="8" t="n">
        <v>896</v>
      </c>
      <c r="O1338" s="31" t="n">
        <v>13.599858</v>
      </c>
      <c r="P1338" s="31" t="n">
        <v>12.020607</v>
      </c>
      <c r="Q1338" s="31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31" t="n">
        <v>3.940221</v>
      </c>
      <c r="W1338" s="41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2*ROUNDUP(G1338*1000/V_ZENER,0)*PRICE_Z+(4+IF(CORE_MODE=1,1,0)+IF(OR(CORE_MODE=3,CORE_MODE=4),1+2*N_CW+2*N_CW_A,0))*ROUNDUP(G1338*DIODE_SAFETY/V_STICK,0)*PRICE_STICK</f>
        <v>90.9</v>
      </c>
      <c r="AG1338" s="24" t="n">
        <f aca="false">SUM(X1338:AF1338)</f>
        <v>2139.69486629</v>
      </c>
      <c r="AH1338" s="20" t="n">
        <f aca="false">FIXED_BOM</f>
        <v>3666</v>
      </c>
      <c r="AI1338" s="24" t="n">
        <f aca="false">(AG1338+AH1338)*(1+CONT)</f>
        <v>6676.5490962335</v>
      </c>
      <c r="AJ1338" s="24" t="n">
        <f aca="false">IF(AR1338&gt;0,AI1338/AR1338,1000000000000)</f>
        <v>1767.78965992534</v>
      </c>
      <c r="AK1338" s="8" t="n">
        <f aca="false">IF(AND(AP1338&gt;=V_NEED,AR1338&gt;=P_MIN,AQ1338&gt;=Z_MIN,F1338&lt;=N_CAP,D1338&lt;=R_MAX,OR(CORONA_REQ=0,O1338&gt;=G1338),OR(CORE_MODE&lt;&gt;3,E_CORE&lt;=E_NULL_MAX)),1,0)</f>
        <v>0</v>
      </c>
      <c r="AL1338" s="31" t="n">
        <f aca="false">IF(AK1338=1,IF(OBJECTIVE=1,AI1338,AJ1338),1000000000000)+ROW()*0.000000001</f>
        <v>1000000000000</v>
      </c>
      <c r="AM1338" s="31" t="n">
        <v>6.19311</v>
      </c>
      <c r="AN1338" s="41" t="n">
        <v>1.402241</v>
      </c>
      <c r="AO1338" s="31" t="n">
        <v>3.482657</v>
      </c>
      <c r="AP1338" s="31" t="n">
        <f aca="false">IF(CORE_MODE=1,G1338,IF(OR(CORE_MODE=3,CORE_MODE=4),G1338+(CHOOSE(N_CW+1,0,1,CW_N2,CW_N3,CW_N4,CW_N5,CW_N6)+CHOOSE(N_CW_A+1,0,CW_A1,CW_A2))*CW_PER_SWING*AM1338,AM1338))</f>
        <v>24.35501320793</v>
      </c>
      <c r="AQ1338" s="41" t="n">
        <f aca="false">IF(CORE_MODE=2,AN1338,K1338)</f>
        <v>1.465707</v>
      </c>
      <c r="AR1338" s="31" t="n">
        <f aca="false">IF(CORE_MODE=2,AO1338,L1338)</f>
        <v>3.776778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31" t="n">
        <v>11.211605</v>
      </c>
      <c r="H1339" s="8" t="n">
        <v>75.232779</v>
      </c>
      <c r="I1339" s="8" t="n">
        <v>1015.198956</v>
      </c>
      <c r="J1339" s="31" t="n">
        <v>13.494104</v>
      </c>
      <c r="K1339" s="41" t="n">
        <v>1.486576</v>
      </c>
      <c r="L1339" s="31" t="n">
        <v>5.308762</v>
      </c>
      <c r="M1339" s="8" t="n">
        <v>202</v>
      </c>
      <c r="N1339" s="8" t="n">
        <v>1004</v>
      </c>
      <c r="O1339" s="31" t="n">
        <v>13.599858</v>
      </c>
      <c r="P1339" s="31" t="n">
        <v>16.027476</v>
      </c>
      <c r="Q1339" s="31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31" t="n">
        <v>5.014826</v>
      </c>
      <c r="W1339" s="41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2*ROUNDUP(G1339*1000/V_ZENER,0)*PRICE_Z+(4+IF(CORE_MODE=1,1,0)+IF(OR(CORE_MODE=3,CORE_MODE=4),1+2*N_CW+2*N_CW_A,0))*ROUNDUP(G1339*DIODE_SAFETY/V_STICK,0)*PRICE_STICK</f>
        <v>90.9</v>
      </c>
      <c r="AG1339" s="24" t="n">
        <f aca="false">SUM(X1339:AF1339)</f>
        <v>2787.00232132</v>
      </c>
      <c r="AH1339" s="20" t="n">
        <f aca="false">FIXED_BOM</f>
        <v>3666</v>
      </c>
      <c r="AI1339" s="24" t="n">
        <f aca="false">(AG1339+AH1339)*(1+CONT)</f>
        <v>7420.952669518</v>
      </c>
      <c r="AJ1339" s="24" t="n">
        <f aca="false">IF(AR1339&gt;0,AI1339/AR1339,1000000000000)</f>
        <v>1397.86878174573</v>
      </c>
      <c r="AK1339" s="8" t="n">
        <f aca="false">IF(AND(AP1339&gt;=V_NEED,AR1339&gt;=P_MIN,AQ1339&gt;=Z_MIN,F1339&lt;=N_CAP,D1339&lt;=R_MAX,OR(CORONA_REQ=0,O1339&gt;=G1339),OR(CORE_MODE&lt;&gt;3,E_CORE&lt;=E_NULL_MAX)),1,0)</f>
        <v>0</v>
      </c>
      <c r="AL1339" s="31" t="n">
        <f aca="false">IF(AK1339=1,IF(OBJECTIVE=1,AI1339,AJ1339),1000000000000)+ROW()*0.000000001</f>
        <v>1000000000000</v>
      </c>
      <c r="AM1339" s="31" t="n">
        <v>6.228025</v>
      </c>
      <c r="AN1339" s="41" t="n">
        <v>1.436318</v>
      </c>
      <c r="AO1339" s="31" t="n">
        <v>5.005342</v>
      </c>
      <c r="AP1339" s="31" t="n">
        <f aca="false">IF(CORE_MODE=1,G1339,IF(OR(CORE_MODE=3,CORE_MODE=4),G1339+(CHOOSE(N_CW+1,0,1,CW_N2,CW_N3,CW_N4,CW_N5,CW_N6)+CHOOSE(N_CW_A+1,0,CW_A1,CW_A2))*CW_PER_SWING*AM1339,AM1339))</f>
        <v>24.429112020575</v>
      </c>
      <c r="AQ1339" s="41" t="n">
        <f aca="false">IF(CORE_MODE=2,AN1339,K1339)</f>
        <v>1.486576</v>
      </c>
      <c r="AR1339" s="31" t="n">
        <f aca="false">IF(CORE_MODE=2,AO1339,L1339)</f>
        <v>5.308762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31" t="n">
        <v>11.211605</v>
      </c>
      <c r="H1340" s="8" t="n">
        <v>94.76152</v>
      </c>
      <c r="I1340" s="8" t="n">
        <v>1285.918678</v>
      </c>
      <c r="J1340" s="31" t="n">
        <v>13.570051</v>
      </c>
      <c r="K1340" s="41" t="n">
        <v>1.49938</v>
      </c>
      <c r="L1340" s="31" t="n">
        <v>6.847763</v>
      </c>
      <c r="M1340" s="8" t="n">
        <v>247</v>
      </c>
      <c r="N1340" s="8" t="n">
        <v>1094</v>
      </c>
      <c r="O1340" s="31" t="n">
        <v>13.599858</v>
      </c>
      <c r="P1340" s="31" t="n">
        <v>20.034345</v>
      </c>
      <c r="Q1340" s="31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31" t="n">
        <v>5.910331</v>
      </c>
      <c r="W1340" s="41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2*ROUNDUP(G1340*1000/V_ZENER,0)*PRICE_Z+(4+IF(CORE_MODE=1,1,0)+IF(OR(CORE_MODE=3,CORE_MODE=4),1+2*N_CW+2*N_CW_A,0))*ROUNDUP(G1340*DIODE_SAFETY/V_STICK,0)*PRICE_STICK</f>
        <v>90.9</v>
      </c>
      <c r="AG1340" s="24" t="n">
        <f aca="false">SUM(X1340:AF1340)</f>
        <v>3328.36640255</v>
      </c>
      <c r="AH1340" s="20" t="n">
        <f aca="false">FIXED_BOM</f>
        <v>3666</v>
      </c>
      <c r="AI1340" s="24" t="n">
        <f aca="false">(AG1340+AH1340)*(1+CONT)</f>
        <v>8043.5213629325</v>
      </c>
      <c r="AJ1340" s="24" t="n">
        <f aca="false">IF(AR1340&gt;0,AI1340/AR1340,1000000000000)</f>
        <v>1174.62029029517</v>
      </c>
      <c r="AK1340" s="8" t="n">
        <f aca="false">IF(AND(AP1340&gt;=V_NEED,AR1340&gt;=P_MIN,AQ1340&gt;=Z_MIN,F1340&lt;=N_CAP,D1340&lt;=R_MAX,OR(CORONA_REQ=0,O1340&gt;=G1340),OR(CORE_MODE&lt;&gt;3,E_CORE&lt;=E_NULL_MAX)),1,0)</f>
        <v>0</v>
      </c>
      <c r="AL1340" s="31" t="n">
        <f aca="false">IF(AK1340=1,IF(OBJECTIVE=1,AI1340,AJ1340),1000000000000)+ROW()*0.000000001</f>
        <v>1000000000000</v>
      </c>
      <c r="AM1340" s="31" t="n">
        <v>6.254504</v>
      </c>
      <c r="AN1340" s="41" t="n">
        <v>1.4584</v>
      </c>
      <c r="AO1340" s="31" t="n">
        <v>6.544334</v>
      </c>
      <c r="AP1340" s="31" t="n">
        <f aca="false">IF(CORE_MODE=1,G1340,IF(OR(CORE_MODE=3,CORE_MODE=4),G1340+(CHOOSE(N_CW+1,0,1,CW_N2,CW_N3,CW_N4,CW_N5,CW_N6)+CHOOSE(N_CW_A+1,0,CW_A1,CW_A2))*CW_PER_SWING*AM1340,AM1340))</f>
        <v>24.485307422552</v>
      </c>
      <c r="AQ1340" s="41" t="n">
        <f aca="false">IF(CORE_MODE=2,AN1340,K1340)</f>
        <v>1.49938</v>
      </c>
      <c r="AR1340" s="31" t="n">
        <f aca="false">IF(CORE_MODE=2,AO1340,L1340)</f>
        <v>6.847763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31" t="n">
        <v>11.211605</v>
      </c>
      <c r="H1341" s="8" t="n">
        <v>114.290261</v>
      </c>
      <c r="I1341" s="8" t="n">
        <v>1556.6384</v>
      </c>
      <c r="J1341" s="31" t="n">
        <v>13.620044</v>
      </c>
      <c r="K1341" s="41" t="n">
        <v>1.507873</v>
      </c>
      <c r="L1341" s="31" t="n">
        <v>8.387231</v>
      </c>
      <c r="M1341" s="8" t="n">
        <v>301</v>
      </c>
      <c r="N1341" s="8" t="n">
        <v>1202</v>
      </c>
      <c r="O1341" s="31" t="n">
        <v>13.599858</v>
      </c>
      <c r="P1341" s="31" t="n">
        <v>24.041214</v>
      </c>
      <c r="Q1341" s="31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31" t="n">
        <v>6.984937</v>
      </c>
      <c r="W1341" s="41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2*ROUNDUP(G1341*1000/V_ZENER,0)*PRICE_Z+(4+IF(CORE_MODE=1,1,0)+IF(OR(CORE_MODE=3,CORE_MODE=4),1+2*N_CW+2*N_CW_A,0))*ROUNDUP(G1341*DIODE_SAFETY/V_STICK,0)*PRICE_STICK</f>
        <v>90.9</v>
      </c>
      <c r="AG1341" s="24" t="n">
        <f aca="false">SUM(X1341:AF1341)</f>
        <v>3975.67391258</v>
      </c>
      <c r="AH1341" s="20" t="n">
        <f aca="false">FIXED_BOM</f>
        <v>3666</v>
      </c>
      <c r="AI1341" s="24" t="n">
        <f aca="false">(AG1341+AH1341)*(1+CONT)</f>
        <v>8787.924999467</v>
      </c>
      <c r="AJ1341" s="24" t="n">
        <f aca="false">IF(AR1341&gt;0,AI1341/AR1341,1000000000000)</f>
        <v>1047.77428921023</v>
      </c>
      <c r="AK1341" s="8" t="n">
        <f aca="false">IF(AND(AP1341&gt;=V_NEED,AR1341&gt;=P_MIN,AQ1341&gt;=Z_MIN,F1341&lt;=N_CAP,D1341&lt;=R_MAX,OR(CORONA_REQ=0,O1341&gt;=G1341),OR(CORE_MODE&lt;&gt;3,E_CORE&lt;=E_NULL_MAX)),1,0)</f>
        <v>0</v>
      </c>
      <c r="AL1341" s="31" t="n">
        <f aca="false">IF(AK1341=1,IF(OBJECTIVE=1,AI1341,AJ1341),1000000000000)+ROW()*0.000000001</f>
        <v>1000000000000</v>
      </c>
      <c r="AM1341" s="31" t="n">
        <v>6.279193</v>
      </c>
      <c r="AN1341" s="41" t="n">
        <v>1.473925</v>
      </c>
      <c r="AO1341" s="31" t="n">
        <v>8.094009</v>
      </c>
      <c r="AP1341" s="31" t="n">
        <f aca="false">IF(CORE_MODE=1,G1341,IF(OR(CORE_MODE=3,CORE_MODE=4),G1341+(CHOOSE(N_CW+1,0,1,CW_N2,CW_N3,CW_N4,CW_N5,CW_N6)+CHOOSE(N_CW_A+1,0,CW_A1,CW_A2))*CW_PER_SWING*AM1341,AM1341))</f>
        <v>24.537703973759</v>
      </c>
      <c r="AQ1341" s="41" t="n">
        <f aca="false">IF(CORE_MODE=2,AN1341,K1341)</f>
        <v>1.507873</v>
      </c>
      <c r="AR1341" s="31" t="n">
        <f aca="false">IF(CORE_MODE=2,AO1341,L1341)</f>
        <v>8.387231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31" t="n">
        <v>11.211605</v>
      </c>
      <c r="H1342" s="8" t="n">
        <v>153.347743</v>
      </c>
      <c r="I1342" s="8" t="n">
        <v>2098.077843</v>
      </c>
      <c r="J1342" s="31" t="n">
        <v>13.681831</v>
      </c>
      <c r="K1342" s="41" t="n">
        <v>1.518441</v>
      </c>
      <c r="L1342" s="31" t="n">
        <v>11.473105</v>
      </c>
      <c r="M1342" s="8" t="n">
        <v>400</v>
      </c>
      <c r="N1342" s="8" t="n">
        <v>1400</v>
      </c>
      <c r="O1342" s="31" t="n">
        <v>13.599858</v>
      </c>
      <c r="P1342" s="31" t="n">
        <v>32.054952</v>
      </c>
      <c r="Q1342" s="31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31" t="n">
        <v>8.955047</v>
      </c>
      <c r="W1342" s="41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2*ROUNDUP(G1342*1000/V_ZENER,0)*PRICE_Z+(4+IF(CORE_MODE=1,1,0)+IF(OR(CORE_MODE=3,CORE_MODE=4),1+2*N_CW+2*N_CW_A,0))*ROUNDUP(G1342*DIODE_SAFETY/V_STICK,0)*PRICE_STICK</f>
        <v>90.9</v>
      </c>
      <c r="AG1342" s="24" t="n">
        <f aca="false">SUM(X1342:AF1342)</f>
        <v>5164.34546231</v>
      </c>
      <c r="AH1342" s="20" t="n">
        <f aca="false">FIXED_BOM</f>
        <v>3666</v>
      </c>
      <c r="AI1342" s="24" t="n">
        <f aca="false">(AG1342+AH1342)*(1+CONT)</f>
        <v>10154.8972816565</v>
      </c>
      <c r="AJ1342" s="24" t="n">
        <f aca="false">IF(AR1342&gt;0,AI1342/AR1342,1000000000000)</f>
        <v>885.104536361909</v>
      </c>
      <c r="AK1342" s="8" t="n">
        <f aca="false">IF(AND(AP1342&gt;=V_NEED,AR1342&gt;=P_MIN,AQ1342&gt;=Z_MIN,F1342&lt;=N_CAP,D1342&lt;=R_MAX,OR(CORONA_REQ=0,O1342&gt;=G1342),OR(CORE_MODE&lt;&gt;3,E_CORE&lt;=E_NULL_MAX)),1,0)</f>
        <v>0</v>
      </c>
      <c r="AL1342" s="31" t="n">
        <f aca="false">IF(AK1342=1,IF(OBJECTIVE=1,AI1342,AJ1342),1000000000000)+ROW()*0.000000001</f>
        <v>1000000000000</v>
      </c>
      <c r="AM1342" s="31" t="n">
        <v>6.339711</v>
      </c>
      <c r="AN1342" s="41" t="n">
        <v>1.49147</v>
      </c>
      <c r="AO1342" s="31" t="n">
        <v>11.163927</v>
      </c>
      <c r="AP1342" s="31" t="n">
        <f aca="false">IF(CORE_MODE=1,G1342,IF(OR(CORE_MODE=3,CORE_MODE=4),G1342+(CHOOSE(N_CW+1,0,1,CW_N2,CW_N3,CW_N4,CW_N5,CW_N6)+CHOOSE(N_CW_A+1,0,CW_A1,CW_A2))*CW_PER_SWING*AM1342,AM1342))</f>
        <v>24.666139085993</v>
      </c>
      <c r="AQ1342" s="41" t="n">
        <f aca="false">IF(CORE_MODE=2,AN1342,K1342)</f>
        <v>1.518441</v>
      </c>
      <c r="AR1342" s="31" t="n">
        <f aca="false">IF(CORE_MODE=2,AO1342,L1342)</f>
        <v>11.473105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31" t="n">
        <v>11.211605</v>
      </c>
      <c r="H1343" s="8" t="n">
        <v>48.472384</v>
      </c>
      <c r="I1343" s="8" t="n">
        <v>571.159007</v>
      </c>
      <c r="J1343" s="31" t="n">
        <v>11.783184</v>
      </c>
      <c r="K1343" s="41" t="n">
        <v>1.424431</v>
      </c>
      <c r="L1343" s="31" t="n">
        <v>2.713907</v>
      </c>
      <c r="M1343" s="8" t="n">
        <v>112</v>
      </c>
      <c r="N1343" s="8" t="n">
        <v>824</v>
      </c>
      <c r="O1343" s="31" t="n">
        <v>13.599858</v>
      </c>
      <c r="P1343" s="31" t="n">
        <v>9.370906</v>
      </c>
      <c r="Q1343" s="31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31" t="n">
        <v>3.223817</v>
      </c>
      <c r="W1343" s="41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2*ROUNDUP(G1343*1000/V_ZENER,0)*PRICE_Z+(4+IF(CORE_MODE=1,1,0)+IF(OR(CORE_MODE=3,CORE_MODE=4),1+2*N_CW+2*N_CW_A,0))*ROUNDUP(G1343*DIODE_SAFETY/V_STICK,0)*PRICE_STICK</f>
        <v>90.9</v>
      </c>
      <c r="AG1343" s="24" t="n">
        <f aca="false">SUM(X1343:AF1343)</f>
        <v>1720.51957982</v>
      </c>
      <c r="AH1343" s="20" t="n">
        <f aca="false">FIXED_BOM</f>
        <v>3666</v>
      </c>
      <c r="AI1343" s="24" t="n">
        <f aca="false">(AG1343+AH1343)*(1+CONT)</f>
        <v>6194.497516793</v>
      </c>
      <c r="AJ1343" s="24" t="n">
        <f aca="false">IF(AR1343&gt;0,AI1343/AR1343,1000000000000)</f>
        <v>2282.50176472259</v>
      </c>
      <c r="AK1343" s="8" t="n">
        <f aca="false">IF(AND(AP1343&gt;=V_NEED,AR1343&gt;=P_MIN,AQ1343&gt;=Z_MIN,F1343&lt;=N_CAP,D1343&lt;=R_MAX,OR(CORONA_REQ=0,O1343&gt;=G1343),OR(CORE_MODE&lt;&gt;3,E_CORE&lt;=E_NULL_MAX)),1,0)</f>
        <v>0</v>
      </c>
      <c r="AL1343" s="31" t="n">
        <f aca="false">IF(AK1343=1,IF(OBJECTIVE=1,AI1343,AJ1343),1000000000000)+ROW()*0.000000001</f>
        <v>1000000000000</v>
      </c>
      <c r="AM1343" s="31" t="n">
        <v>6.142357</v>
      </c>
      <c r="AN1343" s="41" t="n">
        <v>1.349109</v>
      </c>
      <c r="AO1343" s="31" t="n">
        <v>2.416717</v>
      </c>
      <c r="AP1343" s="31" t="n">
        <f aca="false">IF(CORE_MODE=1,G1343,IF(OR(CORE_MODE=3,CORE_MODE=4),G1343+(CHOOSE(N_CW+1,0,1,CW_N2,CW_N3,CW_N4,CW_N5,CW_N6)+CHOOSE(N_CW_A+1,0,CW_A1,CW_A2))*CW_PER_SWING*AM1343,AM1343))</f>
        <v>24.247301993891</v>
      </c>
      <c r="AQ1343" s="41" t="n">
        <f aca="false">IF(CORE_MODE=2,AN1343,K1343)</f>
        <v>1.424431</v>
      </c>
      <c r="AR1343" s="31" t="n">
        <f aca="false">IF(CORE_MODE=2,AO1343,L1343)</f>
        <v>2.713907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31" t="n">
        <v>11.211605</v>
      </c>
      <c r="H1344" s="8" t="n">
        <v>75.028033</v>
      </c>
      <c r="I1344" s="8" t="n">
        <v>897.535582</v>
      </c>
      <c r="J1344" s="31" t="n">
        <v>11.96267</v>
      </c>
      <c r="K1344" s="41" t="n">
        <v>1.459279</v>
      </c>
      <c r="L1344" s="31" t="n">
        <v>4.515057</v>
      </c>
      <c r="M1344" s="8" t="n">
        <v>157</v>
      </c>
      <c r="N1344" s="8" t="n">
        <v>914</v>
      </c>
      <c r="O1344" s="31" t="n">
        <v>13.599858</v>
      </c>
      <c r="P1344" s="31" t="n">
        <v>14.056359</v>
      </c>
      <c r="Q1344" s="31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31" t="n">
        <v>4.119322</v>
      </c>
      <c r="W1344" s="41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2*ROUNDUP(G1344*1000/V_ZENER,0)*PRICE_Z+(4+IF(CORE_MODE=1,1,0)+IF(OR(CORE_MODE=3,CORE_MODE=4),1+2*N_CW+2*N_CW_A,0))*ROUNDUP(G1344*DIODE_SAFETY/V_STICK,0)*PRICE_STICK</f>
        <v>90.9</v>
      </c>
      <c r="AG1344" s="24" t="n">
        <f aca="false">SUM(X1344:AF1344)</f>
        <v>2270.00625153</v>
      </c>
      <c r="AH1344" s="20" t="n">
        <f aca="false">FIXED_BOM</f>
        <v>3666</v>
      </c>
      <c r="AI1344" s="24" t="n">
        <f aca="false">(AG1344+AH1344)*(1+CONT)</f>
        <v>6826.4071892595</v>
      </c>
      <c r="AJ1344" s="24" t="n">
        <f aca="false">IF(AR1344&gt;0,AI1344/AR1344,1000000000000)</f>
        <v>1511.92048943336</v>
      </c>
      <c r="AK1344" s="8" t="n">
        <f aca="false">IF(AND(AP1344&gt;=V_NEED,AR1344&gt;=P_MIN,AQ1344&gt;=Z_MIN,F1344&lt;=N_CAP,D1344&lt;=R_MAX,OR(CORONA_REQ=0,O1344&gt;=G1344),OR(CORE_MODE&lt;&gt;3,E_CORE&lt;=E_NULL_MAX)),1,0)</f>
        <v>0</v>
      </c>
      <c r="AL1344" s="31" t="n">
        <f aca="false">IF(AK1344=1,IF(OBJECTIVE=1,AI1344,AJ1344),1000000000000)+ROW()*0.000000001</f>
        <v>1000000000000</v>
      </c>
      <c r="AM1344" s="31" t="n">
        <v>6.194118</v>
      </c>
      <c r="AN1344" s="41" t="n">
        <v>1.406425</v>
      </c>
      <c r="AO1344" s="31" t="n">
        <v>4.219516</v>
      </c>
      <c r="AP1344" s="31" t="n">
        <f aca="false">IF(CORE_MODE=1,G1344,IF(OR(CORE_MODE=3,CORE_MODE=4),G1344+(CHOOSE(N_CW+1,0,1,CW_N2,CW_N3,CW_N4,CW_N5,CW_N6)+CHOOSE(N_CW_A+1,0,CW_A1,CW_A2))*CW_PER_SWING*AM1344,AM1344))</f>
        <v>24.357152449034</v>
      </c>
      <c r="AQ1344" s="41" t="n">
        <f aca="false">IF(CORE_MODE=2,AN1344,K1344)</f>
        <v>1.459279</v>
      </c>
      <c r="AR1344" s="31" t="n">
        <f aca="false">IF(CORE_MODE=2,AO1344,L1344)</f>
        <v>4.515057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31" t="n">
        <v>11.211605</v>
      </c>
      <c r="H1345" s="8" t="n">
        <v>101.583681</v>
      </c>
      <c r="I1345" s="8" t="n">
        <v>1223.912158</v>
      </c>
      <c r="J1345" s="31" t="n">
        <v>12.048315</v>
      </c>
      <c r="K1345" s="41" t="n">
        <v>1.476467</v>
      </c>
      <c r="L1345" s="31" t="n">
        <v>6.315229</v>
      </c>
      <c r="M1345" s="8" t="n">
        <v>211</v>
      </c>
      <c r="N1345" s="8" t="n">
        <v>1022</v>
      </c>
      <c r="O1345" s="31" t="n">
        <v>13.599858</v>
      </c>
      <c r="P1345" s="31" t="n">
        <v>18.741812</v>
      </c>
      <c r="Q1345" s="31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31" t="n">
        <v>5.193927</v>
      </c>
      <c r="W1345" s="41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2*ROUNDUP(G1345*1000/V_ZENER,0)*PRICE_Z+(4+IF(CORE_MODE=1,1,0)+IF(OR(CORE_MODE=3,CORE_MODE=4),1+2*N_CW+2*N_CW_A,0))*ROUNDUP(G1345*DIODE_SAFETY/V_STICK,0)*PRICE_STICK</f>
        <v>90.9</v>
      </c>
      <c r="AG1345" s="24" t="n">
        <f aca="false">SUM(X1345:AF1345)</f>
        <v>2925.43641204</v>
      </c>
      <c r="AH1345" s="20" t="n">
        <f aca="false">FIXED_BOM</f>
        <v>3666</v>
      </c>
      <c r="AI1345" s="24" t="n">
        <f aca="false">(AG1345+AH1345)*(1+CONT)</f>
        <v>7580.151873846</v>
      </c>
      <c r="AJ1345" s="24" t="n">
        <f aca="false">IF(AR1345&gt;0,AI1345/AR1345,1000000000000)</f>
        <v>1200.29722973561</v>
      </c>
      <c r="AK1345" s="8" t="n">
        <f aca="false">IF(AND(AP1345&gt;=V_NEED,AR1345&gt;=P_MIN,AQ1345&gt;=Z_MIN,F1345&lt;=N_CAP,D1345&lt;=R_MAX,OR(CORONA_REQ=0,O1345&gt;=G1345),OR(CORE_MODE&lt;&gt;3,E_CORE&lt;=E_NULL_MAX)),1,0)</f>
        <v>0</v>
      </c>
      <c r="AL1345" s="31" t="n">
        <f aca="false">IF(AK1345=1,IF(OBJECTIVE=1,AI1345,AJ1345),1000000000000)+ROW()*0.000000001</f>
        <v>1000000000000</v>
      </c>
      <c r="AM1345" s="31" t="n">
        <v>6.229569</v>
      </c>
      <c r="AN1345" s="41" t="n">
        <v>1.4352</v>
      </c>
      <c r="AO1345" s="31" t="n">
        <v>6.011375</v>
      </c>
      <c r="AP1345" s="31" t="n">
        <f aca="false">IF(CORE_MODE=1,G1345,IF(OR(CORE_MODE=3,CORE_MODE=4),G1345+(CHOOSE(N_CW+1,0,1,CW_N2,CW_N3,CW_N4,CW_N5,CW_N6)+CHOOSE(N_CW_A+1,0,CW_A1,CW_A2))*CW_PER_SWING*AM1345,AM1345))</f>
        <v>24.432388794647</v>
      </c>
      <c r="AQ1345" s="41" t="n">
        <f aca="false">IF(CORE_MODE=2,AN1345,K1345)</f>
        <v>1.476467</v>
      </c>
      <c r="AR1345" s="31" t="n">
        <f aca="false">IF(CORE_MODE=2,AO1345,L1345)</f>
        <v>6.315229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31" t="n">
        <v>11.211605</v>
      </c>
      <c r="H1346" s="8" t="n">
        <v>128.139329</v>
      </c>
      <c r="I1346" s="8" t="n">
        <v>1550.288733</v>
      </c>
      <c r="J1346" s="31" t="n">
        <v>12.098461</v>
      </c>
      <c r="K1346" s="41" t="n">
        <v>1.486878</v>
      </c>
      <c r="L1346" s="31" t="n">
        <v>8.126081</v>
      </c>
      <c r="M1346" s="8" t="n">
        <v>265</v>
      </c>
      <c r="N1346" s="8" t="n">
        <v>1130</v>
      </c>
      <c r="O1346" s="31" t="n">
        <v>13.599858</v>
      </c>
      <c r="P1346" s="31" t="n">
        <v>23.427265</v>
      </c>
      <c r="Q1346" s="31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31" t="n">
        <v>6.268533</v>
      </c>
      <c r="W1346" s="41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2*ROUNDUP(G1346*1000/V_ZENER,0)*PRICE_Z+(4+IF(CORE_MODE=1,1,0)+IF(OR(CORE_MODE=3,CORE_MODE=4),1+2*N_CW+2*N_CW_A,0))*ROUNDUP(G1346*DIODE_SAFETY/V_STICK,0)*PRICE_STICK</f>
        <v>90.9</v>
      </c>
      <c r="AG1346" s="24" t="n">
        <f aca="false">SUM(X1346:AF1346)</f>
        <v>3580.86657755</v>
      </c>
      <c r="AH1346" s="20" t="n">
        <f aca="false">FIXED_BOM</f>
        <v>3666</v>
      </c>
      <c r="AI1346" s="24" t="n">
        <f aca="false">(AG1346+AH1346)*(1+CONT)</f>
        <v>8333.8965641825</v>
      </c>
      <c r="AJ1346" s="24" t="n">
        <f aca="false">IF(AR1346&gt;0,AI1346/AR1346,1000000000000)</f>
        <v>1025.57389769835</v>
      </c>
      <c r="AK1346" s="8" t="n">
        <f aca="false">IF(AND(AP1346&gt;=V_NEED,AR1346&gt;=P_MIN,AQ1346&gt;=Z_MIN,F1346&lt;=N_CAP,D1346&lt;=R_MAX,OR(CORONA_REQ=0,O1346&gt;=G1346),OR(CORE_MODE&lt;&gt;3,E_CORE&lt;=E_NULL_MAX)),1,0)</f>
        <v>0</v>
      </c>
      <c r="AL1346" s="31" t="n">
        <f aca="false">IF(AK1346=1,IF(OBJECTIVE=1,AI1346,AJ1346),1000000000000)+ROW()*0.000000001</f>
        <v>1000000000000</v>
      </c>
      <c r="AM1346" s="31" t="n">
        <v>6.259281</v>
      </c>
      <c r="AN1346" s="41" t="n">
        <v>1.454174</v>
      </c>
      <c r="AO1346" s="31" t="n">
        <v>7.834551</v>
      </c>
      <c r="AP1346" s="31" t="n">
        <f aca="false">IF(CORE_MODE=1,G1346,IF(OR(CORE_MODE=3,CORE_MODE=4),G1346+(CHOOSE(N_CW+1,0,1,CW_N2,CW_N3,CW_N4,CW_N5,CW_N6)+CHOOSE(N_CW_A+1,0,CW_A1,CW_A2))*CW_PER_SWING*AM1346,AM1346))</f>
        <v>24.495445472903</v>
      </c>
      <c r="AQ1346" s="41" t="n">
        <f aca="false">IF(CORE_MODE=2,AN1346,K1346)</f>
        <v>1.486878</v>
      </c>
      <c r="AR1346" s="31" t="n">
        <f aca="false">IF(CORE_MODE=2,AO1346,L1346)</f>
        <v>8.126081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31" t="n">
        <v>11.211605</v>
      </c>
      <c r="H1347" s="8" t="n">
        <v>154.694977</v>
      </c>
      <c r="I1347" s="8" t="n">
        <v>1876.665309</v>
      </c>
      <c r="J1347" s="31" t="n">
        <v>12.131391</v>
      </c>
      <c r="K1347" s="41" t="n">
        <v>1.493984</v>
      </c>
      <c r="L1347" s="31" t="n">
        <v>9.931606</v>
      </c>
      <c r="M1347" s="8" t="n">
        <v>310</v>
      </c>
      <c r="N1347" s="8" t="n">
        <v>1220</v>
      </c>
      <c r="O1347" s="31" t="n">
        <v>13.599858</v>
      </c>
      <c r="P1347" s="31" t="n">
        <v>28.112718</v>
      </c>
      <c r="Q1347" s="31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31" t="n">
        <v>7.164038</v>
      </c>
      <c r="W1347" s="41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2*ROUNDUP(G1347*1000/V_ZENER,0)*PRICE_Z+(4+IF(CORE_MODE=1,1,0)+IF(OR(CORE_MODE=3,CORE_MODE=4),1+2*N_CW+2*N_CW_A,0))*ROUNDUP(G1347*DIODE_SAFETY/V_STICK,0)*PRICE_STICK</f>
        <v>90.9</v>
      </c>
      <c r="AG1347" s="24" t="n">
        <f aca="false">SUM(X1347:AF1347)</f>
        <v>4130.35332123</v>
      </c>
      <c r="AH1347" s="20" t="n">
        <f aca="false">FIXED_BOM</f>
        <v>3666</v>
      </c>
      <c r="AI1347" s="24" t="n">
        <f aca="false">(AG1347+AH1347)*(1+CONT)</f>
        <v>8965.8063194145</v>
      </c>
      <c r="AJ1347" s="24" t="n">
        <f aca="false">IF(AR1347&gt;0,AI1347/AR1347,1000000000000)</f>
        <v>902.754934037305</v>
      </c>
      <c r="AK1347" s="8" t="n">
        <f aca="false">IF(AND(AP1347&gt;=V_NEED,AR1347&gt;=P_MIN,AQ1347&gt;=Z_MIN,F1347&lt;=N_CAP,D1347&lt;=R_MAX,OR(CORONA_REQ=0,O1347&gt;=G1347),OR(CORE_MODE&lt;&gt;3,E_CORE&lt;=E_NULL_MAX)),1,0)</f>
        <v>0</v>
      </c>
      <c r="AL1347" s="31" t="n">
        <f aca="false">IF(AK1347=1,IF(OBJECTIVE=1,AI1347,AJ1347),1000000000000)+ROW()*0.000000001</f>
        <v>1000000000000</v>
      </c>
      <c r="AM1347" s="31" t="n">
        <v>6.297864</v>
      </c>
      <c r="AN1347" s="41" t="n">
        <v>1.465546</v>
      </c>
      <c r="AO1347" s="31" t="n">
        <v>9.627508</v>
      </c>
      <c r="AP1347" s="31" t="n">
        <f aca="false">IF(CORE_MODE=1,G1347,IF(OR(CORE_MODE=3,CORE_MODE=4),G1347+(CHOOSE(N_CW+1,0,1,CW_N2,CW_N3,CW_N4,CW_N5,CW_N6)+CHOOSE(N_CW_A+1,0,CW_A1,CW_A2))*CW_PER_SWING*AM1347,AM1347))</f>
        <v>24.577328746232</v>
      </c>
      <c r="AQ1347" s="41" t="n">
        <f aca="false">IF(CORE_MODE=2,AN1347,K1347)</f>
        <v>1.493984</v>
      </c>
      <c r="AR1347" s="31" t="n">
        <f aca="false">IF(CORE_MODE=2,AO1347,L1347)</f>
        <v>9.931606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31" t="n">
        <v>11.211605</v>
      </c>
      <c r="H1348" s="8" t="n">
        <v>207.806274</v>
      </c>
      <c r="I1348" s="8" t="n">
        <v>2529.418459</v>
      </c>
      <c r="J1348" s="31" t="n">
        <v>12.172002</v>
      </c>
      <c r="K1348" s="41" t="n">
        <v>1.50193</v>
      </c>
      <c r="L1348" s="31" t="n">
        <v>13.542403</v>
      </c>
      <c r="M1348" s="8" t="n">
        <v>418</v>
      </c>
      <c r="N1348" s="8" t="n">
        <v>1436</v>
      </c>
      <c r="O1348" s="31" t="n">
        <v>13.599858</v>
      </c>
      <c r="P1348" s="31" t="n">
        <v>37.483624</v>
      </c>
      <c r="Q1348" s="31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31" t="n">
        <v>9.313249</v>
      </c>
      <c r="W1348" s="41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2*ROUNDUP(G1348*1000/V_ZENER,0)*PRICE_Z+(4+IF(CORE_MODE=1,1,0)+IF(OR(CORE_MODE=3,CORE_MODE=4),1+2*N_CW+2*N_CW_A,0))*ROUNDUP(G1348*DIODE_SAFETY/V_STICK,0)*PRICE_STICK</f>
        <v>90.9</v>
      </c>
      <c r="AG1348" s="24" t="n">
        <f aca="false">SUM(X1348:AF1348)</f>
        <v>5441.21358725</v>
      </c>
      <c r="AH1348" s="20" t="n">
        <f aca="false">FIXED_BOM</f>
        <v>3666</v>
      </c>
      <c r="AI1348" s="24" t="n">
        <f aca="false">(AG1348+AH1348)*(1+CONT)</f>
        <v>10473.2956253375</v>
      </c>
      <c r="AJ1348" s="24" t="n">
        <f aca="false">IF(AR1348&gt;0,AI1348/AR1348,1000000000000)</f>
        <v>773.370547703941</v>
      </c>
      <c r="AK1348" s="8" t="n">
        <f aca="false">IF(AND(AP1348&gt;=V_NEED,AR1348&gt;=P_MIN,AQ1348&gt;=Z_MIN,F1348&lt;=N_CAP,D1348&lt;=R_MAX,OR(CORONA_REQ=0,O1348&gt;=G1348),OR(CORE_MODE&lt;&gt;3,E_CORE&lt;=E_NULL_MAX)),1,0)</f>
        <v>0</v>
      </c>
      <c r="AL1348" s="31" t="n">
        <f aca="false">IF(AK1348=1,IF(OBJECTIVE=1,AI1348,AJ1348),1000000000000)+ROW()*0.000000001</f>
        <v>1000000000000</v>
      </c>
      <c r="AM1348" s="31" t="n">
        <v>6.357997</v>
      </c>
      <c r="AN1348" s="41" t="n">
        <v>1.480303</v>
      </c>
      <c r="AO1348" s="31" t="n">
        <v>13.238715</v>
      </c>
      <c r="AP1348" s="31" t="n">
        <f aca="false">IF(CORE_MODE=1,G1348,IF(OR(CORE_MODE=3,CORE_MODE=4),G1348+(CHOOSE(N_CW+1,0,1,CW_N2,CW_N3,CW_N4,CW_N5,CW_N6)+CHOOSE(N_CW_A+1,0,CW_A1,CW_A2))*CW_PER_SWING*AM1348,AM1348))</f>
        <v>24.704946787211</v>
      </c>
      <c r="AQ1348" s="41" t="n">
        <f aca="false">IF(CORE_MODE=2,AN1348,K1348)</f>
        <v>1.50193</v>
      </c>
      <c r="AR1348" s="31" t="n">
        <f aca="false">IF(CORE_MODE=2,AO1348,L1348)</f>
        <v>13.542403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31" t="n">
        <v>11.211605</v>
      </c>
      <c r="H1349" s="8" t="n">
        <v>74.71197</v>
      </c>
      <c r="I1349" s="8" t="n">
        <v>668.824403</v>
      </c>
      <c r="J1349" s="31" t="n">
        <v>8.952038</v>
      </c>
      <c r="K1349" s="41" t="n">
        <v>1.385664</v>
      </c>
      <c r="L1349" s="31" t="n">
        <v>2.976845</v>
      </c>
      <c r="M1349" s="8" t="n">
        <v>112</v>
      </c>
      <c r="N1349" s="8" t="n">
        <v>824</v>
      </c>
      <c r="O1349" s="31" t="n">
        <v>13.599858</v>
      </c>
      <c r="P1349" s="31" t="n">
        <v>10.728074</v>
      </c>
      <c r="Q1349" s="31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31" t="n">
        <v>3.223817</v>
      </c>
      <c r="W1349" s="41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2*ROUNDUP(G1349*1000/V_ZENER,0)*PRICE_Z+(4+IF(CORE_MODE=1,1,0)+IF(OR(CORE_MODE=3,CORE_MODE=4),1+2*N_CW+2*N_CW_A,0))*ROUNDUP(G1349*DIODE_SAFETY/V_STICK,0)*PRICE_STICK</f>
        <v>90.9</v>
      </c>
      <c r="AG1349" s="24" t="n">
        <f aca="false">SUM(X1349:AF1349)</f>
        <v>1736.76488078</v>
      </c>
      <c r="AH1349" s="20" t="n">
        <f aca="false">FIXED_BOM</f>
        <v>3666</v>
      </c>
      <c r="AI1349" s="24" t="n">
        <f aca="false">(AG1349+AH1349)*(1+CONT)</f>
        <v>6213.179612897</v>
      </c>
      <c r="AJ1349" s="24" t="n">
        <f aca="false">IF(AR1349&gt;0,AI1349/AR1349,1000000000000)</f>
        <v>2087.16933965222</v>
      </c>
      <c r="AK1349" s="8" t="n">
        <f aca="false">IF(AND(AP1349&gt;=V_NEED,AR1349&gt;=P_MIN,AQ1349&gt;=Z_MIN,F1349&lt;=N_CAP,D1349&lt;=R_MAX,OR(CORONA_REQ=0,O1349&gt;=G1349),OR(CORE_MODE&lt;&gt;3,E_CORE&lt;=E_NULL_MAX)),1,0)</f>
        <v>0</v>
      </c>
      <c r="AL1349" s="31" t="n">
        <f aca="false">IF(AK1349=1,IF(OBJECTIVE=1,AI1349,AJ1349),1000000000000)+ROW()*0.000000001</f>
        <v>1000000000000</v>
      </c>
      <c r="AM1349" s="31" t="n">
        <v>6.106047</v>
      </c>
      <c r="AN1349" s="41" t="n">
        <v>1.325597</v>
      </c>
      <c r="AO1349" s="31" t="n">
        <v>2.683912</v>
      </c>
      <c r="AP1349" s="31" t="n">
        <f aca="false">IF(CORE_MODE=1,G1349,IF(OR(CORE_MODE=3,CORE_MODE=4),G1349+(CHOOSE(N_CW+1,0,1,CW_N2,CW_N3,CW_N4,CW_N5,CW_N6)+CHOOSE(N_CW_A+1,0,CW_A1,CW_A2))*CW_PER_SWING*AM1349,AM1349))</f>
        <v>24.170242624361</v>
      </c>
      <c r="AQ1349" s="41" t="n">
        <f aca="false">IF(CORE_MODE=2,AN1349,K1349)</f>
        <v>1.385664</v>
      </c>
      <c r="AR1349" s="31" t="n">
        <f aca="false">IF(CORE_MODE=2,AO1349,L1349)</f>
        <v>2.976845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31" t="n">
        <v>11.211605</v>
      </c>
      <c r="H1350" s="8" t="n">
        <v>116.261667</v>
      </c>
      <c r="I1350" s="8" t="n">
        <v>1051.009776</v>
      </c>
      <c r="J1350" s="31" t="n">
        <v>9.040037</v>
      </c>
      <c r="K1350" s="41" t="n">
        <v>1.413248</v>
      </c>
      <c r="L1350" s="31" t="n">
        <v>4.916993</v>
      </c>
      <c r="M1350" s="8" t="n">
        <v>166</v>
      </c>
      <c r="N1350" s="8" t="n">
        <v>932</v>
      </c>
      <c r="O1350" s="31" t="n">
        <v>13.599858</v>
      </c>
      <c r="P1350" s="31" t="n">
        <v>16.092111</v>
      </c>
      <c r="Q1350" s="31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31" t="n">
        <v>4.298423</v>
      </c>
      <c r="W1350" s="41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2*ROUNDUP(G1350*1000/V_ZENER,0)*PRICE_Z+(4+IF(CORE_MODE=1,1,0)+IF(OR(CORE_MODE=3,CORE_MODE=4),1+2*N_CW+2*N_CW_A,0))*ROUNDUP(G1350*DIODE_SAFETY/V_STICK,0)*PRICE_STICK</f>
        <v>90.9</v>
      </c>
      <c r="AG1350" s="24" t="n">
        <f aca="false">SUM(X1350:AF1350)</f>
        <v>2400.31769177</v>
      </c>
      <c r="AH1350" s="20" t="n">
        <f aca="false">FIXED_BOM</f>
        <v>3666</v>
      </c>
      <c r="AI1350" s="24" t="n">
        <f aca="false">(AG1350+AH1350)*(1+CONT)</f>
        <v>6976.2653455355</v>
      </c>
      <c r="AJ1350" s="24" t="n">
        <f aca="false">IF(AR1350&gt;0,AI1350/AR1350,1000000000000)</f>
        <v>1418.80725588495</v>
      </c>
      <c r="AK1350" s="8" t="n">
        <f aca="false">IF(AND(AP1350&gt;=V_NEED,AR1350&gt;=P_MIN,AQ1350&gt;=Z_MIN,F1350&lt;=N_CAP,D1350&lt;=R_MAX,OR(CORONA_REQ=0,O1350&gt;=G1350),OR(CORE_MODE&lt;&gt;3,E_CORE&lt;=E_NULL_MAX)),1,0)</f>
        <v>0</v>
      </c>
      <c r="AL1350" s="31" t="n">
        <f aca="false">IF(AK1350=1,IF(OBJECTIVE=1,AI1350,AJ1350),1000000000000)+ROW()*0.000000001</f>
        <v>1000000000000</v>
      </c>
      <c r="AM1350" s="31" t="n">
        <v>6.157152</v>
      </c>
      <c r="AN1350" s="41" t="n">
        <v>1.371203</v>
      </c>
      <c r="AO1350" s="31" t="n">
        <v>4.619425</v>
      </c>
      <c r="AP1350" s="31" t="n">
        <f aca="false">IF(CORE_MODE=1,G1350,IF(OR(CORE_MODE=3,CORE_MODE=4),G1350+(CHOOSE(N_CW+1,0,1,CW_N2,CW_N3,CW_N4,CW_N5,CW_N6)+CHOOSE(N_CW_A+1,0,CW_A1,CW_A2))*CW_PER_SWING*AM1350,AM1350))</f>
        <v>24.278700874976</v>
      </c>
      <c r="AQ1350" s="41" t="n">
        <f aca="false">IF(CORE_MODE=2,AN1350,K1350)</f>
        <v>1.413248</v>
      </c>
      <c r="AR1350" s="31" t="n">
        <f aca="false">IF(CORE_MODE=2,AO1350,L1350)</f>
        <v>4.916993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31" t="n">
        <v>11.211605</v>
      </c>
      <c r="H1351" s="8" t="n">
        <v>157.811364</v>
      </c>
      <c r="I1351" s="8" t="n">
        <v>1433.195149</v>
      </c>
      <c r="J1351" s="31" t="n">
        <v>9.081698</v>
      </c>
      <c r="K1351" s="41" t="n">
        <v>1.426454</v>
      </c>
      <c r="L1351" s="31" t="n">
        <v>6.858961</v>
      </c>
      <c r="M1351" s="8" t="n">
        <v>220</v>
      </c>
      <c r="N1351" s="8" t="n">
        <v>1040</v>
      </c>
      <c r="O1351" s="31" t="n">
        <v>13.599858</v>
      </c>
      <c r="P1351" s="31" t="n">
        <v>21.456148</v>
      </c>
      <c r="Q1351" s="31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31" t="n">
        <v>5.373028</v>
      </c>
      <c r="W1351" s="41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2*ROUNDUP(G1351*1000/V_ZENER,0)*PRICE_Z+(4+IF(CORE_MODE=1,1,0)+IF(OR(CORE_MODE=3,CORE_MODE=4),1+2*N_CW+2*N_CW_A,0))*ROUNDUP(G1351*DIODE_SAFETY/V_STICK,0)*PRICE_STICK</f>
        <v>90.9</v>
      </c>
      <c r="AG1351" s="24" t="n">
        <f aca="false">SUM(X1351:AF1351)</f>
        <v>3063.87044626</v>
      </c>
      <c r="AH1351" s="20" t="n">
        <f aca="false">FIXED_BOM</f>
        <v>3666</v>
      </c>
      <c r="AI1351" s="24" t="n">
        <f aca="false">(AG1351+AH1351)*(1+CONT)</f>
        <v>7739.351013199</v>
      </c>
      <c r="AJ1351" s="24" t="n">
        <f aca="false">IF(AR1351&gt;0,AI1351/AR1351,1000000000000)</f>
        <v>1128.35617715263</v>
      </c>
      <c r="AK1351" s="8" t="n">
        <f aca="false">IF(AND(AP1351&gt;=V_NEED,AR1351&gt;=P_MIN,AQ1351&gt;=Z_MIN,F1351&lt;=N_CAP,D1351&lt;=R_MAX,OR(CORONA_REQ=0,O1351&gt;=G1351),OR(CORE_MODE&lt;&gt;3,E_CORE&lt;=E_NULL_MAX)),1,0)</f>
        <v>0</v>
      </c>
      <c r="AL1351" s="31" t="n">
        <f aca="false">IF(AK1351=1,IF(OBJECTIVE=1,AI1351,AJ1351),1000000000000)+ROW()*0.000000001</f>
        <v>1000000000000</v>
      </c>
      <c r="AM1351" s="31" t="n">
        <v>6.192302</v>
      </c>
      <c r="AN1351" s="41" t="n">
        <v>1.39506</v>
      </c>
      <c r="AO1351" s="31" t="n">
        <v>6.571041</v>
      </c>
      <c r="AP1351" s="31" t="n">
        <f aca="false">IF(CORE_MODE=1,G1351,IF(OR(CORE_MODE=3,CORE_MODE=4),G1351+(CHOOSE(N_CW+1,0,1,CW_N2,CW_N3,CW_N4,CW_N5,CW_N6)+CHOOSE(N_CW_A+1,0,CW_A1,CW_A2))*CW_PER_SWING*AM1351,AM1351))</f>
        <v>24.353298419426</v>
      </c>
      <c r="AQ1351" s="41" t="n">
        <f aca="false">IF(CORE_MODE=2,AN1351,K1351)</f>
        <v>1.426454</v>
      </c>
      <c r="AR1351" s="31" t="n">
        <f aca="false">IF(CORE_MODE=2,AO1351,L1351)</f>
        <v>6.858961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31" t="n">
        <v>11.211605</v>
      </c>
      <c r="H1352" s="8" t="n">
        <v>199.361061</v>
      </c>
      <c r="I1352" s="8" t="n">
        <v>1815.380522</v>
      </c>
      <c r="J1352" s="31" t="n">
        <v>9.105993</v>
      </c>
      <c r="K1352" s="41" t="n">
        <v>1.434679</v>
      </c>
      <c r="L1352" s="31" t="n">
        <v>8.8076</v>
      </c>
      <c r="M1352" s="8" t="n">
        <v>274</v>
      </c>
      <c r="N1352" s="8" t="n">
        <v>1148</v>
      </c>
      <c r="O1352" s="31" t="n">
        <v>13.599858</v>
      </c>
      <c r="P1352" s="31" t="n">
        <v>26.820185</v>
      </c>
      <c r="Q1352" s="31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31" t="n">
        <v>6.447634</v>
      </c>
      <c r="W1352" s="41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2*ROUNDUP(G1352*1000/V_ZENER,0)*PRICE_Z+(4+IF(CORE_MODE=1,1,0)+IF(OR(CORE_MODE=3,CORE_MODE=4),1+2*N_CW+2*N_CW_A,0))*ROUNDUP(G1352*DIODE_SAFETY/V_STICK,0)*PRICE_STICK</f>
        <v>90.9</v>
      </c>
      <c r="AG1352" s="24" t="n">
        <f aca="false">SUM(X1352:AF1352)</f>
        <v>3727.42327422</v>
      </c>
      <c r="AH1352" s="20" t="n">
        <f aca="false">FIXED_BOM</f>
        <v>3666</v>
      </c>
      <c r="AI1352" s="24" t="n">
        <f aca="false">(AG1352+AH1352)*(1+CONT)</f>
        <v>8502.436765353</v>
      </c>
      <c r="AJ1352" s="24" t="n">
        <f aca="false">IF(AR1352&gt;0,AI1352/AR1352,1000000000000)</f>
        <v>965.352282727758</v>
      </c>
      <c r="AK1352" s="8" t="n">
        <f aca="false">IF(AND(AP1352&gt;=V_NEED,AR1352&gt;=P_MIN,AQ1352&gt;=Z_MIN,F1352&lt;=N_CAP,D1352&lt;=R_MAX,OR(CORONA_REQ=0,O1352&gt;=G1352),OR(CORE_MODE&lt;&gt;3,E_CORE&lt;=E_NULL_MAX)),1,0)</f>
        <v>0</v>
      </c>
      <c r="AL1352" s="31" t="n">
        <f aca="false">IF(AK1352=1,IF(OBJECTIVE=1,AI1352,AJ1352),1000000000000)+ROW()*0.000000001</f>
        <v>1000000000000</v>
      </c>
      <c r="AM1352" s="31" t="n">
        <v>6.234951</v>
      </c>
      <c r="AN1352" s="41" t="n">
        <v>1.408681</v>
      </c>
      <c r="AO1352" s="31" t="n">
        <v>8.511141</v>
      </c>
      <c r="AP1352" s="31" t="n">
        <f aca="false">IF(CORE_MODE=1,G1352,IF(OR(CORE_MODE=3,CORE_MODE=4),G1352+(CHOOSE(N_CW+1,0,1,CW_N2,CW_N3,CW_N4,CW_N5,CW_N6)+CHOOSE(N_CW_A+1,0,CW_A1,CW_A2))*CW_PER_SWING*AM1352,AM1352))</f>
        <v>24.443810814113</v>
      </c>
      <c r="AQ1352" s="41" t="n">
        <f aca="false">IF(CORE_MODE=2,AN1352,K1352)</f>
        <v>1.434679</v>
      </c>
      <c r="AR1352" s="31" t="n">
        <f aca="false">IF(CORE_MODE=2,AO1352,L1352)</f>
        <v>8.8076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31" t="n">
        <v>11.211605</v>
      </c>
      <c r="H1353" s="8" t="n">
        <v>240.910758</v>
      </c>
      <c r="I1353" s="8" t="n">
        <v>2197.565895</v>
      </c>
      <c r="J1353" s="31" t="n">
        <v>9.121909</v>
      </c>
      <c r="K1353" s="41" t="n">
        <v>1.439891</v>
      </c>
      <c r="L1353" s="31" t="n">
        <v>10.759419</v>
      </c>
      <c r="M1353" s="8" t="n">
        <v>328</v>
      </c>
      <c r="N1353" s="8" t="n">
        <v>1256</v>
      </c>
      <c r="O1353" s="31" t="n">
        <v>13.599858</v>
      </c>
      <c r="P1353" s="31" t="n">
        <v>32.184222</v>
      </c>
      <c r="Q1353" s="31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31" t="n">
        <v>7.52224</v>
      </c>
      <c r="W1353" s="41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2*ROUNDUP(G1353*1000/V_ZENER,0)*PRICE_Z+(4+IF(CORE_MODE=1,1,0)+IF(OR(CORE_MODE=3,CORE_MODE=4),1+2*N_CW+2*N_CW_A,0))*ROUNDUP(G1353*DIODE_SAFETY/V_STICK,0)*PRICE_STICK</f>
        <v>90.9</v>
      </c>
      <c r="AG1353" s="24" t="n">
        <f aca="false">SUM(X1353:AF1353)</f>
        <v>4390.97614521</v>
      </c>
      <c r="AH1353" s="20" t="n">
        <f aca="false">FIXED_BOM</f>
        <v>3666</v>
      </c>
      <c r="AI1353" s="24" t="n">
        <f aca="false">(AG1353+AH1353)*(1+CONT)</f>
        <v>9265.5225669915</v>
      </c>
      <c r="AJ1353" s="24" t="n">
        <f aca="false">IF(AR1353&gt;0,AI1353/AR1353,1000000000000)</f>
        <v>861.154544403513</v>
      </c>
      <c r="AK1353" s="8" t="n">
        <f aca="false">IF(AND(AP1353&gt;=V_NEED,AR1353&gt;=P_MIN,AQ1353&gt;=Z_MIN,F1353&lt;=N_CAP,D1353&lt;=R_MAX,OR(CORONA_REQ=0,O1353&gt;=G1353),OR(CORE_MODE&lt;&gt;3,E_CORE&lt;=E_NULL_MAX)),1,0)</f>
        <v>0</v>
      </c>
      <c r="AL1353" s="31" t="n">
        <f aca="false">IF(AK1353=1,IF(OBJECTIVE=1,AI1353,AJ1353),1000000000000)+ROW()*0.000000001</f>
        <v>1000000000000</v>
      </c>
      <c r="AM1353" s="31" t="n">
        <v>6.272443</v>
      </c>
      <c r="AN1353" s="41" t="n">
        <v>1.417766</v>
      </c>
      <c r="AO1353" s="31" t="n">
        <v>10.457491</v>
      </c>
      <c r="AP1353" s="31" t="n">
        <f aca="false">IF(CORE_MODE=1,G1353,IF(OR(CORE_MODE=3,CORE_MODE=4),G1353+(CHOOSE(N_CW+1,0,1,CW_N2,CW_N3,CW_N4,CW_N5,CW_N6)+CHOOSE(N_CW_A+1,0,CW_A1,CW_A2))*CW_PER_SWING*AM1353,AM1353))</f>
        <v>24.523378698509</v>
      </c>
      <c r="AQ1353" s="41" t="n">
        <f aca="false">IF(CORE_MODE=2,AN1353,K1353)</f>
        <v>1.439891</v>
      </c>
      <c r="AR1353" s="31" t="n">
        <f aca="false">IF(CORE_MODE=2,AO1353,L1353)</f>
        <v>10.759419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31" t="n">
        <v>11.211605</v>
      </c>
      <c r="H1354" s="8" t="n">
        <v>324.010152</v>
      </c>
      <c r="I1354" s="8" t="n">
        <v>2961.936641</v>
      </c>
      <c r="J1354" s="31" t="n">
        <v>9.141493</v>
      </c>
      <c r="K1354" s="41" t="n">
        <v>1.446165</v>
      </c>
      <c r="L1354" s="31" t="n">
        <v>14.648609</v>
      </c>
      <c r="M1354" s="8" t="n">
        <v>436</v>
      </c>
      <c r="N1354" s="8" t="n">
        <v>1472</v>
      </c>
      <c r="O1354" s="31" t="n">
        <v>13.599858</v>
      </c>
      <c r="P1354" s="31" t="n">
        <v>42.912296</v>
      </c>
      <c r="Q1354" s="31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31" t="n">
        <v>9.671451</v>
      </c>
      <c r="W1354" s="41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2*ROUNDUP(G1354*1000/V_ZENER,0)*PRICE_Z+(4+IF(CORE_MODE=1,1,0)+IF(OR(CORE_MODE=3,CORE_MODE=4),1+2*N_CW+2*N_CW_A,0))*ROUNDUP(G1354*DIODE_SAFETY/V_STICK,0)*PRICE_STICK</f>
        <v>90.9</v>
      </c>
      <c r="AG1354" s="24" t="n">
        <f aca="false">SUM(X1354:AF1354)</f>
        <v>5718.08171719</v>
      </c>
      <c r="AH1354" s="20" t="n">
        <f aca="false">FIXED_BOM</f>
        <v>3666</v>
      </c>
      <c r="AI1354" s="24" t="n">
        <f aca="false">(AG1354+AH1354)*(1+CONT)</f>
        <v>10791.6939747685</v>
      </c>
      <c r="AJ1354" s="24" t="n">
        <f aca="false">IF(AR1354&gt;0,AI1354/AR1354,1000000000000)</f>
        <v>736.704350206118</v>
      </c>
      <c r="AK1354" s="8" t="n">
        <f aca="false">IF(AND(AP1354&gt;=V_NEED,AR1354&gt;=P_MIN,AQ1354&gt;=Z_MIN,F1354&lt;=N_CAP,D1354&lt;=R_MAX,OR(CORONA_REQ=0,O1354&gt;=G1354),OR(CORE_MODE&lt;&gt;3,E_CORE&lt;=E_NULL_MAX)),1,0)</f>
        <v>0</v>
      </c>
      <c r="AL1354" s="31" t="n">
        <f aca="false">IF(AK1354=1,IF(OBJECTIVE=1,AI1354,AJ1354),1000000000000)+ROW()*0.000000001</f>
        <v>1000000000000</v>
      </c>
      <c r="AM1354" s="31" t="n">
        <v>6.330923</v>
      </c>
      <c r="AN1354" s="41" t="n">
        <v>1.430179</v>
      </c>
      <c r="AO1354" s="31" t="n">
        <v>14.365493</v>
      </c>
      <c r="AP1354" s="31" t="n">
        <f aca="false">IF(CORE_MODE=1,G1354,IF(OR(CORE_MODE=3,CORE_MODE=4),G1354+(CHOOSE(N_CW+1,0,1,CW_N2,CW_N3,CW_N4,CW_N5,CW_N6)+CHOOSE(N_CW_A+1,0,CW_A1,CW_A2))*CW_PER_SWING*AM1354,AM1354))</f>
        <v>24.647488638749</v>
      </c>
      <c r="AQ1354" s="41" t="n">
        <f aca="false">IF(CORE_MODE=2,AN1354,K1354)</f>
        <v>1.446165</v>
      </c>
      <c r="AR1354" s="31" t="n">
        <f aca="false">IF(CORE_MODE=2,AO1354,L1354)</f>
        <v>14.648609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31" t="n">
        <v>13.132078</v>
      </c>
      <c r="H1355" s="8" t="n">
        <v>29.459959</v>
      </c>
      <c r="I1355" s="8" t="n">
        <v>395.382971</v>
      </c>
      <c r="J1355" s="31" t="n">
        <v>13.421029</v>
      </c>
      <c r="K1355" s="41" t="n">
        <v>1.407252</v>
      </c>
      <c r="L1355" s="31" t="n">
        <v>2.497388</v>
      </c>
      <c r="M1355" s="8" t="n">
        <v>84</v>
      </c>
      <c r="N1355" s="8" t="n">
        <v>772</v>
      </c>
      <c r="O1355" s="31" t="n">
        <v>11.510417</v>
      </c>
      <c r="P1355" s="31" t="n">
        <v>3.005152</v>
      </c>
      <c r="Q1355" s="31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31" t="n">
        <v>2.666614</v>
      </c>
      <c r="W1355" s="41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2*ROUNDUP(G1355*1000/V_ZENER,0)*PRICE_Z+(4+IF(CORE_MODE=1,1,0)+IF(OR(CORE_MODE=3,CORE_MODE=4),1+2*N_CW+2*N_CW_A,0))*ROUNDUP(G1355*DIODE_SAFETY/V_STICK,0)*PRICE_STICK</f>
        <v>101.7</v>
      </c>
      <c r="AG1355" s="24" t="n">
        <f aca="false">SUM(X1355:AF1355)</f>
        <v>1442.76374239</v>
      </c>
      <c r="AH1355" s="20" t="n">
        <f aca="false">FIXED_BOM</f>
        <v>3666</v>
      </c>
      <c r="AI1355" s="24" t="n">
        <f aca="false">(AG1355+AH1355)*(1+CONT)</f>
        <v>5875.0783037485</v>
      </c>
      <c r="AJ1355" s="24" t="n">
        <f aca="false">IF(AR1355&gt;0,AI1355/AR1355,1000000000000)</f>
        <v>2352.48920221788</v>
      </c>
      <c r="AK1355" s="8" t="n">
        <f aca="false">IF(AND(AP1355&gt;=V_NEED,AR1355&gt;=P_MIN,AQ1355&gt;=Z_MIN,F1355&lt;=N_CAP,D1355&lt;=R_MAX,OR(CORONA_REQ=0,O1355&gt;=G1355),OR(CORE_MODE&lt;&gt;3,E_CORE&lt;=E_NULL_MAX)),1,0)</f>
        <v>0</v>
      </c>
      <c r="AL1355" s="31" t="n">
        <f aca="false">IF(AK1355=1,IF(OBJECTIVE=1,AI1355,AJ1355),1000000000000)+ROW()*0.000000001</f>
        <v>1000000000000</v>
      </c>
      <c r="AM1355" s="31" t="n">
        <v>7.16843</v>
      </c>
      <c r="AN1355" s="41" t="n">
        <v>1.306587</v>
      </c>
      <c r="AO1355" s="31" t="n">
        <v>2.094828</v>
      </c>
      <c r="AP1355" s="31" t="n">
        <f aca="false">IF(CORE_MODE=1,G1355,IF(OR(CORE_MODE=3,CORE_MODE=4),G1355+(CHOOSE(N_CW+1,0,1,CW_N2,CW_N3,CW_N4,CW_N5,CW_N6)+CHOOSE(N_CW_A+1,0,CW_A1,CW_A2))*CW_PER_SWING*AM1355,AM1355))</f>
        <v>28.34537175709</v>
      </c>
      <c r="AQ1355" s="41" t="n">
        <f aca="false">IF(CORE_MODE=2,AN1355,K1355)</f>
        <v>1.407252</v>
      </c>
      <c r="AR1355" s="31" t="n">
        <f aca="false">IF(CORE_MODE=2,AO1355,L1355)</f>
        <v>2.497388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31" t="n">
        <v>13.132078</v>
      </c>
      <c r="H1356" s="8" t="n">
        <v>45.151365</v>
      </c>
      <c r="I1356" s="8" t="n">
        <v>621.316097</v>
      </c>
      <c r="J1356" s="31" t="n">
        <v>13.760738</v>
      </c>
      <c r="K1356" s="41" t="n">
        <v>1.456273</v>
      </c>
      <c r="L1356" s="31" t="n">
        <v>4.255242</v>
      </c>
      <c r="M1356" s="8" t="n">
        <v>121.5</v>
      </c>
      <c r="N1356" s="8" t="n">
        <v>847</v>
      </c>
      <c r="O1356" s="31" t="n">
        <v>11.510417</v>
      </c>
      <c r="P1356" s="31" t="n">
        <v>4.507728</v>
      </c>
      <c r="Q1356" s="31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31" t="n">
        <v>3.412868</v>
      </c>
      <c r="W1356" s="41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2*ROUNDUP(G1356*1000/V_ZENER,0)*PRICE_Z+(4+IF(CORE_MODE=1,1,0)+IF(OR(CORE_MODE=3,CORE_MODE=4),1+2*N_CW+2*N_CW_A,0))*ROUNDUP(G1356*DIODE_SAFETY/V_STICK,0)*PRICE_STICK</f>
        <v>101.7</v>
      </c>
      <c r="AG1356" s="24" t="n">
        <f aca="false">SUM(X1356:AF1356)</f>
        <v>1922.97795734</v>
      </c>
      <c r="AH1356" s="20" t="n">
        <f aca="false">FIXED_BOM</f>
        <v>3666</v>
      </c>
      <c r="AI1356" s="24" t="n">
        <f aca="false">(AG1356+AH1356)*(1+CONT)</f>
        <v>6427.324650941</v>
      </c>
      <c r="AJ1356" s="24" t="n">
        <f aca="false">IF(AR1356&gt;0,AI1356/AR1356,1000000000000)</f>
        <v>1510.44867740566</v>
      </c>
      <c r="AK1356" s="8" t="n">
        <f aca="false">IF(AND(AP1356&gt;=V_NEED,AR1356&gt;=P_MIN,AQ1356&gt;=Z_MIN,F1356&lt;=N_CAP,D1356&lt;=R_MAX,OR(CORONA_REQ=0,O1356&gt;=G1356),OR(CORE_MODE&lt;&gt;3,E_CORE&lt;=E_NULL_MAX)),1,0)</f>
        <v>0</v>
      </c>
      <c r="AL1356" s="31" t="n">
        <f aca="false">IF(AK1356=1,IF(OBJECTIVE=1,AI1356,AJ1356),1000000000000)+ROW()*0.000000001</f>
        <v>1000000000000</v>
      </c>
      <c r="AM1356" s="31" t="n">
        <v>7.235091</v>
      </c>
      <c r="AN1356" s="41" t="n">
        <v>1.381871</v>
      </c>
      <c r="AO1356" s="31" t="n">
        <v>3.842777</v>
      </c>
      <c r="AP1356" s="31" t="n">
        <f aca="false">IF(CORE_MODE=1,G1356,IF(OR(CORE_MODE=3,CORE_MODE=4),G1356+(CHOOSE(N_CW+1,0,1,CW_N2,CW_N3,CW_N4,CW_N5,CW_N6)+CHOOSE(N_CW_A+1,0,CW_A1,CW_A2))*CW_PER_SWING*AM1356,AM1356))</f>
        <v>28.486843930933</v>
      </c>
      <c r="AQ1356" s="41" t="n">
        <f aca="false">IF(CORE_MODE=2,AN1356,K1356)</f>
        <v>1.456273</v>
      </c>
      <c r="AR1356" s="31" t="n">
        <f aca="false">IF(CORE_MODE=2,AO1356,L1356)</f>
        <v>4.255242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31" t="n">
        <v>13.132078</v>
      </c>
      <c r="H1357" s="8" t="n">
        <v>60.84277</v>
      </c>
      <c r="I1357" s="8" t="n">
        <v>847.249224</v>
      </c>
      <c r="J1357" s="31" t="n">
        <v>13.925224</v>
      </c>
      <c r="K1357" s="41" t="n">
        <v>1.480918</v>
      </c>
      <c r="L1357" s="31" t="n">
        <v>6.026152</v>
      </c>
      <c r="M1357" s="8" t="n">
        <v>166.5</v>
      </c>
      <c r="N1357" s="8" t="n">
        <v>937</v>
      </c>
      <c r="O1357" s="31" t="n">
        <v>11.510417</v>
      </c>
      <c r="P1357" s="31" t="n">
        <v>6.010303</v>
      </c>
      <c r="Q1357" s="31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31" t="n">
        <v>4.308373</v>
      </c>
      <c r="W1357" s="41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2*ROUNDUP(G1357*1000/V_ZENER,0)*PRICE_Z+(4+IF(CORE_MODE=1,1,0)+IF(OR(CORE_MODE=3,CORE_MODE=4),1+2*N_CW+2*N_CW_A,0))*ROUNDUP(G1357*DIODE_SAFETY/V_STICK,0)*PRICE_STICK</f>
        <v>101.7</v>
      </c>
      <c r="AG1357" s="24" t="n">
        <f aca="false">SUM(X1357:AF1357)</f>
        <v>2487.67100308</v>
      </c>
      <c r="AH1357" s="20" t="n">
        <f aca="false">FIXED_BOM</f>
        <v>3666</v>
      </c>
      <c r="AI1357" s="24" t="n">
        <f aca="false">(AG1357+AH1357)*(1+CONT)</f>
        <v>7076.721653542</v>
      </c>
      <c r="AJ1357" s="24" t="n">
        <f aca="false">IF(AR1357&gt;0,AI1357/AR1357,1000000000000)</f>
        <v>1174.33507378208</v>
      </c>
      <c r="AK1357" s="8" t="n">
        <f aca="false">IF(AND(AP1357&gt;=V_NEED,AR1357&gt;=P_MIN,AQ1357&gt;=Z_MIN,F1357&lt;=N_CAP,D1357&lt;=R_MAX,OR(CORONA_REQ=0,O1357&gt;=G1357),OR(CORE_MODE&lt;&gt;3,E_CORE&lt;=E_NULL_MAX)),1,0)</f>
        <v>0</v>
      </c>
      <c r="AL1357" s="31" t="n">
        <f aca="false">IF(AK1357=1,IF(OBJECTIVE=1,AI1357,AJ1357),1000000000000)+ROW()*0.000000001</f>
        <v>1000000000000</v>
      </c>
      <c r="AM1357" s="31" t="n">
        <v>7.275929</v>
      </c>
      <c r="AN1357" s="41" t="n">
        <v>1.423183</v>
      </c>
      <c r="AO1357" s="31" t="n">
        <v>5.624234</v>
      </c>
      <c r="AP1357" s="31" t="n">
        <f aca="false">IF(CORE_MODE=1,G1357,IF(OR(CORE_MODE=3,CORE_MODE=4),G1357+(CHOOSE(N_CW+1,0,1,CW_N2,CW_N3,CW_N4,CW_N5,CW_N6)+CHOOSE(N_CW_A+1,0,CW_A1,CW_A2))*CW_PER_SWING*AM1357,AM1357))</f>
        <v>28.573512907327</v>
      </c>
      <c r="AQ1357" s="41" t="n">
        <f aca="false">IF(CORE_MODE=2,AN1357,K1357)</f>
        <v>1.480918</v>
      </c>
      <c r="AR1357" s="31" t="n">
        <f aca="false">IF(CORE_MODE=2,AO1357,L1357)</f>
        <v>6.026152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31" t="n">
        <v>13.132078</v>
      </c>
      <c r="H1358" s="8" t="n">
        <v>76.534176</v>
      </c>
      <c r="I1358" s="8" t="n">
        <v>1073.18235</v>
      </c>
      <c r="J1358" s="31" t="n">
        <v>14.022263</v>
      </c>
      <c r="K1358" s="41" t="n">
        <v>1.496199</v>
      </c>
      <c r="L1358" s="31" t="n">
        <v>7.798401</v>
      </c>
      <c r="M1358" s="8" t="n">
        <v>204</v>
      </c>
      <c r="N1358" s="8" t="n">
        <v>1012</v>
      </c>
      <c r="O1358" s="31" t="n">
        <v>11.510417</v>
      </c>
      <c r="P1358" s="31" t="n">
        <v>7.512879</v>
      </c>
      <c r="Q1358" s="31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31" t="n">
        <v>5.054627</v>
      </c>
      <c r="W1358" s="41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2*ROUNDUP(G1358*1000/V_ZENER,0)*PRICE_Z+(4+IF(CORE_MODE=1,1,0)+IF(OR(CORE_MODE=3,CORE_MODE=4),1+2*N_CW+2*N_CW_A,0))*ROUNDUP(G1358*DIODE_SAFETY/V_STICK,0)*PRICE_STICK</f>
        <v>101.7</v>
      </c>
      <c r="AG1358" s="24" t="n">
        <f aca="false">SUM(X1358:AF1358)</f>
        <v>2967.88527803</v>
      </c>
      <c r="AH1358" s="20" t="n">
        <f aca="false">FIXED_BOM</f>
        <v>3666</v>
      </c>
      <c r="AI1358" s="24" t="n">
        <f aca="false">(AG1358+AH1358)*(1+CONT)</f>
        <v>7628.9680697345</v>
      </c>
      <c r="AJ1358" s="24" t="n">
        <f aca="false">IF(AR1358&gt;0,AI1358/AR1358,1000000000000)</f>
        <v>978.273375495118</v>
      </c>
      <c r="AK1358" s="8" t="n">
        <f aca="false">IF(AND(AP1358&gt;=V_NEED,AR1358&gt;=P_MIN,AQ1358&gt;=Z_MIN,F1358&lt;=N_CAP,D1358&lt;=R_MAX,OR(CORONA_REQ=0,O1358&gt;=G1358),OR(CORE_MODE&lt;&gt;3,E_CORE&lt;=E_NULL_MAX)),1,0)</f>
        <v>0</v>
      </c>
      <c r="AL1358" s="31" t="n">
        <f aca="false">IF(AK1358=1,IF(OBJECTIVE=1,AI1358,AJ1358),1000000000000)+ROW()*0.000000001</f>
        <v>1000000000000</v>
      </c>
      <c r="AM1358" s="31" t="n">
        <v>7.307058</v>
      </c>
      <c r="AN1358" s="41" t="n">
        <v>1.44759</v>
      </c>
      <c r="AO1358" s="31" t="n">
        <v>7.378168</v>
      </c>
      <c r="AP1358" s="31" t="n">
        <f aca="false">IF(CORE_MODE=1,G1358,IF(OR(CORE_MODE=3,CORE_MODE=4),G1358+(CHOOSE(N_CW+1,0,1,CW_N2,CW_N3,CW_N4,CW_N5,CW_N6)+CHOOSE(N_CW_A+1,0,CW_A1,CW_A2))*CW_PER_SWING*AM1358,AM1358))</f>
        <v>28.639576832254</v>
      </c>
      <c r="AQ1358" s="41" t="n">
        <f aca="false">IF(CORE_MODE=2,AN1358,K1358)</f>
        <v>1.496199</v>
      </c>
      <c r="AR1358" s="31" t="n">
        <f aca="false">IF(CORE_MODE=2,AO1358,L1358)</f>
        <v>7.798401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31" t="n">
        <v>13.132078</v>
      </c>
      <c r="H1359" s="8" t="n">
        <v>92.225581</v>
      </c>
      <c r="I1359" s="8" t="n">
        <v>1299.115476</v>
      </c>
      <c r="J1359" s="31" t="n">
        <v>14.086281</v>
      </c>
      <c r="K1359" s="41" t="n">
        <v>1.506156</v>
      </c>
      <c r="L1359" s="31" t="n">
        <v>9.576888</v>
      </c>
      <c r="M1359" s="8" t="n">
        <v>249</v>
      </c>
      <c r="N1359" s="8" t="n">
        <v>1102</v>
      </c>
      <c r="O1359" s="31" t="n">
        <v>11.510417</v>
      </c>
      <c r="P1359" s="31" t="n">
        <v>9.015455</v>
      </c>
      <c r="Q1359" s="31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31" t="n">
        <v>5.950131</v>
      </c>
      <c r="W1359" s="41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2*ROUNDUP(G1359*1000/V_ZENER,0)*PRICE_Z+(4+IF(CORE_MODE=1,1,0)+IF(OR(CORE_MODE=3,CORE_MODE=4),1+2*N_CW+2*N_CW_A,0))*ROUNDUP(G1359*DIODE_SAFETY/V_STICK,0)*PRICE_STICK</f>
        <v>101.7</v>
      </c>
      <c r="AG1359" s="24" t="n">
        <f aca="false">SUM(X1359:AF1359)</f>
        <v>3532.57828271</v>
      </c>
      <c r="AH1359" s="20" t="n">
        <f aca="false">FIXED_BOM</f>
        <v>3666</v>
      </c>
      <c r="AI1359" s="24" t="n">
        <f aca="false">(AG1359+AH1359)*(1+CONT)</f>
        <v>8278.3650251165</v>
      </c>
      <c r="AJ1359" s="24" t="n">
        <f aca="false">IF(AR1359&gt;0,AI1359/AR1359,1000000000000)</f>
        <v>864.410759018639</v>
      </c>
      <c r="AK1359" s="8" t="n">
        <f aca="false">IF(AND(AP1359&gt;=V_NEED,AR1359&gt;=P_MIN,AQ1359&gt;=Z_MIN,F1359&lt;=N_CAP,D1359&lt;=R_MAX,OR(CORONA_REQ=0,O1359&gt;=G1359),OR(CORE_MODE&lt;&gt;3,E_CORE&lt;=E_NULL_MAX)),1,0)</f>
        <v>0</v>
      </c>
      <c r="AL1359" s="31" t="n">
        <f aca="false">IF(AK1359=1,IF(OBJECTIVE=1,AI1359,AJ1359),1000000000000)+ROW()*0.000000001</f>
        <v>1000000000000</v>
      </c>
      <c r="AM1359" s="31" t="n">
        <v>7.332055</v>
      </c>
      <c r="AN1359" s="41" t="n">
        <v>1.465156</v>
      </c>
      <c r="AO1359" s="31" t="n">
        <v>9.159746</v>
      </c>
      <c r="AP1359" s="31" t="n">
        <f aca="false">IF(CORE_MODE=1,G1359,IF(OR(CORE_MODE=3,CORE_MODE=4),G1359+(CHOOSE(N_CW+1,0,1,CW_N2,CW_N3,CW_N4,CW_N5,CW_N6)+CHOOSE(N_CW_A+1,0,CW_A1,CW_A2))*CW_PER_SWING*AM1359,AM1359))</f>
        <v>28.692627040465</v>
      </c>
      <c r="AQ1359" s="41" t="n">
        <f aca="false">IF(CORE_MODE=2,AN1359,K1359)</f>
        <v>1.506156</v>
      </c>
      <c r="AR1359" s="31" t="n">
        <f aca="false">IF(CORE_MODE=2,AO1359,L1359)</f>
        <v>9.576888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31" t="n">
        <v>13.132078</v>
      </c>
      <c r="H1360" s="8" t="n">
        <v>123.608392</v>
      </c>
      <c r="I1360" s="8" t="n">
        <v>1750.981729</v>
      </c>
      <c r="J1360" s="31" t="n">
        <v>14.165557</v>
      </c>
      <c r="K1360" s="41" t="n">
        <v>1.518765</v>
      </c>
      <c r="L1360" s="31" t="n">
        <v>13.129934</v>
      </c>
      <c r="M1360" s="8" t="n">
        <v>331.5</v>
      </c>
      <c r="N1360" s="8" t="n">
        <v>1267</v>
      </c>
      <c r="O1360" s="31" t="n">
        <v>11.510417</v>
      </c>
      <c r="P1360" s="31" t="n">
        <v>12.020607</v>
      </c>
      <c r="Q1360" s="31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31" t="n">
        <v>7.59189</v>
      </c>
      <c r="W1360" s="41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2*ROUNDUP(G1360*1000/V_ZENER,0)*PRICE_Z+(4+IF(CORE_MODE=1,1,0)+IF(OR(CORE_MODE=3,CORE_MODE=4),1+2*N_CW+2*N_CW_A,0))*ROUNDUP(G1360*DIODE_SAFETY/V_STICK,0)*PRICE_STICK</f>
        <v>101.7</v>
      </c>
      <c r="AG1360" s="24" t="n">
        <f aca="false">SUM(X1360:AF1360)</f>
        <v>4577.48555687</v>
      </c>
      <c r="AH1360" s="20" t="n">
        <f aca="false">FIXED_BOM</f>
        <v>3666</v>
      </c>
      <c r="AI1360" s="24" t="n">
        <f aca="false">(AG1360+AH1360)*(1+CONT)</f>
        <v>9480.0083904005</v>
      </c>
      <c r="AJ1360" s="24" t="n">
        <f aca="false">IF(AR1360&gt;0,AI1360/AR1360,1000000000000)</f>
        <v>722.014930950948</v>
      </c>
      <c r="AK1360" s="8" t="n">
        <f aca="false">IF(AND(AP1360&gt;=V_NEED,AR1360&gt;=P_MIN,AQ1360&gt;=Z_MIN,F1360&lt;=N_CAP,D1360&lt;=R_MAX,OR(CORONA_REQ=0,O1360&gt;=G1360),OR(CORE_MODE&lt;&gt;3,E_CORE&lt;=E_NULL_MAX)),1,0)</f>
        <v>0</v>
      </c>
      <c r="AL1360" s="31" t="n">
        <f aca="false">IF(AK1360=1,IF(OBJECTIVE=1,AI1360,AJ1360),1000000000000)+ROW()*0.000000001</f>
        <v>1000000000000</v>
      </c>
      <c r="AM1360" s="31" t="n">
        <v>7.38766</v>
      </c>
      <c r="AN1360" s="41" t="n">
        <v>1.487212</v>
      </c>
      <c r="AO1360" s="31" t="n">
        <v>12.714286</v>
      </c>
      <c r="AP1360" s="31" t="n">
        <f aca="false">IF(CORE_MODE=1,G1360,IF(OR(CORE_MODE=3,CORE_MODE=4),G1360+(CHOOSE(N_CW+1,0,1,CW_N2,CW_N3,CW_N4,CW_N5,CW_N6)+CHOOSE(N_CW_A+1,0,CW_A1,CW_A2))*CW_PER_SWING*AM1360,AM1360))</f>
        <v>28.81063547458</v>
      </c>
      <c r="AQ1360" s="41" t="n">
        <f aca="false">IF(CORE_MODE=2,AN1360,K1360)</f>
        <v>1.518765</v>
      </c>
      <c r="AR1360" s="31" t="n">
        <f aca="false">IF(CORE_MODE=2,AO1360,L1360)</f>
        <v>13.129934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31" t="n">
        <v>13.132078</v>
      </c>
      <c r="H1361" s="8" t="n">
        <v>39.277569</v>
      </c>
      <c r="I1361" s="8" t="n">
        <v>476.347708</v>
      </c>
      <c r="J1361" s="31" t="n">
        <v>12.127729</v>
      </c>
      <c r="K1361" s="41" t="n">
        <v>1.412366</v>
      </c>
      <c r="L1361" s="31" t="n">
        <v>3.040081</v>
      </c>
      <c r="M1361" s="8" t="n">
        <v>91.5</v>
      </c>
      <c r="N1361" s="8" t="n">
        <v>787</v>
      </c>
      <c r="O1361" s="31" t="n">
        <v>11.510417</v>
      </c>
      <c r="P1361" s="31" t="n">
        <v>3.51409</v>
      </c>
      <c r="Q1361" s="31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31" t="n">
        <v>2.815865</v>
      </c>
      <c r="W1361" s="41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2*ROUNDUP(G1361*1000/V_ZENER,0)*PRICE_Z+(4+IF(CORE_MODE=1,1,0)+IF(OR(CORE_MODE=3,CORE_MODE=4),1+2*N_CW+2*N_CW_A,0))*ROUNDUP(G1361*DIODE_SAFETY/V_STICK,0)*PRICE_STICK</f>
        <v>101.7</v>
      </c>
      <c r="AG1361" s="24" t="n">
        <f aca="false">SUM(X1361:AF1361)</f>
        <v>1533.33452498</v>
      </c>
      <c r="AH1361" s="20" t="n">
        <f aca="false">FIXED_BOM</f>
        <v>3666</v>
      </c>
      <c r="AI1361" s="24" t="n">
        <f aca="false">(AG1361+AH1361)*(1+CONT)</f>
        <v>5979.234703727</v>
      </c>
      <c r="AJ1361" s="24" t="n">
        <f aca="false">IF(AR1361&gt;0,AI1361/AR1361,1000000000000)</f>
        <v>1966.80111606467</v>
      </c>
      <c r="AK1361" s="8" t="n">
        <f aca="false">IF(AND(AP1361&gt;=V_NEED,AR1361&gt;=P_MIN,AQ1361&gt;=Z_MIN,F1361&lt;=N_CAP,D1361&lt;=R_MAX,OR(CORONA_REQ=0,O1361&gt;=G1361),OR(CORE_MODE&lt;&gt;3,E_CORE&lt;=E_NULL_MAX)),1,0)</f>
        <v>0</v>
      </c>
      <c r="AL1361" s="31" t="n">
        <f aca="false">IF(AK1361=1,IF(OBJECTIVE=1,AI1361,AJ1361),1000000000000)+ROW()*0.000000001</f>
        <v>1000000000000</v>
      </c>
      <c r="AM1361" s="31" t="n">
        <v>7.178173</v>
      </c>
      <c r="AN1361" s="41" t="n">
        <v>1.32666</v>
      </c>
      <c r="AO1361" s="31" t="n">
        <v>2.648943</v>
      </c>
      <c r="AP1361" s="31" t="n">
        <f aca="false">IF(CORE_MODE=1,G1361,IF(OR(CORE_MODE=3,CORE_MODE=4),G1361+(CHOOSE(N_CW+1,0,1,CW_N2,CW_N3,CW_N4,CW_N5,CW_N6)+CHOOSE(N_CW_A+1,0,CW_A1,CW_A2))*CW_PER_SWING*AM1361,AM1361))</f>
        <v>28.366048965499</v>
      </c>
      <c r="AQ1361" s="41" t="n">
        <f aca="false">IF(CORE_MODE=2,AN1361,K1361)</f>
        <v>1.412366</v>
      </c>
      <c r="AR1361" s="31" t="n">
        <f aca="false">IF(CORE_MODE=2,AO1361,L1361)</f>
        <v>3.040081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31" t="n">
        <v>13.132078</v>
      </c>
      <c r="H1362" s="8" t="n">
        <v>60.579036</v>
      </c>
      <c r="I1362" s="8" t="n">
        <v>748.546399</v>
      </c>
      <c r="J1362" s="31" t="n">
        <v>12.356525</v>
      </c>
      <c r="K1362" s="41" t="n">
        <v>1.453671</v>
      </c>
      <c r="L1362" s="31" t="n">
        <v>5.115846</v>
      </c>
      <c r="M1362" s="8" t="n">
        <v>129</v>
      </c>
      <c r="N1362" s="8" t="n">
        <v>862</v>
      </c>
      <c r="O1362" s="31" t="n">
        <v>11.510417</v>
      </c>
      <c r="P1362" s="31" t="n">
        <v>5.271135</v>
      </c>
      <c r="Q1362" s="31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31" t="n">
        <v>3.562119</v>
      </c>
      <c r="W1362" s="41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2*ROUNDUP(G1362*1000/V_ZENER,0)*PRICE_Z+(4+IF(CORE_MODE=1,1,0)+IF(OR(CORE_MODE=3,CORE_MODE=4),1+2*N_CW+2*N_CW_A,0))*ROUNDUP(G1362*DIODE_SAFETY/V_STICK,0)*PRICE_STICK</f>
        <v>101.7</v>
      </c>
      <c r="AG1362" s="24" t="n">
        <f aca="false">SUM(X1362:AF1362)</f>
        <v>2016.59479386</v>
      </c>
      <c r="AH1362" s="20" t="n">
        <f aca="false">FIXED_BOM</f>
        <v>3666</v>
      </c>
      <c r="AI1362" s="24" t="n">
        <f aca="false">(AG1362+AH1362)*(1+CONT)</f>
        <v>6534.984012939</v>
      </c>
      <c r="AJ1362" s="24" t="n">
        <f aca="false">IF(AR1362&gt;0,AI1362/AR1362,1000000000000)</f>
        <v>1277.40045594394</v>
      </c>
      <c r="AK1362" s="8" t="n">
        <f aca="false">IF(AND(AP1362&gt;=V_NEED,AR1362&gt;=P_MIN,AQ1362&gt;=Z_MIN,F1362&lt;=N_CAP,D1362&lt;=R_MAX,OR(CORONA_REQ=0,O1362&gt;=G1362),OR(CORE_MODE&lt;&gt;3,E_CORE&lt;=E_NULL_MAX)),1,0)</f>
        <v>0</v>
      </c>
      <c r="AL1362" s="31" t="n">
        <f aca="false">IF(AK1362=1,IF(OBJECTIVE=1,AI1362,AJ1362),1000000000000)+ROW()*0.000000001</f>
        <v>1000000000000</v>
      </c>
      <c r="AM1362" s="31" t="n">
        <v>7.23933</v>
      </c>
      <c r="AN1362" s="41" t="n">
        <v>1.392101</v>
      </c>
      <c r="AO1362" s="31" t="n">
        <v>4.713933</v>
      </c>
      <c r="AP1362" s="31" t="n">
        <f aca="false">IF(CORE_MODE=1,G1362,IF(OR(CORE_MODE=3,CORE_MODE=4),G1362+(CHOOSE(N_CW+1,0,1,CW_N2,CW_N3,CW_N4,CW_N5,CW_N6)+CHOOSE(N_CW_A+1,0,CW_A1,CW_A2))*CW_PER_SWING*AM1362,AM1362))</f>
        <v>28.49584020379</v>
      </c>
      <c r="AQ1362" s="41" t="n">
        <f aca="false">IF(CORE_MODE=2,AN1362,K1362)</f>
        <v>1.453671</v>
      </c>
      <c r="AR1362" s="31" t="n">
        <f aca="false">IF(CORE_MODE=2,AO1362,L1362)</f>
        <v>5.115846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31" t="n">
        <v>13.132078</v>
      </c>
      <c r="H1363" s="8" t="n">
        <v>81.880504</v>
      </c>
      <c r="I1363" s="8" t="n">
        <v>1020.74509</v>
      </c>
      <c r="J1363" s="31" t="n">
        <v>12.466278</v>
      </c>
      <c r="K1363" s="41" t="n">
        <v>1.473255</v>
      </c>
      <c r="L1363" s="31" t="n">
        <v>7.188095</v>
      </c>
      <c r="M1363" s="8" t="n">
        <v>174</v>
      </c>
      <c r="N1363" s="8" t="n">
        <v>952</v>
      </c>
      <c r="O1363" s="31" t="n">
        <v>11.510417</v>
      </c>
      <c r="P1363" s="31" t="n">
        <v>7.028179</v>
      </c>
      <c r="Q1363" s="31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31" t="n">
        <v>4.457623</v>
      </c>
      <c r="W1363" s="41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2*ROUNDUP(G1363*1000/V_ZENER,0)*PRICE_Z+(4+IF(CORE_MODE=1,1,0)+IF(OR(CORE_MODE=3,CORE_MODE=4),1+2*N_CW+2*N_CW_A,0))*ROUNDUP(G1363*DIODE_SAFETY/V_STICK,0)*PRICE_STICK</f>
        <v>101.7</v>
      </c>
      <c r="AG1363" s="24" t="n">
        <f aca="false">SUM(X1363:AF1363)</f>
        <v>2584.33376853</v>
      </c>
      <c r="AH1363" s="20" t="n">
        <f aca="false">FIXED_BOM</f>
        <v>3666</v>
      </c>
      <c r="AI1363" s="24" t="n">
        <f aca="false">(AG1363+AH1363)*(1+CONT)</f>
        <v>7187.8838338095</v>
      </c>
      <c r="AJ1363" s="24" t="n">
        <f aca="false">IF(AR1363&gt;0,AI1363/AR1363,1000000000000)</f>
        <v>999.970622788026</v>
      </c>
      <c r="AK1363" s="8" t="n">
        <f aca="false">IF(AND(AP1363&gt;=V_NEED,AR1363&gt;=P_MIN,AQ1363&gt;=Z_MIN,F1363&lt;=N_CAP,D1363&lt;=R_MAX,OR(CORONA_REQ=0,O1363&gt;=G1363),OR(CORE_MODE&lt;&gt;3,E_CORE&lt;=E_NULL_MAX)),1,0)</f>
        <v>0</v>
      </c>
      <c r="AL1363" s="31" t="n">
        <f aca="false">IF(AK1363=1,IF(OBJECTIVE=1,AI1363,AJ1363),1000000000000)+ROW()*0.000000001</f>
        <v>1000000000000</v>
      </c>
      <c r="AM1363" s="31" t="n">
        <v>7.281047</v>
      </c>
      <c r="AN1363" s="41" t="n">
        <v>1.424482</v>
      </c>
      <c r="AO1363" s="31" t="n">
        <v>6.773234</v>
      </c>
      <c r="AP1363" s="31" t="n">
        <f aca="false">IF(CORE_MODE=1,G1363,IF(OR(CORE_MODE=3,CORE_MODE=4),G1363+(CHOOSE(N_CW+1,0,1,CW_N2,CW_N3,CW_N4,CW_N5,CW_N6)+CHOOSE(N_CW_A+1,0,CW_A1,CW_A2))*CW_PER_SWING*AM1363,AM1363))</f>
        <v>28.584374649361</v>
      </c>
      <c r="AQ1363" s="41" t="n">
        <f aca="false">IF(CORE_MODE=2,AN1363,K1363)</f>
        <v>1.473255</v>
      </c>
      <c r="AR1363" s="31" t="n">
        <f aca="false">IF(CORE_MODE=2,AO1363,L1363)</f>
        <v>7.188095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31" t="n">
        <v>13.132078</v>
      </c>
      <c r="H1364" s="8" t="n">
        <v>103.181972</v>
      </c>
      <c r="I1364" s="8" t="n">
        <v>1292.94378</v>
      </c>
      <c r="J1364" s="31" t="n">
        <v>12.530714</v>
      </c>
      <c r="K1364" s="41" t="n">
        <v>1.485641</v>
      </c>
      <c r="L1364" s="31" t="n">
        <v>9.271704</v>
      </c>
      <c r="M1364" s="8" t="n">
        <v>219</v>
      </c>
      <c r="N1364" s="8" t="n">
        <v>1042</v>
      </c>
      <c r="O1364" s="31" t="n">
        <v>11.510417</v>
      </c>
      <c r="P1364" s="31" t="n">
        <v>8.785224</v>
      </c>
      <c r="Q1364" s="31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31" t="n">
        <v>5.353128</v>
      </c>
      <c r="W1364" s="41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2*ROUNDUP(G1364*1000/V_ZENER,0)*PRICE_Z+(4+IF(CORE_MODE=1,1,0)+IF(OR(CORE_MODE=3,CORE_MODE=4),1+2*N_CW+2*N_CW_A,0))*ROUNDUP(G1364*DIODE_SAFETY/V_STICK,0)*PRICE_STICK</f>
        <v>101.7</v>
      </c>
      <c r="AG1364" s="24" t="n">
        <f aca="false">SUM(X1364:AF1364)</f>
        <v>3152.07277214</v>
      </c>
      <c r="AH1364" s="20" t="n">
        <f aca="false">FIXED_BOM</f>
        <v>3666</v>
      </c>
      <c r="AI1364" s="24" t="n">
        <f aca="false">(AG1364+AH1364)*(1+CONT)</f>
        <v>7840.783687961</v>
      </c>
      <c r="AJ1364" s="24" t="n">
        <f aca="false">IF(AR1364&gt;0,AI1364/AR1364,1000000000000)</f>
        <v>845.668033401519</v>
      </c>
      <c r="AK1364" s="8" t="n">
        <f aca="false">IF(AND(AP1364&gt;=V_NEED,AR1364&gt;=P_MIN,AQ1364&gt;=Z_MIN,F1364&lt;=N_CAP,D1364&lt;=R_MAX,OR(CORONA_REQ=0,O1364&gt;=G1364),OR(CORE_MODE&lt;&gt;3,E_CORE&lt;=E_NULL_MAX)),1,0)</f>
        <v>0</v>
      </c>
      <c r="AL1364" s="31" t="n">
        <f aca="false">IF(AK1364=1,IF(OBJECTIVE=1,AI1364,AJ1364),1000000000000)+ROW()*0.000000001</f>
        <v>1000000000000</v>
      </c>
      <c r="AM1364" s="31" t="n">
        <v>7.312605</v>
      </c>
      <c r="AN1364" s="41" t="n">
        <v>1.445919</v>
      </c>
      <c r="AO1364" s="31" t="n">
        <v>8.857781</v>
      </c>
      <c r="AP1364" s="31" t="n">
        <f aca="false">IF(CORE_MODE=1,G1364,IF(OR(CORE_MODE=3,CORE_MODE=4),G1364+(CHOOSE(N_CW+1,0,1,CW_N2,CW_N3,CW_N4,CW_N5,CW_N6)+CHOOSE(N_CW_A+1,0,CW_A1,CW_A2))*CW_PER_SWING*AM1364,AM1364))</f>
        <v>28.651349025115</v>
      </c>
      <c r="AQ1364" s="41" t="n">
        <f aca="false">IF(CORE_MODE=2,AN1364,K1364)</f>
        <v>1.485641</v>
      </c>
      <c r="AR1364" s="31" t="n">
        <f aca="false">IF(CORE_MODE=2,AO1364,L1364)</f>
        <v>9.271704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31" t="n">
        <v>13.132078</v>
      </c>
      <c r="H1365" s="8" t="n">
        <v>124.48344</v>
      </c>
      <c r="I1365" s="8" t="n">
        <v>1565.142471</v>
      </c>
      <c r="J1365" s="31" t="n">
        <v>12.573098</v>
      </c>
      <c r="K1365" s="41" t="n">
        <v>1.493853</v>
      </c>
      <c r="L1365" s="31" t="n">
        <v>11.356081</v>
      </c>
      <c r="M1365" s="8" t="n">
        <v>256.5</v>
      </c>
      <c r="N1365" s="8" t="n">
        <v>1117</v>
      </c>
      <c r="O1365" s="31" t="n">
        <v>11.510417</v>
      </c>
      <c r="P1365" s="31" t="n">
        <v>10.542269</v>
      </c>
      <c r="Q1365" s="31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31" t="n">
        <v>6.099382</v>
      </c>
      <c r="W1365" s="41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2*ROUNDUP(G1365*1000/V_ZENER,0)*PRICE_Z+(4+IF(CORE_MODE=1,1,0)+IF(OR(CORE_MODE=3,CORE_MODE=4),1+2*N_CW+2*N_CW_A,0))*ROUNDUP(G1365*DIODE_SAFETY/V_STICK,0)*PRICE_STICK</f>
        <v>101.7</v>
      </c>
      <c r="AG1365" s="24" t="n">
        <f aca="false">SUM(X1365:AF1365)</f>
        <v>3635.33302905</v>
      </c>
      <c r="AH1365" s="20" t="n">
        <f aca="false">FIXED_BOM</f>
        <v>3666</v>
      </c>
      <c r="AI1365" s="24" t="n">
        <f aca="false">(AG1365+AH1365)*(1+CONT)</f>
        <v>8396.5329834075</v>
      </c>
      <c r="AJ1365" s="24" t="n">
        <f aca="false">IF(AR1365&gt;0,AI1365/AR1365,1000000000000)</f>
        <v>739.386499920835</v>
      </c>
      <c r="AK1365" s="8" t="n">
        <f aca="false">IF(AND(AP1365&gt;=V_NEED,AR1365&gt;=P_MIN,AQ1365&gt;=Z_MIN,F1365&lt;=N_CAP,D1365&lt;=R_MAX,OR(CORONA_REQ=0,O1365&gt;=G1365),OR(CORE_MODE&lt;&gt;3,E_CORE&lt;=E_NULL_MAX)),1,0)</f>
        <v>0</v>
      </c>
      <c r="AL1365" s="31" t="n">
        <f aca="false">IF(AK1365=1,IF(OBJECTIVE=1,AI1365,AJ1365),1000000000000)+ROW()*0.000000001</f>
        <v>1000000000000</v>
      </c>
      <c r="AM1365" s="31" t="n">
        <v>7.342412</v>
      </c>
      <c r="AN1365" s="41" t="n">
        <v>1.460897</v>
      </c>
      <c r="AO1365" s="31" t="n">
        <v>10.955305</v>
      </c>
      <c r="AP1365" s="31" t="n">
        <f aca="false">IF(CORE_MODE=1,G1365,IF(OR(CORE_MODE=3,CORE_MODE=4),G1365+(CHOOSE(N_CW+1,0,1,CW_N2,CW_N3,CW_N4,CW_N5,CW_N6)+CHOOSE(N_CW_A+1,0,CW_A1,CW_A2))*CW_PER_SWING*AM1365,AM1365))</f>
        <v>28.714607318356</v>
      </c>
      <c r="AQ1365" s="41" t="n">
        <f aca="false">IF(CORE_MODE=2,AN1365,K1365)</f>
        <v>1.493853</v>
      </c>
      <c r="AR1365" s="31" t="n">
        <f aca="false">IF(CORE_MODE=2,AO1365,L1365)</f>
        <v>11.356081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31" t="n">
        <v>13.132078</v>
      </c>
      <c r="H1366" s="8" t="n">
        <v>167.086375</v>
      </c>
      <c r="I1366" s="8" t="n">
        <v>2109.539852</v>
      </c>
      <c r="J1366" s="31" t="n">
        <v>12.625445</v>
      </c>
      <c r="K1366" s="41" t="n">
        <v>1.504765</v>
      </c>
      <c r="L1366" s="31" t="n">
        <v>15.541182</v>
      </c>
      <c r="M1366" s="8" t="n">
        <v>346.5</v>
      </c>
      <c r="N1366" s="8" t="n">
        <v>1297</v>
      </c>
      <c r="O1366" s="31" t="n">
        <v>11.510417</v>
      </c>
      <c r="P1366" s="31" t="n">
        <v>14.056359</v>
      </c>
      <c r="Q1366" s="31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31" t="n">
        <v>7.890391</v>
      </c>
      <c r="W1366" s="41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2*ROUNDUP(G1366*1000/V_ZENER,0)*PRICE_Z+(4+IF(CORE_MODE=1,1,0)+IF(OR(CORE_MODE=3,CORE_MODE=4),1+2*N_CW+2*N_CW_A,0))*ROUNDUP(G1366*DIODE_SAFETY/V_STICK,0)*PRICE_STICK</f>
        <v>101.7</v>
      </c>
      <c r="AG1366" s="24" t="n">
        <f aca="false">SUM(X1366:AF1366)</f>
        <v>4770.81109127</v>
      </c>
      <c r="AH1366" s="20" t="n">
        <f aca="false">FIXED_BOM</f>
        <v>3666</v>
      </c>
      <c r="AI1366" s="24" t="n">
        <f aca="false">(AG1366+AH1366)*(1+CONT)</f>
        <v>9702.3327549605</v>
      </c>
      <c r="AJ1366" s="24" t="n">
        <f aca="false">IF(AR1366&gt;0,AI1366/AR1366,1000000000000)</f>
        <v>624.298251893614</v>
      </c>
      <c r="AK1366" s="8" t="n">
        <f aca="false">IF(AND(AP1366&gt;=V_NEED,AR1366&gt;=P_MIN,AQ1366&gt;=Z_MIN,F1366&lt;=N_CAP,D1366&lt;=R_MAX,OR(CORONA_REQ=0,O1366&gt;=G1366),OR(CORE_MODE&lt;&gt;3,E_CORE&lt;=E_NULL_MAX)),1,0)</f>
        <v>0</v>
      </c>
      <c r="AL1366" s="31" t="n">
        <f aca="false">IF(AK1366=1,IF(OBJECTIVE=1,AI1366,AJ1366),1000000000000)+ROW()*0.000000001</f>
        <v>1000000000000</v>
      </c>
      <c r="AM1366" s="31" t="n">
        <v>7.413231</v>
      </c>
      <c r="AN1366" s="41" t="n">
        <v>1.478598</v>
      </c>
      <c r="AO1366" s="31" t="n">
        <v>15.119128</v>
      </c>
      <c r="AP1366" s="31" t="n">
        <f aca="false">IF(CORE_MODE=1,G1366,IF(OR(CORE_MODE=3,CORE_MODE=4),G1366+(CHOOSE(N_CW+1,0,1,CW_N2,CW_N3,CW_N4,CW_N5,CW_N6)+CHOOSE(N_CW_A+1,0,CW_A1,CW_A2))*CW_PER_SWING*AM1366,AM1366))</f>
        <v>28.864903861753</v>
      </c>
      <c r="AQ1366" s="41" t="n">
        <f aca="false">IF(CORE_MODE=2,AN1366,K1366)</f>
        <v>1.504765</v>
      </c>
      <c r="AR1366" s="31" t="n">
        <f aca="false">IF(CORE_MODE=2,AO1366,L1366)</f>
        <v>15.541182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31" t="n">
        <v>13.132078</v>
      </c>
      <c r="H1367" s="8" t="n">
        <v>60.254209</v>
      </c>
      <c r="I1367" s="8" t="n">
        <v>557.835439</v>
      </c>
      <c r="J1367" s="31" t="n">
        <v>9.258033</v>
      </c>
      <c r="K1367" s="41" t="n">
        <v>1.379218</v>
      </c>
      <c r="L1367" s="31" t="n">
        <v>3.364076</v>
      </c>
      <c r="M1367" s="8" t="n">
        <v>91.5</v>
      </c>
      <c r="N1367" s="8" t="n">
        <v>787</v>
      </c>
      <c r="O1367" s="31" t="n">
        <v>11.510417</v>
      </c>
      <c r="P1367" s="31" t="n">
        <v>4.023028</v>
      </c>
      <c r="Q1367" s="31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31" t="n">
        <v>2.815865</v>
      </c>
      <c r="W1367" s="41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2*ROUNDUP(G1367*1000/V_ZENER,0)*PRICE_Z+(4+IF(CORE_MODE=1,1,0)+IF(OR(CORE_MODE=3,CORE_MODE=4),1+2*N_CW+2*N_CW_A,0))*ROUNDUP(G1367*DIODE_SAFETY/V_STICK,0)*PRICE_STICK</f>
        <v>101.7</v>
      </c>
      <c r="AG1367" s="24" t="n">
        <f aca="false">SUM(X1367:AF1367)</f>
        <v>1539.42651284</v>
      </c>
      <c r="AH1367" s="20" t="n">
        <f aca="false">FIXED_BOM</f>
        <v>3666</v>
      </c>
      <c r="AI1367" s="24" t="n">
        <f aca="false">(AG1367+AH1367)*(1+CONT)</f>
        <v>5986.240489766</v>
      </c>
      <c r="AJ1367" s="24" t="n">
        <f aca="false">IF(AR1367&gt;0,AI1367/AR1367,1000000000000)</f>
        <v>1779.46053827738</v>
      </c>
      <c r="AK1367" s="8" t="n">
        <f aca="false">IF(AND(AP1367&gt;=V_NEED,AR1367&gt;=P_MIN,AQ1367&gt;=Z_MIN,F1367&lt;=N_CAP,D1367&lt;=R_MAX,OR(CORONA_REQ=0,O1367&gt;=G1367),OR(CORE_MODE&lt;&gt;3,E_CORE&lt;=E_NULL_MAX)),1,0)</f>
        <v>0</v>
      </c>
      <c r="AL1367" s="31" t="n">
        <f aca="false">IF(AK1367=1,IF(OBJECTIVE=1,AI1367,AJ1367),1000000000000)+ROW()*0.000000001</f>
        <v>1000000000000</v>
      </c>
      <c r="AM1367" s="31" t="n">
        <v>7.13696</v>
      </c>
      <c r="AN1367" s="41" t="n">
        <v>1.309251</v>
      </c>
      <c r="AO1367" s="31" t="n">
        <v>2.96326</v>
      </c>
      <c r="AP1367" s="31" t="n">
        <f aca="false">IF(CORE_MODE=1,G1367,IF(OR(CORE_MODE=3,CORE_MODE=4),G1367+(CHOOSE(N_CW+1,0,1,CW_N2,CW_N3,CW_N4,CW_N5,CW_N6)+CHOOSE(N_CW_A+1,0,CW_A1,CW_A2))*CW_PER_SWING*AM1367,AM1367))</f>
        <v>28.27858414048</v>
      </c>
      <c r="AQ1367" s="41" t="n">
        <f aca="false">IF(CORE_MODE=2,AN1367,K1367)</f>
        <v>1.379218</v>
      </c>
      <c r="AR1367" s="31" t="n">
        <f aca="false">IF(CORE_MODE=2,AO1367,L1367)</f>
        <v>3.364076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31" t="n">
        <v>13.132078</v>
      </c>
      <c r="H1368" s="8" t="n">
        <v>93.542328</v>
      </c>
      <c r="I1368" s="8" t="n">
        <v>876.598547</v>
      </c>
      <c r="J1368" s="31" t="n">
        <v>9.371143</v>
      </c>
      <c r="K1368" s="41" t="n">
        <v>1.411417</v>
      </c>
      <c r="L1368" s="31" t="n">
        <v>5.608758</v>
      </c>
      <c r="M1368" s="8" t="n">
        <v>136.5</v>
      </c>
      <c r="N1368" s="8" t="n">
        <v>877</v>
      </c>
      <c r="O1368" s="31" t="n">
        <v>11.510417</v>
      </c>
      <c r="P1368" s="31" t="n">
        <v>6.034542</v>
      </c>
      <c r="Q1368" s="31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31" t="n">
        <v>3.711369</v>
      </c>
      <c r="W1368" s="41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2*ROUNDUP(G1368*1000/V_ZENER,0)*PRICE_Z+(4+IF(CORE_MODE=1,1,0)+IF(OR(CORE_MODE=3,CORE_MODE=4),1+2*N_CW+2*N_CW_A,0))*ROUNDUP(G1368*DIODE_SAFETY/V_STICK,0)*PRICE_STICK</f>
        <v>101.7</v>
      </c>
      <c r="AG1368" s="24" t="n">
        <f aca="false">SUM(X1368:AF1368)</f>
        <v>2110.21149341</v>
      </c>
      <c r="AH1368" s="20" t="n">
        <f aca="false">FIXED_BOM</f>
        <v>3666</v>
      </c>
      <c r="AI1368" s="24" t="n">
        <f aca="false">(AG1368+AH1368)*(1+CONT)</f>
        <v>6642.6432174215</v>
      </c>
      <c r="AJ1368" s="24" t="n">
        <f aca="false">IF(AR1368&gt;0,AI1368/AR1368,1000000000000)</f>
        <v>1184.33407492737</v>
      </c>
      <c r="AK1368" s="8" t="n">
        <f aca="false">IF(AND(AP1368&gt;=V_NEED,AR1368&gt;=P_MIN,AQ1368&gt;=Z_MIN,F1368&lt;=N_CAP,D1368&lt;=R_MAX,OR(CORONA_REQ=0,O1368&gt;=G1368),OR(CORE_MODE&lt;&gt;3,E_CORE&lt;=E_NULL_MAX)),1,0)</f>
        <v>0</v>
      </c>
      <c r="AL1368" s="31" t="n">
        <f aca="false">IF(AK1368=1,IF(OBJECTIVE=1,AI1368,AJ1368),1000000000000)+ROW()*0.000000001</f>
        <v>1000000000000</v>
      </c>
      <c r="AM1368" s="31" t="n">
        <v>7.196537</v>
      </c>
      <c r="AN1368" s="41" t="n">
        <v>1.362548</v>
      </c>
      <c r="AO1368" s="31" t="n">
        <v>5.211917</v>
      </c>
      <c r="AP1368" s="31" t="n">
        <f aca="false">IF(CORE_MODE=1,G1368,IF(OR(CORE_MODE=3,CORE_MODE=4),G1368+(CHOOSE(N_CW+1,0,1,CW_N2,CW_N3,CW_N4,CW_N5,CW_N6)+CHOOSE(N_CW_A+1,0,CW_A1,CW_A2))*CW_PER_SWING*AM1368,AM1368))</f>
        <v>28.405022203231</v>
      </c>
      <c r="AQ1368" s="41" t="n">
        <f aca="false">IF(CORE_MODE=2,AN1368,K1368)</f>
        <v>1.411417</v>
      </c>
      <c r="AR1368" s="31" t="n">
        <f aca="false">IF(CORE_MODE=2,AO1368,L1368)</f>
        <v>5.608758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31" t="n">
        <v>13.132078</v>
      </c>
      <c r="H1369" s="8" t="n">
        <v>126.830448</v>
      </c>
      <c r="I1369" s="8" t="n">
        <v>1195.361655</v>
      </c>
      <c r="J1369" s="31" t="n">
        <v>9.424879</v>
      </c>
      <c r="K1369" s="41" t="n">
        <v>1.427533</v>
      </c>
      <c r="L1369" s="31" t="n">
        <v>7.861824</v>
      </c>
      <c r="M1369" s="8" t="n">
        <v>181.5</v>
      </c>
      <c r="N1369" s="8" t="n">
        <v>967</v>
      </c>
      <c r="O1369" s="31" t="n">
        <v>11.510417</v>
      </c>
      <c r="P1369" s="31" t="n">
        <v>8.046055</v>
      </c>
      <c r="Q1369" s="31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31" t="n">
        <v>4.606874</v>
      </c>
      <c r="W1369" s="41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2*ROUNDUP(G1369*1000/V_ZENER,0)*PRICE_Z+(4+IF(CORE_MODE=1,1,0)+IF(OR(CORE_MODE=3,CORE_MODE=4),1+2*N_CW+2*N_CW_A,0))*ROUNDUP(G1369*DIODE_SAFETY/V_STICK,0)*PRICE_STICK</f>
        <v>101.7</v>
      </c>
      <c r="AG1369" s="24" t="n">
        <f aca="false">SUM(X1369:AF1369)</f>
        <v>2680.99653748</v>
      </c>
      <c r="AH1369" s="20" t="n">
        <f aca="false">FIXED_BOM</f>
        <v>3666</v>
      </c>
      <c r="AI1369" s="24" t="n">
        <f aca="false">(AG1369+AH1369)*(1+CONT)</f>
        <v>7299.046018102</v>
      </c>
      <c r="AJ1369" s="24" t="n">
        <f aca="false">IF(AR1369&gt;0,AI1369/AR1369,1000000000000)</f>
        <v>928.416359626214</v>
      </c>
      <c r="AK1369" s="8" t="n">
        <f aca="false">IF(AND(AP1369&gt;=V_NEED,AR1369&gt;=P_MIN,AQ1369&gt;=Z_MIN,F1369&lt;=N_CAP,D1369&lt;=R_MAX,OR(CORONA_REQ=0,O1369&gt;=G1369),OR(CORE_MODE&lt;&gt;3,E_CORE&lt;=E_NULL_MAX)),1,0)</f>
        <v>0</v>
      </c>
      <c r="AL1369" s="31" t="n">
        <f aca="false">IF(AK1369=1,IF(OBJECTIVE=1,AI1369,AJ1369),1000000000000)+ROW()*0.000000001</f>
        <v>1000000000000</v>
      </c>
      <c r="AM1369" s="31" t="n">
        <v>7.237936</v>
      </c>
      <c r="AN1369" s="41" t="n">
        <v>1.38924</v>
      </c>
      <c r="AO1369" s="31" t="n">
        <v>7.450284</v>
      </c>
      <c r="AP1369" s="31" t="n">
        <f aca="false">IF(CORE_MODE=1,G1369,IF(OR(CORE_MODE=3,CORE_MODE=4),G1369+(CHOOSE(N_CW+1,0,1,CW_N2,CW_N3,CW_N4,CW_N5,CW_N6)+CHOOSE(N_CW_A+1,0,CW_A1,CW_A2))*CW_PER_SWING*AM1369,AM1369))</f>
        <v>28.492881769168</v>
      </c>
      <c r="AQ1369" s="41" t="n">
        <f aca="false">IF(CORE_MODE=2,AN1369,K1369)</f>
        <v>1.427533</v>
      </c>
      <c r="AR1369" s="31" t="n">
        <f aca="false">IF(CORE_MODE=2,AO1369,L1369)</f>
        <v>7.861824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31" t="n">
        <v>13.132078</v>
      </c>
      <c r="H1370" s="8" t="n">
        <v>160.118567</v>
      </c>
      <c r="I1370" s="8" t="n">
        <v>1514.124763</v>
      </c>
      <c r="J1370" s="31" t="n">
        <v>9.456272</v>
      </c>
      <c r="K1370" s="41" t="n">
        <v>1.437281</v>
      </c>
      <c r="L1370" s="31" t="n">
        <v>10.114724</v>
      </c>
      <c r="M1370" s="8" t="n">
        <v>226.5</v>
      </c>
      <c r="N1370" s="8" t="n">
        <v>1057</v>
      </c>
      <c r="O1370" s="31" t="n">
        <v>11.510417</v>
      </c>
      <c r="P1370" s="31" t="n">
        <v>10.057569</v>
      </c>
      <c r="Q1370" s="31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31" t="n">
        <v>5.502379</v>
      </c>
      <c r="W1370" s="41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2*ROUNDUP(G1370*1000/V_ZENER,0)*PRICE_Z+(4+IF(CORE_MODE=1,1,0)+IF(OR(CORE_MODE=3,CORE_MODE=4),1+2*N_CW+2*N_CW_A,0))*ROUNDUP(G1370*DIODE_SAFETY/V_STICK,0)*PRICE_STICK</f>
        <v>101.7</v>
      </c>
      <c r="AG1370" s="24" t="n">
        <f aca="false">SUM(X1370:AF1370)</f>
        <v>3251.78158305</v>
      </c>
      <c r="AH1370" s="20" t="n">
        <f aca="false">FIXED_BOM</f>
        <v>3666</v>
      </c>
      <c r="AI1370" s="24" t="n">
        <f aca="false">(AG1370+AH1370)*(1+CONT)</f>
        <v>7955.4488205075</v>
      </c>
      <c r="AJ1370" s="24" t="n">
        <f aca="false">IF(AR1370&gt;0,AI1370/AR1370,1000000000000)</f>
        <v>786.521591741653</v>
      </c>
      <c r="AK1370" s="8" t="n">
        <f aca="false">IF(AND(AP1370&gt;=V_NEED,AR1370&gt;=P_MIN,AQ1370&gt;=Z_MIN,F1370&lt;=N_CAP,D1370&lt;=R_MAX,OR(CORONA_REQ=0,O1370&gt;=G1370),OR(CORE_MODE&lt;&gt;3,E_CORE&lt;=E_NULL_MAX)),1,0)</f>
        <v>0</v>
      </c>
      <c r="AL1370" s="31" t="n">
        <f aca="false">IF(AK1370=1,IF(OBJECTIVE=1,AI1370,AJ1370),1000000000000)+ROW()*0.000000001</f>
        <v>1000000000000</v>
      </c>
      <c r="AM1370" s="31" t="n">
        <v>7.270178</v>
      </c>
      <c r="AN1370" s="41" t="n">
        <v>1.407155</v>
      </c>
      <c r="AO1370" s="31" t="n">
        <v>9.723878</v>
      </c>
      <c r="AP1370" s="31" t="n">
        <f aca="false">IF(CORE_MODE=1,G1370,IF(OR(CORE_MODE=3,CORE_MODE=4),G1370+(CHOOSE(N_CW+1,0,1,CW_N2,CW_N3,CW_N4,CW_N5,CW_N6)+CHOOSE(N_CW_A+1,0,CW_A1,CW_A2))*CW_PER_SWING*AM1370,AM1370))</f>
        <v>28.561307772814</v>
      </c>
      <c r="AQ1370" s="41" t="n">
        <f aca="false">IF(CORE_MODE=2,AN1370,K1370)</f>
        <v>1.437281</v>
      </c>
      <c r="AR1370" s="31" t="n">
        <f aca="false">IF(CORE_MODE=2,AO1370,L1370)</f>
        <v>10.114724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31" t="n">
        <v>13.132078</v>
      </c>
      <c r="H1371" s="8" t="n">
        <v>193.406686</v>
      </c>
      <c r="I1371" s="8" t="n">
        <v>1832.887871</v>
      </c>
      <c r="J1371" s="31" t="n">
        <v>9.476859</v>
      </c>
      <c r="K1371" s="41" t="n">
        <v>1.443304</v>
      </c>
      <c r="L1371" s="31" t="n">
        <v>12.378696</v>
      </c>
      <c r="M1371" s="8" t="n">
        <v>271.5</v>
      </c>
      <c r="N1371" s="8" t="n">
        <v>1147</v>
      </c>
      <c r="O1371" s="31" t="n">
        <v>11.510417</v>
      </c>
      <c r="P1371" s="31" t="n">
        <v>12.069083</v>
      </c>
      <c r="Q1371" s="31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31" t="n">
        <v>6.397884</v>
      </c>
      <c r="W1371" s="41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2*ROUNDUP(G1371*1000/V_ZENER,0)*PRICE_Z+(4+IF(CORE_MODE=1,1,0)+IF(OR(CORE_MODE=3,CORE_MODE=4),1+2*N_CW+2*N_CW_A,0))*ROUNDUP(G1371*DIODE_SAFETY/V_STICK,0)*PRICE_STICK</f>
        <v>101.7</v>
      </c>
      <c r="AG1371" s="24" t="n">
        <f aca="false">SUM(X1371:AF1371)</f>
        <v>3822.56663559</v>
      </c>
      <c r="AH1371" s="20" t="n">
        <f aca="false">FIXED_BOM</f>
        <v>3666</v>
      </c>
      <c r="AI1371" s="24" t="n">
        <f aca="false">(AG1371+AH1371)*(1+CONT)</f>
        <v>8611.8516309285</v>
      </c>
      <c r="AJ1371" s="24" t="n">
        <f aca="false">IF(AR1371&gt;0,AI1371/AR1371,1000000000000)</f>
        <v>695.699420272418</v>
      </c>
      <c r="AK1371" s="8" t="n">
        <f aca="false">IF(AND(AP1371&gt;=V_NEED,AR1371&gt;=P_MIN,AQ1371&gt;=Z_MIN,F1371&lt;=N_CAP,D1371&lt;=R_MAX,OR(CORONA_REQ=0,O1371&gt;=G1371),OR(CORE_MODE&lt;&gt;3,E_CORE&lt;=E_NULL_MAX)),1,0)</f>
        <v>0</v>
      </c>
      <c r="AL1371" s="31" t="n">
        <f aca="false">IF(AK1371=1,IF(OBJECTIVE=1,AI1371,AJ1371),1000000000000)+ROW()*0.000000001</f>
        <v>1000000000000</v>
      </c>
      <c r="AM1371" s="31" t="n">
        <v>7.314326</v>
      </c>
      <c r="AN1371" s="41" t="n">
        <v>1.417064</v>
      </c>
      <c r="AO1371" s="31" t="n">
        <v>11.969149</v>
      </c>
      <c r="AP1371" s="31" t="n">
        <f aca="false">IF(CORE_MODE=1,G1371,IF(OR(CORE_MODE=3,CORE_MODE=4),G1371+(CHOOSE(N_CW+1,0,1,CW_N2,CW_N3,CW_N4,CW_N5,CW_N6)+CHOOSE(N_CW_A+1,0,CW_A1,CW_A2))*CW_PER_SWING*AM1371,AM1371))</f>
        <v>28.655001439738</v>
      </c>
      <c r="AQ1371" s="41" t="n">
        <f aca="false">IF(CORE_MODE=2,AN1371,K1371)</f>
        <v>1.443304</v>
      </c>
      <c r="AR1371" s="31" t="n">
        <f aca="false">IF(CORE_MODE=2,AO1371,L1371)</f>
        <v>12.378696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31" t="n">
        <v>13.132078</v>
      </c>
      <c r="H1372" s="8" t="n">
        <v>259.982925</v>
      </c>
      <c r="I1372" s="8" t="n">
        <v>2470.414087</v>
      </c>
      <c r="J1372" s="31" t="n">
        <v>9.502217</v>
      </c>
      <c r="K1372" s="41" t="n">
        <v>1.451377</v>
      </c>
      <c r="L1372" s="31" t="n">
        <v>16.899442</v>
      </c>
      <c r="M1372" s="8" t="n">
        <v>361.5</v>
      </c>
      <c r="N1372" s="8" t="n">
        <v>1327</v>
      </c>
      <c r="O1372" s="31" t="n">
        <v>11.510417</v>
      </c>
      <c r="P1372" s="31" t="n">
        <v>16.092111</v>
      </c>
      <c r="Q1372" s="31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31" t="n">
        <v>8.188893</v>
      </c>
      <c r="W1372" s="41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2*ROUNDUP(G1372*1000/V_ZENER,0)*PRICE_Z+(4+IF(CORE_MODE=1,1,0)+IF(OR(CORE_MODE=3,CORE_MODE=4),1+2*N_CW+2*N_CW_A,0))*ROUNDUP(G1372*DIODE_SAFETY/V_STICK,0)*PRICE_STICK</f>
        <v>101.7</v>
      </c>
      <c r="AG1372" s="24" t="n">
        <f aca="false">SUM(X1372:AF1372)</f>
        <v>4964.1366187</v>
      </c>
      <c r="AH1372" s="20" t="n">
        <f aca="false">FIXED_BOM</f>
        <v>3666</v>
      </c>
      <c r="AI1372" s="24" t="n">
        <f aca="false">(AG1372+AH1372)*(1+CONT)</f>
        <v>9924.657111505</v>
      </c>
      <c r="AJ1372" s="24" t="n">
        <f aca="false">IF(AR1372&gt;0,AI1372/AR1372,1000000000000)</f>
        <v>587.277207821714</v>
      </c>
      <c r="AK1372" s="8" t="n">
        <f aca="false">IF(AND(AP1372&gt;=V_NEED,AR1372&gt;=P_MIN,AQ1372&gt;=Z_MIN,F1372&lt;=N_CAP,D1372&lt;=R_MAX,OR(CORONA_REQ=0,O1372&gt;=G1372),OR(CORE_MODE&lt;&gt;3,E_CORE&lt;=E_NULL_MAX)),1,0)</f>
        <v>0</v>
      </c>
      <c r="AL1372" s="31" t="n">
        <f aca="false">IF(AK1372=1,IF(OBJECTIVE=1,AI1372,AJ1372),1000000000000)+ROW()*0.000000001</f>
        <v>1000000000000</v>
      </c>
      <c r="AM1372" s="31" t="n">
        <v>7.383161</v>
      </c>
      <c r="AN1372" s="41" t="n">
        <v>1.431308</v>
      </c>
      <c r="AO1372" s="31" t="n">
        <v>16.486786</v>
      </c>
      <c r="AP1372" s="31" t="n">
        <f aca="false">IF(CORE_MODE=1,G1372,IF(OR(CORE_MODE=3,CORE_MODE=4),G1372+(CHOOSE(N_CW+1,0,1,CW_N2,CW_N3,CW_N4,CW_N5,CW_N6)+CHOOSE(N_CW_A+1,0,CW_A1,CW_A2))*CW_PER_SWING*AM1372,AM1372))</f>
        <v>28.801087413343</v>
      </c>
      <c r="AQ1372" s="41" t="n">
        <f aca="false">IF(CORE_MODE=2,AN1372,K1372)</f>
        <v>1.451377</v>
      </c>
      <c r="AR1372" s="31" t="n">
        <f aca="false">IF(CORE_MODE=2,AO1372,L1372)</f>
        <v>16.899442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31" t="n">
        <v>13.132078</v>
      </c>
      <c r="H1373" s="8" t="n">
        <v>31.291155</v>
      </c>
      <c r="I1373" s="8" t="n">
        <v>397.383255</v>
      </c>
      <c r="J1373" s="31" t="n">
        <v>12.699539</v>
      </c>
      <c r="K1373" s="41" t="n">
        <v>1.399989</v>
      </c>
      <c r="L1373" s="31" t="n">
        <v>2.478917</v>
      </c>
      <c r="M1373" s="8" t="n">
        <v>90</v>
      </c>
      <c r="N1373" s="8" t="n">
        <v>784</v>
      </c>
      <c r="O1373" s="31" t="n">
        <v>12.486647</v>
      </c>
      <c r="P1373" s="31" t="n">
        <v>4.006869</v>
      </c>
      <c r="Q1373" s="31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31" t="n">
        <v>2.786015</v>
      </c>
      <c r="W1373" s="41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2*ROUNDUP(G1373*1000/V_ZENER,0)*PRICE_Z+(4+IF(CORE_MODE=1,1,0)+IF(OR(CORE_MODE=3,CORE_MODE=4),1+2*N_CW+2*N_CW_A,0))*ROUNDUP(G1373*DIODE_SAFETY/V_STICK,0)*PRICE_STICK</f>
        <v>101.7</v>
      </c>
      <c r="AG1373" s="24" t="n">
        <f aca="false">SUM(X1373:AF1373)</f>
        <v>1479.69304453</v>
      </c>
      <c r="AH1373" s="20" t="n">
        <f aca="false">FIXED_BOM</f>
        <v>3666</v>
      </c>
      <c r="AI1373" s="24" t="n">
        <f aca="false">(AG1373+AH1373)*(1+CONT)</f>
        <v>5917.5470012095</v>
      </c>
      <c r="AJ1373" s="24" t="n">
        <f aca="false">IF(AR1373&gt;0,AI1373/AR1373,1000000000000)</f>
        <v>2387.1501148322</v>
      </c>
      <c r="AK1373" s="8" t="n">
        <f aca="false">IF(AND(AP1373&gt;=V_NEED,AR1373&gt;=P_MIN,AQ1373&gt;=Z_MIN,F1373&lt;=N_CAP,D1373&lt;=R_MAX,OR(CORONA_REQ=0,O1373&gt;=G1373),OR(CORE_MODE&lt;&gt;3,E_CORE&lt;=E_NULL_MAX)),1,0)</f>
        <v>0</v>
      </c>
      <c r="AL1373" s="31" t="n">
        <f aca="false">IF(AK1373=1,IF(OBJECTIVE=1,AI1373,AJ1373),1000000000000)+ROW()*0.000000001</f>
        <v>1000000000000</v>
      </c>
      <c r="AM1373" s="31" t="n">
        <v>7.159785</v>
      </c>
      <c r="AN1373" s="41" t="n">
        <v>1.301249</v>
      </c>
      <c r="AO1373" s="31" t="n">
        <v>2.077804</v>
      </c>
      <c r="AP1373" s="31" t="n">
        <f aca="false">IF(CORE_MODE=1,G1373,IF(OR(CORE_MODE=3,CORE_MODE=4),G1373+(CHOOSE(N_CW+1,0,1,CW_N2,CW_N3,CW_N4,CW_N5,CW_N6)+CHOOSE(N_CW_A+1,0,CW_A1,CW_A2))*CW_PER_SWING*AM1373,AM1373))</f>
        <v>28.327024793455</v>
      </c>
      <c r="AQ1373" s="41" t="n">
        <f aca="false">IF(CORE_MODE=2,AN1373,K1373)</f>
        <v>1.399989</v>
      </c>
      <c r="AR1373" s="31" t="n">
        <f aca="false">IF(CORE_MODE=2,AO1373,L1373)</f>
        <v>2.478917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31" t="n">
        <v>13.132078</v>
      </c>
      <c r="H1374" s="8" t="n">
        <v>48.028958</v>
      </c>
      <c r="I1374" s="8" t="n">
        <v>624.459401</v>
      </c>
      <c r="J1374" s="31" t="n">
        <v>13.001727</v>
      </c>
      <c r="K1374" s="41" t="n">
        <v>1.447956</v>
      </c>
      <c r="L1374" s="31" t="n">
        <v>4.226128</v>
      </c>
      <c r="M1374" s="8" t="n">
        <v>130</v>
      </c>
      <c r="N1374" s="8" t="n">
        <v>864</v>
      </c>
      <c r="O1374" s="31" t="n">
        <v>12.486647</v>
      </c>
      <c r="P1374" s="31" t="n">
        <v>6.010303</v>
      </c>
      <c r="Q1374" s="31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31" t="n">
        <v>3.582019</v>
      </c>
      <c r="W1374" s="41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2*ROUNDUP(G1374*1000/V_ZENER,0)*PRICE_Z+(4+IF(CORE_MODE=1,1,0)+IF(OR(CORE_MODE=3,CORE_MODE=4),1+2*N_CW+2*N_CW_A,0))*ROUNDUP(G1374*DIODE_SAFETY/V_STICK,0)*PRICE_STICK</f>
        <v>101.7</v>
      </c>
      <c r="AG1374" s="24" t="n">
        <f aca="false">SUM(X1374:AF1374)</f>
        <v>1973.75533916</v>
      </c>
      <c r="AH1374" s="20" t="n">
        <f aca="false">FIXED_BOM</f>
        <v>3666</v>
      </c>
      <c r="AI1374" s="24" t="n">
        <f aca="false">(AG1374+AH1374)*(1+CONT)</f>
        <v>6485.718640034</v>
      </c>
      <c r="AJ1374" s="24" t="n">
        <f aca="false">IF(AR1374&gt;0,AI1374/AR1374,1000000000000)</f>
        <v>1534.67160484349</v>
      </c>
      <c r="AK1374" s="8" t="n">
        <f aca="false">IF(AND(AP1374&gt;=V_NEED,AR1374&gt;=P_MIN,AQ1374&gt;=Z_MIN,F1374&lt;=N_CAP,D1374&lt;=R_MAX,OR(CORONA_REQ=0,O1374&gt;=G1374),OR(CORE_MODE&lt;&gt;3,E_CORE&lt;=E_NULL_MAX)),1,0)</f>
        <v>0</v>
      </c>
      <c r="AL1374" s="31" t="n">
        <f aca="false">IF(AK1374=1,IF(OBJECTIVE=1,AI1374,AJ1374),1000000000000)+ROW()*0.000000001</f>
        <v>1000000000000</v>
      </c>
      <c r="AM1374" s="31" t="n">
        <v>7.228026</v>
      </c>
      <c r="AN1374" s="41" t="n">
        <v>1.374956</v>
      </c>
      <c r="AO1374" s="31" t="n">
        <v>3.815775</v>
      </c>
      <c r="AP1374" s="31" t="n">
        <f aca="false">IF(CORE_MODE=1,G1374,IF(OR(CORE_MODE=3,CORE_MODE=4),G1374+(CHOOSE(N_CW+1,0,1,CW_N2,CW_N3,CW_N4,CW_N5,CW_N6)+CHOOSE(N_CW_A+1,0,CW_A1,CW_A2))*CW_PER_SWING*AM1374,AM1374))</f>
        <v>28.471850142838</v>
      </c>
      <c r="AQ1374" s="41" t="n">
        <f aca="false">IF(CORE_MODE=2,AN1374,K1374)</f>
        <v>1.447956</v>
      </c>
      <c r="AR1374" s="31" t="n">
        <f aca="false">IF(CORE_MODE=2,AO1374,L1374)</f>
        <v>4.226128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31" t="n">
        <v>13.132078</v>
      </c>
      <c r="H1375" s="8" t="n">
        <v>64.76676</v>
      </c>
      <c r="I1375" s="8" t="n">
        <v>851.535547</v>
      </c>
      <c r="J1375" s="31" t="n">
        <v>13.147725</v>
      </c>
      <c r="K1375" s="41" t="n">
        <v>1.472681</v>
      </c>
      <c r="L1375" s="31" t="n">
        <v>5.987316</v>
      </c>
      <c r="M1375" s="8" t="n">
        <v>178</v>
      </c>
      <c r="N1375" s="8" t="n">
        <v>960</v>
      </c>
      <c r="O1375" s="31" t="n">
        <v>12.486647</v>
      </c>
      <c r="P1375" s="31" t="n">
        <v>8.013738</v>
      </c>
      <c r="Q1375" s="31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31" t="n">
        <v>4.537224</v>
      </c>
      <c r="W1375" s="41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2*ROUNDUP(G1375*1000/V_ZENER,0)*PRICE_Z+(4+IF(CORE_MODE=1,1,0)+IF(OR(CORE_MODE=3,CORE_MODE=4),1+2*N_CW+2*N_CW_A,0))*ROUNDUP(G1375*DIODE_SAFETY/V_STICK,0)*PRICE_STICK</f>
        <v>101.7</v>
      </c>
      <c r="AG1375" s="24" t="n">
        <f aca="false">SUM(X1375:AF1375)</f>
        <v>2556.91302991</v>
      </c>
      <c r="AH1375" s="20" t="n">
        <f aca="false">FIXED_BOM</f>
        <v>3666</v>
      </c>
      <c r="AI1375" s="24" t="n">
        <f aca="false">(AG1375+AH1375)*(1+CONT)</f>
        <v>7156.3499843965</v>
      </c>
      <c r="AJ1375" s="24" t="n">
        <f aca="false">IF(AR1375&gt;0,AI1375/AR1375,1000000000000)</f>
        <v>1195.25175961925</v>
      </c>
      <c r="AK1375" s="8" t="n">
        <f aca="false">IF(AND(AP1375&gt;=V_NEED,AR1375&gt;=P_MIN,AQ1375&gt;=Z_MIN,F1375&lt;=N_CAP,D1375&lt;=R_MAX,OR(CORONA_REQ=0,O1375&gt;=G1375),OR(CORE_MODE&lt;&gt;3,E_CORE&lt;=E_NULL_MAX)),1,0)</f>
        <v>0</v>
      </c>
      <c r="AL1375" s="31" t="n">
        <f aca="false">IF(AK1375=1,IF(OBJECTIVE=1,AI1375,AJ1375),1000000000000)+ROW()*0.000000001</f>
        <v>1000000000000</v>
      </c>
      <c r="AM1375" s="31" t="n">
        <v>7.268814</v>
      </c>
      <c r="AN1375" s="41" t="n">
        <v>1.416016</v>
      </c>
      <c r="AO1375" s="31" t="n">
        <v>5.586768</v>
      </c>
      <c r="AP1375" s="31" t="n">
        <f aca="false">IF(CORE_MODE=1,G1375,IF(OR(CORE_MODE=3,CORE_MODE=4),G1375+(CHOOSE(N_CW+1,0,1,CW_N2,CW_N3,CW_N4,CW_N5,CW_N6)+CHOOSE(N_CW_A+1,0,CW_A1,CW_A2))*CW_PER_SWING*AM1375,AM1375))</f>
        <v>28.558413006082</v>
      </c>
      <c r="AQ1375" s="41" t="n">
        <f aca="false">IF(CORE_MODE=2,AN1375,K1375)</f>
        <v>1.472681</v>
      </c>
      <c r="AR1375" s="31" t="n">
        <f aca="false">IF(CORE_MODE=2,AO1375,L1375)</f>
        <v>5.987316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31" t="n">
        <v>13.132078</v>
      </c>
      <c r="H1376" s="8" t="n">
        <v>81.504563</v>
      </c>
      <c r="I1376" s="8" t="n">
        <v>1078.611692</v>
      </c>
      <c r="J1376" s="31" t="n">
        <v>13.233758</v>
      </c>
      <c r="K1376" s="41" t="n">
        <v>1.486958</v>
      </c>
      <c r="L1376" s="31" t="n">
        <v>7.744461</v>
      </c>
      <c r="M1376" s="8" t="n">
        <v>218</v>
      </c>
      <c r="N1376" s="8" t="n">
        <v>1040</v>
      </c>
      <c r="O1376" s="31" t="n">
        <v>12.486647</v>
      </c>
      <c r="P1376" s="31" t="n">
        <v>10.017172</v>
      </c>
      <c r="Q1376" s="31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31" t="n">
        <v>5.333228</v>
      </c>
      <c r="W1376" s="41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2*ROUNDUP(G1376*1000/V_ZENER,0)*PRICE_Z+(4+IF(CORE_MODE=1,1,0)+IF(OR(CORE_MODE=3,CORE_MODE=4),1+2*N_CW+2*N_CW_A,0))*ROUNDUP(G1376*DIODE_SAFETY/V_STICK,0)*PRICE_STICK</f>
        <v>101.7</v>
      </c>
      <c r="AG1376" s="24" t="n">
        <f aca="false">SUM(X1376:AF1376)</f>
        <v>3050.97538454</v>
      </c>
      <c r="AH1376" s="20" t="n">
        <f aca="false">FIXED_BOM</f>
        <v>3666</v>
      </c>
      <c r="AI1376" s="24" t="n">
        <f aca="false">(AG1376+AH1376)*(1+CONT)</f>
        <v>7724.521692221</v>
      </c>
      <c r="AJ1376" s="24" t="n">
        <f aca="false">IF(AR1376&gt;0,AI1376/AR1376,1000000000000)</f>
        <v>997.425345962876</v>
      </c>
      <c r="AK1376" s="8" t="n">
        <f aca="false">IF(AND(AP1376&gt;=V_NEED,AR1376&gt;=P_MIN,AQ1376&gt;=Z_MIN,F1376&lt;=N_CAP,D1376&lt;=R_MAX,OR(CORONA_REQ=0,O1376&gt;=G1376),OR(CORE_MODE&lt;&gt;3,E_CORE&lt;=E_NULL_MAX)),1,0)</f>
        <v>0</v>
      </c>
      <c r="AL1376" s="31" t="n">
        <f aca="false">IF(AK1376=1,IF(OBJECTIVE=1,AI1376,AJ1376),1000000000000)+ROW()*0.000000001</f>
        <v>1000000000000</v>
      </c>
      <c r="AM1376" s="31" t="n">
        <v>7.300018</v>
      </c>
      <c r="AN1376" s="41" t="n">
        <v>1.439322</v>
      </c>
      <c r="AO1376" s="31" t="n">
        <v>7.326259</v>
      </c>
      <c r="AP1376" s="31" t="n">
        <f aca="false">IF(CORE_MODE=1,G1376,IF(OR(CORE_MODE=3,CORE_MODE=4),G1376+(CHOOSE(N_CW+1,0,1,CW_N2,CW_N3,CW_N4,CW_N5,CW_N6)+CHOOSE(N_CW_A+1,0,CW_A1,CW_A2))*CW_PER_SWING*AM1376,AM1376))</f>
        <v>28.624636100734</v>
      </c>
      <c r="AQ1376" s="41" t="n">
        <f aca="false">IF(CORE_MODE=2,AN1376,K1376)</f>
        <v>1.486958</v>
      </c>
      <c r="AR1376" s="31" t="n">
        <f aca="false">IF(CORE_MODE=2,AO1376,L1376)</f>
        <v>7.744461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31" t="n">
        <v>13.132078</v>
      </c>
      <c r="H1377" s="8" t="n">
        <v>98.242366</v>
      </c>
      <c r="I1377" s="8" t="n">
        <v>1305.687838</v>
      </c>
      <c r="J1377" s="31" t="n">
        <v>13.290476</v>
      </c>
      <c r="K1377" s="41" t="n">
        <v>1.496672</v>
      </c>
      <c r="L1377" s="31" t="n">
        <v>9.510407</v>
      </c>
      <c r="M1377" s="8" t="n">
        <v>266</v>
      </c>
      <c r="N1377" s="8" t="n">
        <v>1136</v>
      </c>
      <c r="O1377" s="31" t="n">
        <v>12.486647</v>
      </c>
      <c r="P1377" s="31" t="n">
        <v>12.020607</v>
      </c>
      <c r="Q1377" s="31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31" t="n">
        <v>6.288433</v>
      </c>
      <c r="W1377" s="41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2*ROUNDUP(G1377*1000/V_ZENER,0)*PRICE_Z+(4+IF(CORE_MODE=1,1,0)+IF(OR(CORE_MODE=3,CORE_MODE=4),1+2*N_CW+2*N_CW_A,0))*ROUNDUP(G1377*DIODE_SAFETY/V_STICK,0)*PRICE_STICK</f>
        <v>101.7</v>
      </c>
      <c r="AG1377" s="24" t="n">
        <f aca="false">SUM(X1377:AF1377)</f>
        <v>3634.13307029</v>
      </c>
      <c r="AH1377" s="20" t="n">
        <f aca="false">FIXED_BOM</f>
        <v>3666</v>
      </c>
      <c r="AI1377" s="24" t="n">
        <f aca="false">(AG1377+AH1377)*(1+CONT)</f>
        <v>8395.1530308335</v>
      </c>
      <c r="AJ1377" s="24" t="n">
        <f aca="false">IF(AR1377&gt;0,AI1377/AR1377,1000000000000)</f>
        <v>882.733307926096</v>
      </c>
      <c r="AK1377" s="8" t="n">
        <f aca="false">IF(AND(AP1377&gt;=V_NEED,AR1377&gt;=P_MIN,AQ1377&gt;=Z_MIN,F1377&lt;=N_CAP,D1377&lt;=R_MAX,OR(CORONA_REQ=0,O1377&gt;=G1377),OR(CORE_MODE&lt;&gt;3,E_CORE&lt;=E_NULL_MAX)),1,0)</f>
        <v>0</v>
      </c>
      <c r="AL1377" s="31" t="n">
        <f aca="false">IF(AK1377=1,IF(OBJECTIVE=1,AI1377,AJ1377),1000000000000)+ROW()*0.000000001</f>
        <v>1000000000000</v>
      </c>
      <c r="AM1377" s="31" t="n">
        <v>7.325087</v>
      </c>
      <c r="AN1377" s="41" t="n">
        <v>1.456538</v>
      </c>
      <c r="AO1377" s="31" t="n">
        <v>9.095797</v>
      </c>
      <c r="AP1377" s="31" t="n">
        <f aca="false">IF(CORE_MODE=1,G1377,IF(OR(CORE_MODE=3,CORE_MODE=4),G1377+(CHOOSE(N_CW+1,0,1,CW_N2,CW_N3,CW_N4,CW_N5,CW_N6)+CHOOSE(N_CW_A+1,0,CW_A1,CW_A2))*CW_PER_SWING*AM1377,AM1377))</f>
        <v>28.677839111881</v>
      </c>
      <c r="AQ1377" s="41" t="n">
        <f aca="false">IF(CORE_MODE=2,AN1377,K1377)</f>
        <v>1.496672</v>
      </c>
      <c r="AR1377" s="31" t="n">
        <f aca="false">IF(CORE_MODE=2,AO1377,L1377)</f>
        <v>9.510407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31" t="n">
        <v>13.132078</v>
      </c>
      <c r="H1378" s="8" t="n">
        <v>131.717971</v>
      </c>
      <c r="I1378" s="8" t="n">
        <v>1759.84013</v>
      </c>
      <c r="J1378" s="31" t="n">
        <v>13.360668</v>
      </c>
      <c r="K1378" s="41" t="n">
        <v>1.508971</v>
      </c>
      <c r="L1378" s="31" t="n">
        <v>13.03831</v>
      </c>
      <c r="M1378" s="8" t="n">
        <v>354</v>
      </c>
      <c r="N1378" s="8" t="n">
        <v>1312</v>
      </c>
      <c r="O1378" s="31" t="n">
        <v>12.486647</v>
      </c>
      <c r="P1378" s="31" t="n">
        <v>16.027476</v>
      </c>
      <c r="Q1378" s="31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31" t="n">
        <v>8.039642</v>
      </c>
      <c r="W1378" s="41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2*ROUNDUP(G1378*1000/V_ZENER,0)*PRICE_Z+(4+IF(CORE_MODE=1,1,0)+IF(OR(CORE_MODE=3,CORE_MODE=4),1+2*N_CW+2*N_CW_A,0))*ROUNDUP(G1378*DIODE_SAFETY/V_STICK,0)*PRICE_STICK</f>
        <v>101.7</v>
      </c>
      <c r="AG1378" s="24" t="n">
        <f aca="false">SUM(X1378:AF1378)</f>
        <v>4711.35305717</v>
      </c>
      <c r="AH1378" s="20" t="n">
        <f aca="false">FIXED_BOM</f>
        <v>3666</v>
      </c>
      <c r="AI1378" s="24" t="n">
        <f aca="false">(AG1378+AH1378)*(1+CONT)</f>
        <v>9633.9560157455</v>
      </c>
      <c r="AJ1378" s="24" t="n">
        <f aca="false">IF(AR1378&gt;0,AI1378/AR1378,1000000000000)</f>
        <v>738.896069793209</v>
      </c>
      <c r="AK1378" s="8" t="n">
        <f aca="false">IF(AND(AP1378&gt;=V_NEED,AR1378&gt;=P_MIN,AQ1378&gt;=Z_MIN,F1378&lt;=N_CAP,D1378&lt;=R_MAX,OR(CORONA_REQ=0,O1378&gt;=G1378),OR(CORE_MODE&lt;&gt;3,E_CORE&lt;=E_NULL_MAX)),1,0)</f>
        <v>0</v>
      </c>
      <c r="AL1378" s="31" t="n">
        <f aca="false">IF(AK1378=1,IF(OBJECTIVE=1,AI1378,AJ1378),1000000000000)+ROW()*0.000000001</f>
        <v>1000000000000</v>
      </c>
      <c r="AM1378" s="31" t="n">
        <v>7.381121</v>
      </c>
      <c r="AN1378" s="41" t="n">
        <v>1.478057</v>
      </c>
      <c r="AO1378" s="31" t="n">
        <v>12.624382</v>
      </c>
      <c r="AP1378" s="31" t="n">
        <f aca="false">IF(CORE_MODE=1,G1378,IF(OR(CORE_MODE=3,CORE_MODE=4),G1378+(CHOOSE(N_CW+1,0,1,CW_N2,CW_N3,CW_N4,CW_N5,CW_N6)+CHOOSE(N_CW_A+1,0,CW_A1,CW_A2))*CW_PER_SWING*AM1378,AM1378))</f>
        <v>28.796757996823</v>
      </c>
      <c r="AQ1378" s="41" t="n">
        <f aca="false">IF(CORE_MODE=2,AN1378,K1378)</f>
        <v>1.508971</v>
      </c>
      <c r="AR1378" s="31" t="n">
        <f aca="false">IF(CORE_MODE=2,AO1378,L1378)</f>
        <v>13.03831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31" t="n">
        <v>13.132078</v>
      </c>
      <c r="H1379" s="8" t="n">
        <v>41.745165</v>
      </c>
      <c r="I1379" s="8" t="n">
        <v>478.112144</v>
      </c>
      <c r="J1379" s="31" t="n">
        <v>11.453114</v>
      </c>
      <c r="K1379" s="41" t="n">
        <v>1.403826</v>
      </c>
      <c r="L1379" s="31" t="n">
        <v>3.005881</v>
      </c>
      <c r="M1379" s="8" t="n">
        <v>98</v>
      </c>
      <c r="N1379" s="8" t="n">
        <v>800</v>
      </c>
      <c r="O1379" s="31" t="n">
        <v>12.486647</v>
      </c>
      <c r="P1379" s="31" t="n">
        <v>4.685453</v>
      </c>
      <c r="Q1379" s="31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31" t="n">
        <v>2.945215</v>
      </c>
      <c r="W1379" s="41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2*ROUNDUP(G1379*1000/V_ZENER,0)*PRICE_Z+(4+IF(CORE_MODE=1,1,0)+IF(OR(CORE_MODE=3,CORE_MODE=4),1+2*N_CW+2*N_CW_A,0))*ROUNDUP(G1379*DIODE_SAFETY/V_STICK,0)*PRICE_STICK</f>
        <v>101.7</v>
      </c>
      <c r="AG1379" s="24" t="n">
        <f aca="false">SUM(X1379:AF1379)</f>
        <v>1576.91101916</v>
      </c>
      <c r="AH1379" s="20" t="n">
        <f aca="false">FIXED_BOM</f>
        <v>3666</v>
      </c>
      <c r="AI1379" s="24" t="n">
        <f aca="false">(AG1379+AH1379)*(1+CONT)</f>
        <v>6029.347672034</v>
      </c>
      <c r="AJ1379" s="24" t="n">
        <f aca="false">IF(AR1379&gt;0,AI1379/AR1379,1000000000000)</f>
        <v>2005.85042190093</v>
      </c>
      <c r="AK1379" s="8" t="n">
        <f aca="false">IF(AND(AP1379&gt;=V_NEED,AR1379&gt;=P_MIN,AQ1379&gt;=Z_MIN,F1379&lt;=N_CAP,D1379&lt;=R_MAX,OR(CORONA_REQ=0,O1379&gt;=G1379),OR(CORE_MODE&lt;&gt;3,E_CORE&lt;=E_NULL_MAX)),1,0)</f>
        <v>0</v>
      </c>
      <c r="AL1379" s="31" t="n">
        <f aca="false">IF(AK1379=1,IF(OBJECTIVE=1,AI1379,AJ1379),1000000000000)+ROW()*0.000000001</f>
        <v>1000000000000</v>
      </c>
      <c r="AM1379" s="31" t="n">
        <v>7.165725</v>
      </c>
      <c r="AN1379" s="41" t="n">
        <v>1.319996</v>
      </c>
      <c r="AO1379" s="31" t="n">
        <v>2.614512</v>
      </c>
      <c r="AP1379" s="31" t="n">
        <f aca="false">IF(CORE_MODE=1,G1379,IF(OR(CORE_MODE=3,CORE_MODE=4),G1379+(CHOOSE(N_CW+1,0,1,CW_N2,CW_N3,CW_N4,CW_N5,CW_N6)+CHOOSE(N_CW_A+1,0,CW_A1,CW_A2))*CW_PER_SWING*AM1379,AM1379))</f>
        <v>28.339631035675</v>
      </c>
      <c r="AQ1379" s="41" t="n">
        <f aca="false">IF(CORE_MODE=2,AN1379,K1379)</f>
        <v>1.403826</v>
      </c>
      <c r="AR1379" s="31" t="n">
        <f aca="false">IF(CORE_MODE=2,AO1379,L1379)</f>
        <v>3.005881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31" t="n">
        <v>13.132078</v>
      </c>
      <c r="H1380" s="8" t="n">
        <v>64.456688</v>
      </c>
      <c r="I1380" s="8" t="n">
        <v>751.319084</v>
      </c>
      <c r="J1380" s="31" t="n">
        <v>11.656185</v>
      </c>
      <c r="K1380" s="41" t="n">
        <v>1.44361</v>
      </c>
      <c r="L1380" s="31" t="n">
        <v>5.059717</v>
      </c>
      <c r="M1380" s="8" t="n">
        <v>138</v>
      </c>
      <c r="N1380" s="8" t="n">
        <v>880</v>
      </c>
      <c r="O1380" s="31" t="n">
        <v>12.486647</v>
      </c>
      <c r="P1380" s="31" t="n">
        <v>7.028179</v>
      </c>
      <c r="Q1380" s="31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31" t="n">
        <v>3.74122</v>
      </c>
      <c r="W1380" s="41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2*ROUNDUP(G1380*1000/V_ZENER,0)*PRICE_Z+(4+IF(CORE_MODE=1,1,0)+IF(OR(CORE_MODE=3,CORE_MODE=4),1+2*N_CW+2*N_CW_A,0))*ROUNDUP(G1380*DIODE_SAFETY/V_STICK,0)*PRICE_STICK</f>
        <v>101.7</v>
      </c>
      <c r="AG1380" s="24" t="n">
        <f aca="false">SUM(X1380:AF1380)</f>
        <v>2075.03469903</v>
      </c>
      <c r="AH1380" s="20" t="n">
        <f aca="false">FIXED_BOM</f>
        <v>3666</v>
      </c>
      <c r="AI1380" s="24" t="n">
        <f aca="false">(AG1380+AH1380)*(1+CONT)</f>
        <v>6602.1899038845</v>
      </c>
      <c r="AJ1380" s="24" t="n">
        <f aca="false">IF(AR1380&gt;0,AI1380/AR1380,1000000000000)</f>
        <v>1304.85359238165</v>
      </c>
      <c r="AK1380" s="8" t="n">
        <f aca="false">IF(AND(AP1380&gt;=V_NEED,AR1380&gt;=P_MIN,AQ1380&gt;=Z_MIN,F1380&lt;=N_CAP,D1380&lt;=R_MAX,OR(CORONA_REQ=0,O1380&gt;=G1380),OR(CORE_MODE&lt;&gt;3,E_CORE&lt;=E_NULL_MAX)),1,0)</f>
        <v>0</v>
      </c>
      <c r="AL1380" s="31" t="n">
        <f aca="false">IF(AK1380=1,IF(OBJECTIVE=1,AI1380,AJ1380),1000000000000)+ROW()*0.000000001</f>
        <v>1000000000000</v>
      </c>
      <c r="AM1380" s="31" t="n">
        <v>7.226521</v>
      </c>
      <c r="AN1380" s="41" t="n">
        <v>1.38355</v>
      </c>
      <c r="AO1380" s="31" t="n">
        <v>4.658469</v>
      </c>
      <c r="AP1380" s="31" t="n">
        <f aca="false">IF(CORE_MODE=1,G1380,IF(OR(CORE_MODE=3,CORE_MODE=4),G1380+(CHOOSE(N_CW+1,0,1,CW_N2,CW_N3,CW_N4,CW_N5,CW_N6)+CHOOSE(N_CW_A+1,0,CW_A1,CW_A2))*CW_PER_SWING*AM1380,AM1380))</f>
        <v>28.468656137023</v>
      </c>
      <c r="AQ1380" s="41" t="n">
        <f aca="false">IF(CORE_MODE=2,AN1380,K1380)</f>
        <v>1.44361</v>
      </c>
      <c r="AR1380" s="31" t="n">
        <f aca="false">IF(CORE_MODE=2,AO1380,L1380)</f>
        <v>5.059717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31" t="n">
        <v>13.132078</v>
      </c>
      <c r="H1381" s="8" t="n">
        <v>87.16821</v>
      </c>
      <c r="I1381" s="8" t="n">
        <v>1024.526024</v>
      </c>
      <c r="J1381" s="31" t="n">
        <v>11.753436</v>
      </c>
      <c r="K1381" s="41" t="n">
        <v>1.463344</v>
      </c>
      <c r="L1381" s="31" t="n">
        <v>7.112834</v>
      </c>
      <c r="M1381" s="8" t="n">
        <v>186</v>
      </c>
      <c r="N1381" s="8" t="n">
        <v>976</v>
      </c>
      <c r="O1381" s="31" t="n">
        <v>12.486647</v>
      </c>
      <c r="P1381" s="31" t="n">
        <v>9.370906</v>
      </c>
      <c r="Q1381" s="31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31" t="n">
        <v>4.696425</v>
      </c>
      <c r="W1381" s="41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2*ROUNDUP(G1381*1000/V_ZENER,0)*PRICE_Z+(4+IF(CORE_MODE=1,1,0)+IF(OR(CORE_MODE=3,CORE_MODE=4),1+2*N_CW+2*N_CW_A,0))*ROUNDUP(G1381*DIODE_SAFETY/V_STICK,0)*PRICE_STICK</f>
        <v>101.7</v>
      </c>
      <c r="AG1381" s="24" t="n">
        <f aca="false">SUM(X1381:AF1381)</f>
        <v>2662.25371002</v>
      </c>
      <c r="AH1381" s="20" t="n">
        <f aca="false">FIXED_BOM</f>
        <v>3666</v>
      </c>
      <c r="AI1381" s="24" t="n">
        <f aca="false">(AG1381+AH1381)*(1+CONT)</f>
        <v>7277.491766523</v>
      </c>
      <c r="AJ1381" s="24" t="n">
        <f aca="false">IF(AR1381&gt;0,AI1381/AR1381,1000000000000)</f>
        <v>1023.14938975421</v>
      </c>
      <c r="AK1381" s="8" t="n">
        <f aca="false">IF(AND(AP1381&gt;=V_NEED,AR1381&gt;=P_MIN,AQ1381&gt;=Z_MIN,F1381&lt;=N_CAP,D1381&lt;=R_MAX,OR(CORONA_REQ=0,O1381&gt;=G1381),OR(CORE_MODE&lt;&gt;3,E_CORE&lt;=E_NULL_MAX)),1,0)</f>
        <v>0</v>
      </c>
      <c r="AL1381" s="31" t="n">
        <f aca="false">IF(AK1381=1,IF(OBJECTIVE=1,AI1381,AJ1381),1000000000000)+ROW()*0.000000001</f>
        <v>1000000000000</v>
      </c>
      <c r="AM1381" s="31" t="n">
        <v>7.268148</v>
      </c>
      <c r="AN1381" s="41" t="n">
        <v>1.415747</v>
      </c>
      <c r="AO1381" s="31" t="n">
        <v>6.697863</v>
      </c>
      <c r="AP1381" s="31" t="n">
        <f aca="false">IF(CORE_MODE=1,G1381,IF(OR(CORE_MODE=3,CORE_MODE=4),G1381+(CHOOSE(N_CW+1,0,1,CW_N2,CW_N3,CW_N4,CW_N5,CW_N6)+CHOOSE(N_CW_A+1,0,CW_A1,CW_A2))*CW_PER_SWING*AM1381,AM1381))</f>
        <v>28.556999578924</v>
      </c>
      <c r="AQ1381" s="41" t="n">
        <f aca="false">IF(CORE_MODE=2,AN1381,K1381)</f>
        <v>1.463344</v>
      </c>
      <c r="AR1381" s="31" t="n">
        <f aca="false">IF(CORE_MODE=2,AO1381,L1381)</f>
        <v>7.112834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31" t="n">
        <v>13.132078</v>
      </c>
      <c r="H1382" s="8" t="n">
        <v>109.879733</v>
      </c>
      <c r="I1382" s="8" t="n">
        <v>1297.732963</v>
      </c>
      <c r="J1382" s="31" t="n">
        <v>11.810485</v>
      </c>
      <c r="K1382" s="41" t="n">
        <v>1.475435</v>
      </c>
      <c r="L1382" s="31" t="n">
        <v>9.17505</v>
      </c>
      <c r="M1382" s="8" t="n">
        <v>234</v>
      </c>
      <c r="N1382" s="8" t="n">
        <v>1072</v>
      </c>
      <c r="O1382" s="31" t="n">
        <v>12.486647</v>
      </c>
      <c r="P1382" s="31" t="n">
        <v>11.713632</v>
      </c>
      <c r="Q1382" s="31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31" t="n">
        <v>5.65163</v>
      </c>
      <c r="W1382" s="41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2*ROUNDUP(G1382*1000/V_ZENER,0)*PRICE_Z+(4+IF(CORE_MODE=1,1,0)+IF(OR(CORE_MODE=3,CORE_MODE=4),1+2*N_CW+2*N_CW_A,0))*ROUNDUP(G1382*DIODE_SAFETY/V_STICK,0)*PRICE_STICK</f>
        <v>101.7</v>
      </c>
      <c r="AG1382" s="24" t="n">
        <f aca="false">SUM(X1382:AF1382)</f>
        <v>3249.47271404</v>
      </c>
      <c r="AH1382" s="20" t="n">
        <f aca="false">FIXED_BOM</f>
        <v>3666</v>
      </c>
      <c r="AI1382" s="24" t="n">
        <f aca="false">(AG1382+AH1382)*(1+CONT)</f>
        <v>7952.793621146</v>
      </c>
      <c r="AJ1382" s="24" t="n">
        <f aca="false">IF(AR1382&gt;0,AI1382/AR1382,1000000000000)</f>
        <v>866.784771870017</v>
      </c>
      <c r="AK1382" s="8" t="n">
        <f aca="false">IF(AND(AP1382&gt;=V_NEED,AR1382&gt;=P_MIN,AQ1382&gt;=Z_MIN,F1382&lt;=N_CAP,D1382&lt;=R_MAX,OR(CORONA_REQ=0,O1382&gt;=G1382),OR(CORE_MODE&lt;&gt;3,E_CORE&lt;=E_NULL_MAX)),1,0)</f>
        <v>0</v>
      </c>
      <c r="AL1382" s="31" t="n">
        <f aca="false">IF(AK1382=1,IF(OBJECTIVE=1,AI1382,AJ1382),1000000000000)+ROW()*0.000000001</f>
        <v>1000000000000</v>
      </c>
      <c r="AM1382" s="31" t="n">
        <v>7.299671</v>
      </c>
      <c r="AN1382" s="41" t="n">
        <v>1.436714</v>
      </c>
      <c r="AO1382" s="31" t="n">
        <v>8.761483</v>
      </c>
      <c r="AP1382" s="31" t="n">
        <f aca="false">IF(CORE_MODE=1,G1382,IF(OR(CORE_MODE=3,CORE_MODE=4),G1382+(CHOOSE(N_CW+1,0,1,CW_N2,CW_N3,CW_N4,CW_N5,CW_N6)+CHOOSE(N_CW_A+1,0,CW_A1,CW_A2))*CW_PER_SWING*AM1382,AM1382))</f>
        <v>28.623899675473</v>
      </c>
      <c r="AQ1382" s="41" t="n">
        <f aca="false">IF(CORE_MODE=2,AN1382,K1382)</f>
        <v>1.475435</v>
      </c>
      <c r="AR1382" s="31" t="n">
        <f aca="false">IF(CORE_MODE=2,AO1382,L1382)</f>
        <v>9.17505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31" t="n">
        <v>13.132078</v>
      </c>
      <c r="H1383" s="8" t="n">
        <v>132.591256</v>
      </c>
      <c r="I1383" s="8" t="n">
        <v>1570.939903</v>
      </c>
      <c r="J1383" s="31" t="n">
        <v>11.84799</v>
      </c>
      <c r="K1383" s="41" t="n">
        <v>1.483448</v>
      </c>
      <c r="L1383" s="31" t="n">
        <v>11.237795</v>
      </c>
      <c r="M1383" s="8" t="n">
        <v>274</v>
      </c>
      <c r="N1383" s="8" t="n">
        <v>1152</v>
      </c>
      <c r="O1383" s="31" t="n">
        <v>12.486647</v>
      </c>
      <c r="P1383" s="31" t="n">
        <v>14.056359</v>
      </c>
      <c r="Q1383" s="31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31" t="n">
        <v>6.447634</v>
      </c>
      <c r="W1383" s="41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2*ROUNDUP(G1383*1000/V_ZENER,0)*PRICE_Z+(4+IF(CORE_MODE=1,1,0)+IF(OR(CORE_MODE=3,CORE_MODE=4),1+2*N_CW+2*N_CW_A,0))*ROUNDUP(G1383*DIODE_SAFETY/V_STICK,0)*PRICE_STICK</f>
        <v>101.7</v>
      </c>
      <c r="AG1383" s="24" t="n">
        <f aca="false">SUM(X1383:AF1383)</f>
        <v>3747.59634588</v>
      </c>
      <c r="AH1383" s="20" t="n">
        <f aca="false">FIXED_BOM</f>
        <v>3666</v>
      </c>
      <c r="AI1383" s="24" t="n">
        <f aca="false">(AG1383+AH1383)*(1+CONT)</f>
        <v>8525.635797762</v>
      </c>
      <c r="AJ1383" s="24" t="n">
        <f aca="false">IF(AR1383&gt;0,AI1383/AR1383,1000000000000)</f>
        <v>758.65735206613</v>
      </c>
      <c r="AK1383" s="8" t="n">
        <f aca="false">IF(AND(AP1383&gt;=V_NEED,AR1383&gt;=P_MIN,AQ1383&gt;=Z_MIN,F1383&lt;=N_CAP,D1383&lt;=R_MAX,OR(CORONA_REQ=0,O1383&gt;=G1383),OR(CORE_MODE&lt;&gt;3,E_CORE&lt;=E_NULL_MAX)),1,0)</f>
        <v>0</v>
      </c>
      <c r="AL1383" s="31" t="n">
        <f aca="false">IF(AK1383=1,IF(OBJECTIVE=1,AI1383,AJ1383),1000000000000)+ROW()*0.000000001</f>
        <v>1000000000000</v>
      </c>
      <c r="AM1383" s="31" t="n">
        <v>7.32979</v>
      </c>
      <c r="AN1383" s="41" t="n">
        <v>1.451297</v>
      </c>
      <c r="AO1383" s="31" t="n">
        <v>10.836741</v>
      </c>
      <c r="AP1383" s="31" t="n">
        <f aca="false">IF(CORE_MODE=1,G1383,IF(OR(CORE_MODE=3,CORE_MODE=4),G1383+(CHOOSE(N_CW+1,0,1,CW_N2,CW_N3,CW_N4,CW_N5,CW_N6)+CHOOSE(N_CW_A+1,0,CW_A1,CW_A2))*CW_PER_SWING*AM1383,AM1383))</f>
        <v>28.68782011477</v>
      </c>
      <c r="AQ1383" s="41" t="n">
        <f aca="false">IF(CORE_MODE=2,AN1383,K1383)</f>
        <v>1.483448</v>
      </c>
      <c r="AR1383" s="31" t="n">
        <f aca="false">IF(CORE_MODE=2,AO1383,L1383)</f>
        <v>11.237795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31" t="n">
        <v>13.132078</v>
      </c>
      <c r="H1384" s="8" t="n">
        <v>178.014301</v>
      </c>
      <c r="I1384" s="8" t="n">
        <v>2117.353783</v>
      </c>
      <c r="J1384" s="31" t="n">
        <v>11.89429</v>
      </c>
      <c r="K1384" s="41" t="n">
        <v>1.493408</v>
      </c>
      <c r="L1384" s="31" t="n">
        <v>15.372487</v>
      </c>
      <c r="M1384" s="8" t="n">
        <v>370</v>
      </c>
      <c r="N1384" s="8" t="n">
        <v>1344</v>
      </c>
      <c r="O1384" s="31" t="n">
        <v>12.486647</v>
      </c>
      <c r="P1384" s="31" t="n">
        <v>18.741812</v>
      </c>
      <c r="Q1384" s="31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31" t="n">
        <v>8.358044</v>
      </c>
      <c r="W1384" s="41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2*ROUNDUP(G1384*1000/V_ZENER,0)*PRICE_Z+(4+IF(CORE_MODE=1,1,0)+IF(OR(CORE_MODE=3,CORE_MODE=4),1+2*N_CW+2*N_CW_A,0))*ROUNDUP(G1384*DIODE_SAFETY/V_STICK,0)*PRICE_STICK</f>
        <v>101.7</v>
      </c>
      <c r="AG1384" s="24" t="n">
        <f aca="false">SUM(X1384:AF1384)</f>
        <v>4922.03436089</v>
      </c>
      <c r="AH1384" s="20" t="n">
        <f aca="false">FIXED_BOM</f>
        <v>3666</v>
      </c>
      <c r="AI1384" s="24" t="n">
        <f aca="false">(AG1384+AH1384)*(1+CONT)</f>
        <v>9876.2395150235</v>
      </c>
      <c r="AJ1384" s="24" t="n">
        <f aca="false">IF(AR1384&gt;0,AI1384/AR1384,1000000000000)</f>
        <v>642.462050221509</v>
      </c>
      <c r="AK1384" s="8" t="n">
        <f aca="false">IF(AND(AP1384&gt;=V_NEED,AR1384&gt;=P_MIN,AQ1384&gt;=Z_MIN,F1384&lt;=N_CAP,D1384&lt;=R_MAX,OR(CORONA_REQ=0,O1384&gt;=G1384),OR(CORE_MODE&lt;&gt;3,E_CORE&lt;=E_NULL_MAX)),1,0)</f>
        <v>0</v>
      </c>
      <c r="AL1384" s="31" t="n">
        <f aca="false">IF(AK1384=1,IF(OBJECTIVE=1,AI1384,AJ1384),1000000000000)+ROW()*0.000000001</f>
        <v>1000000000000</v>
      </c>
      <c r="AM1384" s="31" t="n">
        <v>7.400204</v>
      </c>
      <c r="AN1384" s="41" t="n">
        <v>1.467916</v>
      </c>
      <c r="AO1384" s="31" t="n">
        <v>14.950655</v>
      </c>
      <c r="AP1384" s="31" t="n">
        <f aca="false">IF(CORE_MODE=1,G1384,IF(OR(CORE_MODE=3,CORE_MODE=4),G1384+(CHOOSE(N_CW+1,0,1,CW_N2,CW_N3,CW_N4,CW_N5,CW_N6)+CHOOSE(N_CW_A+1,0,CW_A1,CW_A2))*CW_PER_SWING*AM1384,AM1384))</f>
        <v>28.837257141652</v>
      </c>
      <c r="AQ1384" s="41" t="n">
        <f aca="false">IF(CORE_MODE=2,AN1384,K1384)</f>
        <v>1.493408</v>
      </c>
      <c r="AR1384" s="31" t="n">
        <f aca="false">IF(CORE_MODE=2,AO1384,L1384)</f>
        <v>15.372487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31" t="n">
        <v>13.132078</v>
      </c>
      <c r="H1385" s="8" t="n">
        <v>63.891741</v>
      </c>
      <c r="I1385" s="8" t="n">
        <v>559.360286</v>
      </c>
      <c r="J1385" s="31" t="n">
        <v>8.754814</v>
      </c>
      <c r="K1385" s="41" t="n">
        <v>1.368096</v>
      </c>
      <c r="L1385" s="31" t="n">
        <v>3.305385</v>
      </c>
      <c r="M1385" s="8" t="n">
        <v>98</v>
      </c>
      <c r="N1385" s="8" t="n">
        <v>800</v>
      </c>
      <c r="O1385" s="31" t="n">
        <v>12.486647</v>
      </c>
      <c r="P1385" s="31" t="n">
        <v>5.364037</v>
      </c>
      <c r="Q1385" s="31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31" t="n">
        <v>2.945215</v>
      </c>
      <c r="W1385" s="41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2*ROUNDUP(G1385*1000/V_ZENER,0)*PRICE_Z+(4+IF(CORE_MODE=1,1,0)+IF(OR(CORE_MODE=3,CORE_MODE=4),1+2*N_CW+2*N_CW_A,0))*ROUNDUP(G1385*DIODE_SAFETY/V_STICK,0)*PRICE_STICK</f>
        <v>101.7</v>
      </c>
      <c r="AG1385" s="24" t="n">
        <f aca="false">SUM(X1385:AF1385)</f>
        <v>1585.03366964</v>
      </c>
      <c r="AH1385" s="20" t="n">
        <f aca="false">FIXED_BOM</f>
        <v>3666</v>
      </c>
      <c r="AI1385" s="24" t="n">
        <f aca="false">(AG1385+AH1385)*(1+CONT)</f>
        <v>6038.688720086</v>
      </c>
      <c r="AJ1385" s="24" t="n">
        <f aca="false">IF(AR1385&gt;0,AI1385/AR1385,1000000000000)</f>
        <v>1826.92446419585</v>
      </c>
      <c r="AK1385" s="8" t="n">
        <f aca="false">IF(AND(AP1385&gt;=V_NEED,AR1385&gt;=P_MIN,AQ1385&gt;=Z_MIN,F1385&lt;=N_CAP,D1385&lt;=R_MAX,OR(CORONA_REQ=0,O1385&gt;=G1385),OR(CORE_MODE&lt;&gt;3,E_CORE&lt;=E_NULL_MAX)),1,0)</f>
        <v>0</v>
      </c>
      <c r="AL1385" s="31" t="n">
        <f aca="false">IF(AK1385=1,IF(OBJECTIVE=1,AI1385,AJ1385),1000000000000)+ROW()*0.000000001</f>
        <v>1000000000000</v>
      </c>
      <c r="AM1385" s="31" t="n">
        <v>7.124654</v>
      </c>
      <c r="AN1385" s="41" t="n">
        <v>1.299821</v>
      </c>
      <c r="AO1385" s="31" t="n">
        <v>2.90727</v>
      </c>
      <c r="AP1385" s="31" t="n">
        <f aca="false">IF(CORE_MODE=1,G1385,IF(OR(CORE_MODE=3,CORE_MODE=4),G1385+(CHOOSE(N_CW+1,0,1,CW_N2,CW_N3,CW_N4,CW_N5,CW_N6)+CHOOSE(N_CW_A+1,0,CW_A1,CW_A2))*CW_PER_SWING*AM1385,AM1385))</f>
        <v>28.252467572002</v>
      </c>
      <c r="AQ1385" s="41" t="n">
        <f aca="false">IF(CORE_MODE=2,AN1385,K1385)</f>
        <v>1.368096</v>
      </c>
      <c r="AR1385" s="31" t="n">
        <f aca="false">IF(CORE_MODE=2,AO1385,L1385)</f>
        <v>3.305385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31" t="n">
        <v>13.132078</v>
      </c>
      <c r="H1386" s="8" t="n">
        <v>99.258451</v>
      </c>
      <c r="I1386" s="8" t="n">
        <v>878.994735</v>
      </c>
      <c r="J1386" s="31" t="n">
        <v>8.855616</v>
      </c>
      <c r="K1386" s="41" t="n">
        <v>1.399987</v>
      </c>
      <c r="L1386" s="31" t="n">
        <v>5.515465</v>
      </c>
      <c r="M1386" s="8" t="n">
        <v>146</v>
      </c>
      <c r="N1386" s="8" t="n">
        <v>896</v>
      </c>
      <c r="O1386" s="31" t="n">
        <v>12.486647</v>
      </c>
      <c r="P1386" s="31" t="n">
        <v>8.046055</v>
      </c>
      <c r="Q1386" s="31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31" t="n">
        <v>3.90042</v>
      </c>
      <c r="W1386" s="41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2*ROUNDUP(G1386*1000/V_ZENER,0)*PRICE_Z+(4+IF(CORE_MODE=1,1,0)+IF(OR(CORE_MODE=3,CORE_MODE=4),1+2*N_CW+2*N_CW_A,0))*ROUNDUP(G1386*DIODE_SAFETY/V_STICK,0)*PRICE_STICK</f>
        <v>101.7</v>
      </c>
      <c r="AG1386" s="24" t="n">
        <f aca="false">SUM(X1386:AF1386)</f>
        <v>2176.3139939</v>
      </c>
      <c r="AH1386" s="20" t="n">
        <f aca="false">FIXED_BOM</f>
        <v>3666</v>
      </c>
      <c r="AI1386" s="24" t="n">
        <f aca="false">(AG1386+AH1386)*(1+CONT)</f>
        <v>6718.661092985</v>
      </c>
      <c r="AJ1386" s="24" t="n">
        <f aca="false">IF(AR1386&gt;0,AI1386/AR1386,1000000000000)</f>
        <v>1218.14952918476</v>
      </c>
      <c r="AK1386" s="8" t="n">
        <f aca="false">IF(AND(AP1386&gt;=V_NEED,AR1386&gt;=P_MIN,AQ1386&gt;=Z_MIN,F1386&lt;=N_CAP,D1386&lt;=R_MAX,OR(CORONA_REQ=0,O1386&gt;=G1386),OR(CORE_MODE&lt;&gt;3,E_CORE&lt;=E_NULL_MAX)),1,0)</f>
        <v>0</v>
      </c>
      <c r="AL1386" s="31" t="n">
        <f aca="false">IF(AK1386=1,IF(OBJECTIVE=1,AI1386,AJ1386),1000000000000)+ROW()*0.000000001</f>
        <v>1000000000000</v>
      </c>
      <c r="AM1386" s="31" t="n">
        <v>7.184016</v>
      </c>
      <c r="AN1386" s="41" t="n">
        <v>1.352331</v>
      </c>
      <c r="AO1386" s="31" t="n">
        <v>5.121035</v>
      </c>
      <c r="AP1386" s="31" t="n">
        <f aca="false">IF(CORE_MODE=1,G1386,IF(OR(CORE_MODE=3,CORE_MODE=4),G1386+(CHOOSE(N_CW+1,0,1,CW_N2,CW_N3,CW_N4,CW_N5,CW_N6)+CHOOSE(N_CW_A+1,0,CW_A1,CW_A2))*CW_PER_SWING*AM1386,AM1386))</f>
        <v>28.378449348208</v>
      </c>
      <c r="AQ1386" s="41" t="n">
        <f aca="false">IF(CORE_MODE=2,AN1386,K1386)</f>
        <v>1.399987</v>
      </c>
      <c r="AR1386" s="31" t="n">
        <f aca="false">IF(CORE_MODE=2,AO1386,L1386)</f>
        <v>5.515465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31" t="n">
        <v>13.132078</v>
      </c>
      <c r="H1387" s="8" t="n">
        <v>134.62516</v>
      </c>
      <c r="I1387" s="8" t="n">
        <v>1198.629184</v>
      </c>
      <c r="J1387" s="31" t="n">
        <v>8.903456</v>
      </c>
      <c r="K1387" s="41" t="n">
        <v>1.415092</v>
      </c>
      <c r="L1387" s="31" t="n">
        <v>7.73052</v>
      </c>
      <c r="M1387" s="8" t="n">
        <v>194</v>
      </c>
      <c r="N1387" s="8" t="n">
        <v>992</v>
      </c>
      <c r="O1387" s="31" t="n">
        <v>12.486647</v>
      </c>
      <c r="P1387" s="31" t="n">
        <v>10.728074</v>
      </c>
      <c r="Q1387" s="31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31" t="n">
        <v>4.855625</v>
      </c>
      <c r="W1387" s="41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2*ROUNDUP(G1387*1000/V_ZENER,0)*PRICE_Z+(4+IF(CORE_MODE=1,1,0)+IF(OR(CORE_MODE=3,CORE_MODE=4),1+2*N_CW+2*N_CW_A,0))*ROUNDUP(G1387*DIODE_SAFETY/V_STICK,0)*PRICE_STICK</f>
        <v>101.7</v>
      </c>
      <c r="AG1387" s="24" t="n">
        <f aca="false">SUM(X1387:AF1387)</f>
        <v>2767.59433363</v>
      </c>
      <c r="AH1387" s="20" t="n">
        <f aca="false">FIXED_BOM</f>
        <v>3666</v>
      </c>
      <c r="AI1387" s="24" t="n">
        <f aca="false">(AG1387+AH1387)*(1+CONT)</f>
        <v>7398.6334836745</v>
      </c>
      <c r="AJ1387" s="24" t="n">
        <f aca="false">IF(AR1387&gt;0,AI1387/AR1387,1000000000000)</f>
        <v>957.068021772727</v>
      </c>
      <c r="AK1387" s="8" t="n">
        <f aca="false">IF(AND(AP1387&gt;=V_NEED,AR1387&gt;=P_MIN,AQ1387&gt;=Z_MIN,F1387&lt;=N_CAP,D1387&lt;=R_MAX,OR(CORONA_REQ=0,O1387&gt;=G1387),OR(CORE_MODE&lt;&gt;3,E_CORE&lt;=E_NULL_MAX)),1,0)</f>
        <v>0</v>
      </c>
      <c r="AL1387" s="31" t="n">
        <f aca="false">IF(AK1387=1,IF(OBJECTIVE=1,AI1387,AJ1387),1000000000000)+ROW()*0.000000001</f>
        <v>1000000000000</v>
      </c>
      <c r="AM1387" s="31" t="n">
        <v>7.225384</v>
      </c>
      <c r="AN1387" s="41" t="n">
        <v>1.377805</v>
      </c>
      <c r="AO1387" s="31" t="n">
        <v>7.321883</v>
      </c>
      <c r="AP1387" s="31" t="n">
        <f aca="false">IF(CORE_MODE=1,G1387,IF(OR(CORE_MODE=3,CORE_MODE=4),G1387+(CHOOSE(N_CW+1,0,1,CW_N2,CW_N3,CW_N4,CW_N5,CW_N6)+CHOOSE(N_CW_A+1,0,CW_A1,CW_A2))*CW_PER_SWING*AM1387,AM1387))</f>
        <v>28.466243123992</v>
      </c>
      <c r="AQ1387" s="41" t="n">
        <f aca="false">IF(CORE_MODE=2,AN1387,K1387)</f>
        <v>1.415092</v>
      </c>
      <c r="AR1387" s="31" t="n">
        <f aca="false">IF(CORE_MODE=2,AO1387,L1387)</f>
        <v>7.73052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31" t="n">
        <v>13.132078</v>
      </c>
      <c r="H1388" s="8" t="n">
        <v>169.991869</v>
      </c>
      <c r="I1388" s="8" t="n">
        <v>1518.263633</v>
      </c>
      <c r="J1388" s="31" t="n">
        <v>8.93139</v>
      </c>
      <c r="K1388" s="41" t="n">
        <v>1.424562</v>
      </c>
      <c r="L1388" s="31" t="n">
        <v>9.951196</v>
      </c>
      <c r="M1388" s="8" t="n">
        <v>242</v>
      </c>
      <c r="N1388" s="8" t="n">
        <v>1088</v>
      </c>
      <c r="O1388" s="31" t="n">
        <v>12.486647</v>
      </c>
      <c r="P1388" s="31" t="n">
        <v>13.410092</v>
      </c>
      <c r="Q1388" s="31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31" t="n">
        <v>5.810831</v>
      </c>
      <c r="W1388" s="41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2*ROUNDUP(G1388*1000/V_ZENER,0)*PRICE_Z+(4+IF(CORE_MODE=1,1,0)+IF(OR(CORE_MODE=3,CORE_MODE=4),1+2*N_CW+2*N_CW_A,0))*ROUNDUP(G1388*DIODE_SAFETY/V_STICK,0)*PRICE_STICK</f>
        <v>101.7</v>
      </c>
      <c r="AG1388" s="24" t="n">
        <f aca="false">SUM(X1388:AF1388)</f>
        <v>3358.87472289</v>
      </c>
      <c r="AH1388" s="20" t="n">
        <f aca="false">FIXED_BOM</f>
        <v>3666</v>
      </c>
      <c r="AI1388" s="24" t="n">
        <f aca="false">(AG1388+AH1388)*(1+CONT)</f>
        <v>8078.6059313235</v>
      </c>
      <c r="AJ1388" s="24" t="n">
        <f aca="false">IF(AR1388&gt;0,AI1388/AR1388,1000000000000)</f>
        <v>811.822612208975</v>
      </c>
      <c r="AK1388" s="8" t="n">
        <f aca="false">IF(AND(AP1388&gt;=V_NEED,AR1388&gt;=P_MIN,AQ1388&gt;=Z_MIN,F1388&lt;=N_CAP,D1388&lt;=R_MAX,OR(CORONA_REQ=0,O1388&gt;=G1388),OR(CORE_MODE&lt;&gt;3,E_CORE&lt;=E_NULL_MAX)),1,0)</f>
        <v>0</v>
      </c>
      <c r="AL1388" s="31" t="n">
        <f aca="false">IF(AK1388=1,IF(OBJECTIVE=1,AI1388,AJ1388),1000000000000)+ROW()*0.000000001</f>
        <v>1000000000000</v>
      </c>
      <c r="AM1388" s="31" t="n">
        <v>7.257873</v>
      </c>
      <c r="AN1388" s="41" t="n">
        <v>1.395222</v>
      </c>
      <c r="AO1388" s="31" t="n">
        <v>9.56258</v>
      </c>
      <c r="AP1388" s="31" t="n">
        <f aca="false">IF(CORE_MODE=1,G1388,IF(OR(CORE_MODE=3,CORE_MODE=4),G1388+(CHOOSE(N_CW+1,0,1,CW_N2,CW_N3,CW_N4,CW_N5,CW_N6)+CHOOSE(N_CW_A+1,0,CW_A1,CW_A2))*CW_PER_SWING*AM1388,AM1388))</f>
        <v>28.535193326599</v>
      </c>
      <c r="AQ1388" s="41" t="n">
        <f aca="false">IF(CORE_MODE=2,AN1388,K1388)</f>
        <v>1.424562</v>
      </c>
      <c r="AR1388" s="31" t="n">
        <f aca="false">IF(CORE_MODE=2,AO1388,L1388)</f>
        <v>9.951196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31" t="n">
        <v>13.132078</v>
      </c>
      <c r="H1389" s="8" t="n">
        <v>205.358578</v>
      </c>
      <c r="I1389" s="8" t="n">
        <v>1837.898082</v>
      </c>
      <c r="J1389" s="31" t="n">
        <v>8.949702</v>
      </c>
      <c r="K1389" s="41" t="n">
        <v>1.431016</v>
      </c>
      <c r="L1389" s="31" t="n">
        <v>12.170123</v>
      </c>
      <c r="M1389" s="8" t="n">
        <v>290</v>
      </c>
      <c r="N1389" s="8" t="n">
        <v>1184</v>
      </c>
      <c r="O1389" s="31" t="n">
        <v>12.486647</v>
      </c>
      <c r="P1389" s="31" t="n">
        <v>16.092111</v>
      </c>
      <c r="Q1389" s="31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31" t="n">
        <v>6.766036</v>
      </c>
      <c r="W1389" s="41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2*ROUNDUP(G1389*1000/V_ZENER,0)*PRICE_Z+(4+IF(CORE_MODE=1,1,0)+IF(OR(CORE_MODE=3,CORE_MODE=4),1+2*N_CW+2*N_CW_A,0))*ROUNDUP(G1389*DIODE_SAFETY/V_STICK,0)*PRICE_STICK</f>
        <v>101.7</v>
      </c>
      <c r="AG1389" s="24" t="n">
        <f aca="false">SUM(X1389:AF1389)</f>
        <v>3950.15505912</v>
      </c>
      <c r="AH1389" s="20" t="n">
        <f aca="false">FIXED_BOM</f>
        <v>3666</v>
      </c>
      <c r="AI1389" s="24" t="n">
        <f aca="false">(AG1389+AH1389)*(1+CONT)</f>
        <v>8758.578317988</v>
      </c>
      <c r="AJ1389" s="24" t="n">
        <f aca="false">IF(AR1389&gt;0,AI1389/AR1389,1000000000000)</f>
        <v>719.678701520765</v>
      </c>
      <c r="AK1389" s="8" t="n">
        <f aca="false">IF(AND(AP1389&gt;=V_NEED,AR1389&gt;=P_MIN,AQ1389&gt;=Z_MIN,F1389&lt;=N_CAP,D1389&lt;=R_MAX,OR(CORONA_REQ=0,O1389&gt;=G1389),OR(CORE_MODE&lt;&gt;3,E_CORE&lt;=E_NULL_MAX)),1,0)</f>
        <v>0</v>
      </c>
      <c r="AL1389" s="31" t="n">
        <f aca="false">IF(AK1389=1,IF(OBJECTIVE=1,AI1389,AJ1389),1000000000000)+ROW()*0.000000001</f>
        <v>1000000000000</v>
      </c>
      <c r="AM1389" s="31" t="n">
        <v>7.301779</v>
      </c>
      <c r="AN1389" s="41" t="n">
        <v>1.405461</v>
      </c>
      <c r="AO1389" s="31" t="n">
        <v>11.763322</v>
      </c>
      <c r="AP1389" s="31" t="n">
        <f aca="false">IF(CORE_MODE=1,G1389,IF(OR(CORE_MODE=3,CORE_MODE=4),G1389+(CHOOSE(N_CW+1,0,1,CW_N2,CW_N3,CW_N4,CW_N5,CW_N6)+CHOOSE(N_CW_A+1,0,CW_A1,CW_A2))*CW_PER_SWING*AM1389,AM1389))</f>
        <v>28.628373405877</v>
      </c>
      <c r="AQ1389" s="41" t="n">
        <f aca="false">IF(CORE_MODE=2,AN1389,K1389)</f>
        <v>1.431016</v>
      </c>
      <c r="AR1389" s="31" t="n">
        <f aca="false">IF(CORE_MODE=2,AO1389,L1389)</f>
        <v>12.170123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31" t="n">
        <v>13.132078</v>
      </c>
      <c r="H1390" s="8" t="n">
        <v>276.091997</v>
      </c>
      <c r="I1390" s="8" t="n">
        <v>2477.16698</v>
      </c>
      <c r="J1390" s="31" t="n">
        <v>8.972252</v>
      </c>
      <c r="K1390" s="41" t="n">
        <v>1.438865</v>
      </c>
      <c r="L1390" s="31" t="n">
        <v>16.616394</v>
      </c>
      <c r="M1390" s="8" t="n">
        <v>386</v>
      </c>
      <c r="N1390" s="8" t="n">
        <v>1376</v>
      </c>
      <c r="O1390" s="31" t="n">
        <v>12.486647</v>
      </c>
      <c r="P1390" s="31" t="n">
        <v>21.456148</v>
      </c>
      <c r="Q1390" s="31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31" t="n">
        <v>8.676446</v>
      </c>
      <c r="W1390" s="41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2*ROUNDUP(G1390*1000/V_ZENER,0)*PRICE_Z+(4+IF(CORE_MODE=1,1,0)+IF(OR(CORE_MODE=3,CORE_MODE=4),1+2*N_CW+2*N_CW_A,0))*ROUNDUP(G1390*DIODE_SAFETY/V_STICK,0)*PRICE_STICK</f>
        <v>101.7</v>
      </c>
      <c r="AG1390" s="24" t="n">
        <f aca="false">SUM(X1390:AF1390)</f>
        <v>5132.71572961</v>
      </c>
      <c r="AH1390" s="20" t="n">
        <f aca="false">FIXED_BOM</f>
        <v>3666</v>
      </c>
      <c r="AI1390" s="24" t="n">
        <f aca="false">(AG1390+AH1390)*(1+CONT)</f>
        <v>10118.5230890515</v>
      </c>
      <c r="AJ1390" s="24" t="n">
        <f aca="false">IF(AR1390&gt;0,AI1390/AR1390,1000000000000)</f>
        <v>608.948192312454</v>
      </c>
      <c r="AK1390" s="8" t="n">
        <f aca="false">IF(AND(AP1390&gt;=V_NEED,AR1390&gt;=P_MIN,AQ1390&gt;=Z_MIN,F1390&lt;=N_CAP,D1390&lt;=R_MAX,OR(CORONA_REQ=0,O1390&gt;=G1390),OR(CORE_MODE&lt;&gt;3,E_CORE&lt;=E_NULL_MAX)),1,0)</f>
        <v>0</v>
      </c>
      <c r="AL1390" s="31" t="n">
        <f aca="false">IF(AK1390=1,IF(OBJECTIVE=1,AI1390,AJ1390),1000000000000)+ROW()*0.000000001</f>
        <v>1000000000000</v>
      </c>
      <c r="AM1390" s="31" t="n">
        <v>7.370245</v>
      </c>
      <c r="AN1390" s="41" t="n">
        <v>1.419338</v>
      </c>
      <c r="AO1390" s="31" t="n">
        <v>16.206791</v>
      </c>
      <c r="AP1390" s="31" t="n">
        <f aca="false">IF(CORE_MODE=1,G1390,IF(OR(CORE_MODE=3,CORE_MODE=4),G1390+(CHOOSE(N_CW+1,0,1,CW_N2,CW_N3,CW_N4,CW_N5,CW_N6)+CHOOSE(N_CW_A+1,0,CW_A1,CW_A2))*CW_PER_SWING*AM1390,AM1390))</f>
        <v>28.773676264435</v>
      </c>
      <c r="AQ1390" s="41" t="n">
        <f aca="false">IF(CORE_MODE=2,AN1390,K1390)</f>
        <v>1.438865</v>
      </c>
      <c r="AR1390" s="31" t="n">
        <f aca="false">IF(CORE_MODE=2,AO1390,L1390)</f>
        <v>16.616394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31" t="n">
        <v>13.132078</v>
      </c>
      <c r="H1391" s="8" t="n">
        <v>33.084847</v>
      </c>
      <c r="I1391" s="8" t="n">
        <v>398.466803</v>
      </c>
      <c r="J1391" s="31" t="n">
        <v>12.043786</v>
      </c>
      <c r="K1391" s="41" t="n">
        <v>1.392348</v>
      </c>
      <c r="L1391" s="31" t="n">
        <v>2.453486</v>
      </c>
      <c r="M1391" s="8" t="n">
        <v>96</v>
      </c>
      <c r="N1391" s="8" t="n">
        <v>796</v>
      </c>
      <c r="O1391" s="31" t="n">
        <v>13.305303</v>
      </c>
      <c r="P1391" s="31" t="n">
        <v>5.008586</v>
      </c>
      <c r="Q1391" s="31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31" t="n">
        <v>2.905415</v>
      </c>
      <c r="W1391" s="41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2*ROUNDUP(G1391*1000/V_ZENER,0)*PRICE_Z+(4+IF(CORE_MODE=1,1,0)+IF(OR(CORE_MODE=3,CORE_MODE=4),1+2*N_CW+2*N_CW_A,0))*ROUNDUP(G1391*DIODE_SAFETY/V_STICK,0)*PRICE_STICK</f>
        <v>101.7</v>
      </c>
      <c r="AG1391" s="24" t="n">
        <f aca="false">SUM(X1391:AF1391)</f>
        <v>1516.62228667</v>
      </c>
      <c r="AH1391" s="20" t="n">
        <f aca="false">FIXED_BOM</f>
        <v>3666</v>
      </c>
      <c r="AI1391" s="24" t="n">
        <f aca="false">(AG1391+AH1391)*(1+CONT)</f>
        <v>5960.0156296705</v>
      </c>
      <c r="AJ1391" s="24" t="n">
        <f aca="false">IF(AR1391&gt;0,AI1391/AR1391,1000000000000)</f>
        <v>2429.2030317966</v>
      </c>
      <c r="AK1391" s="8" t="n">
        <f aca="false">IF(AND(AP1391&gt;=V_NEED,AR1391&gt;=P_MIN,AQ1391&gt;=Z_MIN,F1391&lt;=N_CAP,D1391&lt;=R_MAX,OR(CORONA_REQ=0,O1391&gt;=G1391),OR(CORE_MODE&lt;&gt;3,E_CORE&lt;=E_NULL_MAX)),1,0)</f>
        <v>1</v>
      </c>
      <c r="AL1391" s="31" t="n">
        <f aca="false">IF(AK1391=1,IF(OBJECTIVE=1,AI1391,AJ1391),1000000000000)+ROW()*0.000000001</f>
        <v>5960.0156310615</v>
      </c>
      <c r="AM1391" s="31" t="n">
        <v>7.148406</v>
      </c>
      <c r="AN1391" s="41" t="n">
        <v>1.29554</v>
      </c>
      <c r="AO1391" s="31" t="n">
        <v>2.052189</v>
      </c>
      <c r="AP1391" s="31" t="n">
        <f aca="false">IF(CORE_MODE=1,G1391,IF(OR(CORE_MODE=3,CORE_MODE=4),G1391+(CHOOSE(N_CW+1,0,1,CW_N2,CW_N3,CW_N4,CW_N5,CW_N6)+CHOOSE(N_CW_A+1,0,CW_A1,CW_A2))*CW_PER_SWING*AM1391,AM1391))</f>
        <v>28.302875562778</v>
      </c>
      <c r="AQ1391" s="41" t="n">
        <f aca="false">IF(CORE_MODE=2,AN1391,K1391)</f>
        <v>1.392348</v>
      </c>
      <c r="AR1391" s="31" t="n">
        <f aca="false">IF(CORE_MODE=2,AO1391,L1391)</f>
        <v>2.453486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31" t="n">
        <v>13.132078</v>
      </c>
      <c r="H1392" s="8" t="n">
        <v>50.847616</v>
      </c>
      <c r="I1392" s="8" t="n">
        <v>626.162119</v>
      </c>
      <c r="J1392" s="31" t="n">
        <v>12.314483</v>
      </c>
      <c r="K1392" s="41" t="n">
        <v>1.439386</v>
      </c>
      <c r="L1392" s="31" t="n">
        <v>4.180039</v>
      </c>
      <c r="M1392" s="8" t="n">
        <v>138.5</v>
      </c>
      <c r="N1392" s="8" t="n">
        <v>881</v>
      </c>
      <c r="O1392" s="31" t="n">
        <v>13.305303</v>
      </c>
      <c r="P1392" s="31" t="n">
        <v>7.512879</v>
      </c>
      <c r="Q1392" s="31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31" t="n">
        <v>3.75117</v>
      </c>
      <c r="W1392" s="41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2*ROUNDUP(G1392*1000/V_ZENER,0)*PRICE_Z+(4+IF(CORE_MODE=1,1,0)+IF(OR(CORE_MODE=3,CORE_MODE=4),1+2*N_CW+2*N_CW_A,0))*ROUNDUP(G1392*DIODE_SAFETY/V_STICK,0)*PRICE_STICK</f>
        <v>101.7</v>
      </c>
      <c r="AG1392" s="24" t="n">
        <f aca="false">SUM(X1392:AF1392)</f>
        <v>2024.53273295</v>
      </c>
      <c r="AH1392" s="20" t="n">
        <f aca="false">FIXED_BOM</f>
        <v>3666</v>
      </c>
      <c r="AI1392" s="24" t="n">
        <f aca="false">(AG1392+AH1392)*(1+CONT)</f>
        <v>6544.1126428925</v>
      </c>
      <c r="AJ1392" s="24" t="n">
        <f aca="false">IF(AR1392&gt;0,AI1392/AR1392,1000000000000)</f>
        <v>1565.56258037126</v>
      </c>
      <c r="AK1392" s="8" t="n">
        <f aca="false">IF(AND(AP1392&gt;=V_NEED,AR1392&gt;=P_MIN,AQ1392&gt;=Z_MIN,F1392&lt;=N_CAP,D1392&lt;=R_MAX,OR(CORONA_REQ=0,O1392&gt;=G1392),OR(CORE_MODE&lt;&gt;3,E_CORE&lt;=E_NULL_MAX)),1,0)</f>
        <v>1</v>
      </c>
      <c r="AL1392" s="31" t="n">
        <f aca="false">IF(AK1392=1,IF(OBJECTIVE=1,AI1392,AJ1392),1000000000000)+ROW()*0.000000001</f>
        <v>6544.1126442845</v>
      </c>
      <c r="AM1392" s="31" t="n">
        <v>7.216067</v>
      </c>
      <c r="AN1392" s="41" t="n">
        <v>1.367908</v>
      </c>
      <c r="AO1392" s="31" t="n">
        <v>3.769624</v>
      </c>
      <c r="AP1392" s="31" t="n">
        <f aca="false">IF(CORE_MODE=1,G1392,IF(OR(CORE_MODE=3,CORE_MODE=4),G1392+(CHOOSE(N_CW+1,0,1,CW_N2,CW_N3,CW_N4,CW_N5,CW_N6)+CHOOSE(N_CW_A+1,0,CW_A1,CW_A2))*CW_PER_SWING*AM1392,AM1392))</f>
        <v>28.446469999621</v>
      </c>
      <c r="AQ1392" s="41" t="n">
        <f aca="false">IF(CORE_MODE=2,AN1392,K1392)</f>
        <v>1.439386</v>
      </c>
      <c r="AR1392" s="31" t="n">
        <f aca="false">IF(CORE_MODE=2,AO1392,L1392)</f>
        <v>4.180039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31" t="n">
        <v>13.132078</v>
      </c>
      <c r="H1393" s="8" t="n">
        <v>68.610386</v>
      </c>
      <c r="I1393" s="8" t="n">
        <v>853.857434</v>
      </c>
      <c r="J1393" s="31" t="n">
        <v>12.445017</v>
      </c>
      <c r="K1393" s="41" t="n">
        <v>1.462971</v>
      </c>
      <c r="L1393" s="31" t="n">
        <v>5.919885</v>
      </c>
      <c r="M1393" s="8" t="n">
        <v>189.5</v>
      </c>
      <c r="N1393" s="8" t="n">
        <v>983</v>
      </c>
      <c r="O1393" s="31" t="n">
        <v>13.305303</v>
      </c>
      <c r="P1393" s="31" t="n">
        <v>10.017172</v>
      </c>
      <c r="Q1393" s="31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31" t="n">
        <v>4.766075</v>
      </c>
      <c r="W1393" s="41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2*ROUNDUP(G1393*1000/V_ZENER,0)*PRICE_Z+(4+IF(CORE_MODE=1,1,0)+IF(OR(CORE_MODE=3,CORE_MODE=4),1+2*N_CW+2*N_CW_A,0))*ROUNDUP(G1393*DIODE_SAFETY/V_STICK,0)*PRICE_STICK</f>
        <v>101.7</v>
      </c>
      <c r="AG1393" s="24" t="n">
        <f aca="false">SUM(X1393:AF1393)</f>
        <v>2626.15504477</v>
      </c>
      <c r="AH1393" s="20" t="n">
        <f aca="false">FIXED_BOM</f>
        <v>3666</v>
      </c>
      <c r="AI1393" s="24" t="n">
        <f aca="false">(AG1393+AH1393)*(1+CONT)</f>
        <v>7235.9783014855</v>
      </c>
      <c r="AJ1393" s="24" t="n">
        <f aca="false">IF(AR1393&gt;0,AI1393/AR1393,1000000000000)</f>
        <v>1222.31737634861</v>
      </c>
      <c r="AK1393" s="8" t="n">
        <f aca="false">IF(AND(AP1393&gt;=V_NEED,AR1393&gt;=P_MIN,AQ1393&gt;=Z_MIN,F1393&lt;=N_CAP,D1393&lt;=R_MAX,OR(CORONA_REQ=0,O1393&gt;=G1393),OR(CORE_MODE&lt;&gt;3,E_CORE&lt;=E_NULL_MAX)),1,0)</f>
        <v>0</v>
      </c>
      <c r="AL1393" s="31" t="n">
        <f aca="false">IF(AK1393=1,IF(OBJECTIVE=1,AI1393,AJ1393),1000000000000)+ROW()*0.000000001</f>
        <v>1000000000000</v>
      </c>
      <c r="AM1393" s="31" t="n">
        <v>7.257707</v>
      </c>
      <c r="AN1393" s="41" t="n">
        <v>1.407488</v>
      </c>
      <c r="AO1393" s="31" t="n">
        <v>5.51986</v>
      </c>
      <c r="AP1393" s="31" t="n">
        <f aca="false">IF(CORE_MODE=1,G1393,IF(OR(CORE_MODE=3,CORE_MODE=4),G1393+(CHOOSE(N_CW+1,0,1,CW_N2,CW_N3,CW_N4,CW_N5,CW_N6)+CHOOSE(N_CW_A+1,0,CW_A1,CW_A2))*CW_PER_SWING*AM1393,AM1393))</f>
        <v>28.534841030941</v>
      </c>
      <c r="AQ1393" s="41" t="n">
        <f aca="false">IF(CORE_MODE=2,AN1393,K1393)</f>
        <v>1.462971</v>
      </c>
      <c r="AR1393" s="31" t="n">
        <f aca="false">IF(CORE_MODE=2,AO1393,L1393)</f>
        <v>5.919885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31" t="n">
        <v>13.132078</v>
      </c>
      <c r="H1394" s="8" t="n">
        <v>86.373156</v>
      </c>
      <c r="I1394" s="8" t="n">
        <v>1081.55275</v>
      </c>
      <c r="J1394" s="31" t="n">
        <v>12.521862</v>
      </c>
      <c r="K1394" s="41" t="n">
        <v>1.477579</v>
      </c>
      <c r="L1394" s="31" t="n">
        <v>7.669261</v>
      </c>
      <c r="M1394" s="8" t="n">
        <v>232</v>
      </c>
      <c r="N1394" s="8" t="n">
        <v>1068</v>
      </c>
      <c r="O1394" s="31" t="n">
        <v>13.305303</v>
      </c>
      <c r="P1394" s="31" t="n">
        <v>12.521465</v>
      </c>
      <c r="Q1394" s="31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31" t="n">
        <v>5.611829</v>
      </c>
      <c r="W1394" s="41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2*ROUNDUP(G1394*1000/V_ZENER,0)*PRICE_Z+(4+IF(CORE_MODE=1,1,0)+IF(OR(CORE_MODE=3,CORE_MODE=4),1+2*N_CW+2*N_CW_A,0))*ROUNDUP(G1394*DIODE_SAFETY/V_STICK,0)*PRICE_STICK</f>
        <v>101.7</v>
      </c>
      <c r="AG1394" s="24" t="n">
        <f aca="false">SUM(X1394:AF1394)</f>
        <v>3134.06549105</v>
      </c>
      <c r="AH1394" s="20" t="n">
        <f aca="false">FIXED_BOM</f>
        <v>3666</v>
      </c>
      <c r="AI1394" s="24" t="n">
        <f aca="false">(AG1394+AH1394)*(1+CONT)</f>
        <v>7820.0753147075</v>
      </c>
      <c r="AJ1394" s="24" t="n">
        <f aca="false">IF(AR1394&gt;0,AI1394/AR1394,1000000000000)</f>
        <v>1019.66477796329</v>
      </c>
      <c r="AK1394" s="8" t="n">
        <f aca="false">IF(AND(AP1394&gt;=V_NEED,AR1394&gt;=P_MIN,AQ1394&gt;=Z_MIN,F1394&lt;=N_CAP,D1394&lt;=R_MAX,OR(CORONA_REQ=0,O1394&gt;=G1394),OR(CORE_MODE&lt;&gt;3,E_CORE&lt;=E_NULL_MAX)),1,0)</f>
        <v>0</v>
      </c>
      <c r="AL1394" s="31" t="n">
        <f aca="false">IF(AK1394=1,IF(OBJECTIVE=1,AI1394,AJ1394),1000000000000)+ROW()*0.000000001</f>
        <v>1000000000000</v>
      </c>
      <c r="AM1394" s="31" t="n">
        <v>7.289496</v>
      </c>
      <c r="AN1394" s="41" t="n">
        <v>1.430927</v>
      </c>
      <c r="AO1394" s="31" t="n">
        <v>7.251519</v>
      </c>
      <c r="AP1394" s="31" t="n">
        <f aca="false">IF(CORE_MODE=1,G1394,IF(OR(CORE_MODE=3,CORE_MODE=4),G1394+(CHOOSE(N_CW+1,0,1,CW_N2,CW_N3,CW_N4,CW_N5,CW_N6)+CHOOSE(N_CW_A+1,0,CW_A1,CW_A2))*CW_PER_SWING*AM1394,AM1394))</f>
        <v>28.602305649448</v>
      </c>
      <c r="AQ1394" s="41" t="n">
        <f aca="false">IF(CORE_MODE=2,AN1394,K1394)</f>
        <v>1.477579</v>
      </c>
      <c r="AR1394" s="31" t="n">
        <f aca="false">IF(CORE_MODE=2,AO1394,L1394)</f>
        <v>7.669261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31" t="n">
        <v>13.132078</v>
      </c>
      <c r="H1395" s="8" t="n">
        <v>104.135925</v>
      </c>
      <c r="I1395" s="8" t="n">
        <v>1309.248066</v>
      </c>
      <c r="J1395" s="31" t="n">
        <v>12.572492</v>
      </c>
      <c r="K1395" s="41" t="n">
        <v>1.487084</v>
      </c>
      <c r="L1395" s="31" t="n">
        <v>9.408013</v>
      </c>
      <c r="M1395" s="8" t="n">
        <v>283</v>
      </c>
      <c r="N1395" s="8" t="n">
        <v>1170</v>
      </c>
      <c r="O1395" s="31" t="n">
        <v>13.305303</v>
      </c>
      <c r="P1395" s="31" t="n">
        <v>15.025759</v>
      </c>
      <c r="Q1395" s="31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31" t="n">
        <v>6.626735</v>
      </c>
      <c r="W1395" s="41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2*ROUNDUP(G1395*1000/V_ZENER,0)*PRICE_Z+(4+IF(CORE_MODE=1,1,0)+IF(OR(CORE_MODE=3,CORE_MODE=4),1+2*N_CW+2*N_CW_A,0))*ROUNDUP(G1395*DIODE_SAFETY/V_STICK,0)*PRICE_STICK</f>
        <v>101.7</v>
      </c>
      <c r="AG1395" s="24" t="n">
        <f aca="false">SUM(X1395:AF1395)</f>
        <v>3735.68786984</v>
      </c>
      <c r="AH1395" s="20" t="n">
        <f aca="false">FIXED_BOM</f>
        <v>3666</v>
      </c>
      <c r="AI1395" s="24" t="n">
        <f aca="false">(AG1395+AH1395)*(1+CONT)</f>
        <v>8511.941050316</v>
      </c>
      <c r="AJ1395" s="24" t="n">
        <f aca="false">IF(AR1395&gt;0,AI1395/AR1395,1000000000000)</f>
        <v>904.754388659539</v>
      </c>
      <c r="AK1395" s="8" t="n">
        <f aca="false">IF(AND(AP1395&gt;=V_NEED,AR1395&gt;=P_MIN,AQ1395&gt;=Z_MIN,F1395&lt;=N_CAP,D1395&lt;=R_MAX,OR(CORONA_REQ=0,O1395&gt;=G1395),OR(CORE_MODE&lt;&gt;3,E_CORE&lt;=E_NULL_MAX)),1,0)</f>
        <v>0</v>
      </c>
      <c r="AL1395" s="31" t="n">
        <f aca="false">IF(AK1395=1,IF(OBJECTIVE=1,AI1395,AJ1395),1000000000000)+ROW()*0.000000001</f>
        <v>1000000000000</v>
      </c>
      <c r="AM1395" s="31" t="n">
        <v>7.31497</v>
      </c>
      <c r="AN1395" s="41" t="n">
        <v>1.447797</v>
      </c>
      <c r="AO1395" s="31" t="n">
        <v>8.994819</v>
      </c>
      <c r="AP1395" s="31" t="n">
        <f aca="false">IF(CORE_MODE=1,G1395,IF(OR(CORE_MODE=3,CORE_MODE=4),G1395+(CHOOSE(N_CW+1,0,1,CW_N2,CW_N3,CW_N4,CW_N5,CW_N6)+CHOOSE(N_CW_A+1,0,CW_A1,CW_A2))*CW_PER_SWING*AM1395,AM1395))</f>
        <v>28.65636817711</v>
      </c>
      <c r="AQ1395" s="41" t="n">
        <f aca="false">IF(CORE_MODE=2,AN1395,K1395)</f>
        <v>1.487084</v>
      </c>
      <c r="AR1395" s="31" t="n">
        <f aca="false">IF(CORE_MODE=2,AO1395,L1395)</f>
        <v>9.408013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31" t="n">
        <v>13.132078</v>
      </c>
      <c r="H1396" s="8" t="n">
        <v>139.661465</v>
      </c>
      <c r="I1396" s="8" t="n">
        <v>1764.638698</v>
      </c>
      <c r="J1396" s="31" t="n">
        <v>12.635115</v>
      </c>
      <c r="K1396" s="41" t="n">
        <v>1.499113</v>
      </c>
      <c r="L1396" s="31" t="n">
        <v>12.898184</v>
      </c>
      <c r="M1396" s="8" t="n">
        <v>376.5</v>
      </c>
      <c r="N1396" s="8" t="n">
        <v>1357</v>
      </c>
      <c r="O1396" s="31" t="n">
        <v>13.305303</v>
      </c>
      <c r="P1396" s="31" t="n">
        <v>20.034345</v>
      </c>
      <c r="Q1396" s="31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31" t="n">
        <v>8.487395</v>
      </c>
      <c r="W1396" s="41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2*ROUNDUP(G1396*1000/V_ZENER,0)*PRICE_Z+(4+IF(CORE_MODE=1,1,0)+IF(OR(CORE_MODE=3,CORE_MODE=4),1+2*N_CW+2*N_CW_A,0))*ROUNDUP(G1396*DIODE_SAFETY/V_STICK,0)*PRICE_STICK</f>
        <v>101.7</v>
      </c>
      <c r="AG1396" s="24" t="n">
        <f aca="false">SUM(X1396:AF1396)</f>
        <v>4845.22062944</v>
      </c>
      <c r="AH1396" s="20" t="n">
        <f aca="false">FIXED_BOM</f>
        <v>3666</v>
      </c>
      <c r="AI1396" s="24" t="n">
        <f aca="false">(AG1396+AH1396)*(1+CONT)</f>
        <v>9787.903723856</v>
      </c>
      <c r="AJ1396" s="24" t="n">
        <f aca="false">IF(AR1396&gt;0,AI1396/AR1396,1000000000000)</f>
        <v>758.859055186063</v>
      </c>
      <c r="AK1396" s="8" t="n">
        <f aca="false">IF(AND(AP1396&gt;=V_NEED,AR1396&gt;=P_MIN,AQ1396&gt;=Z_MIN,F1396&lt;=N_CAP,D1396&lt;=R_MAX,OR(CORONA_REQ=0,O1396&gt;=G1396),OR(CORE_MODE&lt;&gt;3,E_CORE&lt;=E_NULL_MAX)),1,0)</f>
        <v>0</v>
      </c>
      <c r="AL1396" s="31" t="n">
        <f aca="false">IF(AK1396=1,IF(OBJECTIVE=1,AI1396,AJ1396),1000000000000)+ROW()*0.000000001</f>
        <v>1000000000000</v>
      </c>
      <c r="AM1396" s="31" t="n">
        <v>7.371615</v>
      </c>
      <c r="AN1396" s="41" t="n">
        <v>1.46883</v>
      </c>
      <c r="AO1396" s="31" t="n">
        <v>12.485498</v>
      </c>
      <c r="AP1396" s="31" t="n">
        <f aca="false">IF(CORE_MODE=1,G1396,IF(OR(CORE_MODE=3,CORE_MODE=4),G1396+(CHOOSE(N_CW+1,0,1,CW_N2,CW_N3,CW_N4,CW_N5,CW_N6)+CHOOSE(N_CW_A+1,0,CW_A1,CW_A2))*CW_PER_SWING*AM1396,AM1396))</f>
        <v>28.776583764745</v>
      </c>
      <c r="AQ1396" s="41" t="n">
        <f aca="false">IF(CORE_MODE=2,AN1396,K1396)</f>
        <v>1.499113</v>
      </c>
      <c r="AR1396" s="31" t="n">
        <f aca="false">IF(CORE_MODE=2,AO1396,L1396)</f>
        <v>12.898184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31" t="n">
        <v>13.132078</v>
      </c>
      <c r="H1397" s="8" t="n">
        <v>44.130784</v>
      </c>
      <c r="I1397" s="8" t="n">
        <v>479.762402</v>
      </c>
      <c r="J1397" s="31" t="n">
        <v>10.871377</v>
      </c>
      <c r="K1397" s="41" t="n">
        <v>1.395261</v>
      </c>
      <c r="L1397" s="31" t="n">
        <v>2.97373</v>
      </c>
      <c r="M1397" s="8" t="n">
        <v>104.5</v>
      </c>
      <c r="N1397" s="8" t="n">
        <v>813</v>
      </c>
      <c r="O1397" s="31" t="n">
        <v>13.305303</v>
      </c>
      <c r="P1397" s="31" t="n">
        <v>5.856816</v>
      </c>
      <c r="Q1397" s="31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31" t="n">
        <v>3.074566</v>
      </c>
      <c r="W1397" s="41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2*ROUNDUP(G1397*1000/V_ZENER,0)*PRICE_Z+(4+IF(CORE_MODE=1,1,0)+IF(OR(CORE_MODE=3,CORE_MODE=4),1+2*N_CW+2*N_CW_A,0))*ROUNDUP(G1397*DIODE_SAFETY/V_STICK,0)*PRICE_STICK</f>
        <v>101.7</v>
      </c>
      <c r="AG1397" s="24" t="n">
        <f aca="false">SUM(X1397:AF1397)</f>
        <v>1620.48751334</v>
      </c>
      <c r="AH1397" s="20" t="n">
        <f aca="false">FIXED_BOM</f>
        <v>3666</v>
      </c>
      <c r="AI1397" s="24" t="n">
        <f aca="false">(AG1397+AH1397)*(1+CONT)</f>
        <v>6079.460640341</v>
      </c>
      <c r="AJ1397" s="24" t="n">
        <f aca="false">IF(AR1397&gt;0,AI1397/AR1397,1000000000000)</f>
        <v>2044.3889123562</v>
      </c>
      <c r="AK1397" s="8" t="n">
        <f aca="false">IF(AND(AP1397&gt;=V_NEED,AR1397&gt;=P_MIN,AQ1397&gt;=Z_MIN,F1397&lt;=N_CAP,D1397&lt;=R_MAX,OR(CORONA_REQ=0,O1397&gt;=G1397),OR(CORE_MODE&lt;&gt;3,E_CORE&lt;=E_NULL_MAX)),1,0)</f>
        <v>1</v>
      </c>
      <c r="AL1397" s="31" t="n">
        <f aca="false">IF(AK1397=1,IF(OBJECTIVE=1,AI1397,AJ1397),1000000000000)+ROW()*0.000000001</f>
        <v>6079.460641738</v>
      </c>
      <c r="AM1397" s="31" t="n">
        <v>7.154395</v>
      </c>
      <c r="AN1397" s="41" t="n">
        <v>1.313173</v>
      </c>
      <c r="AO1397" s="31" t="n">
        <v>2.582436</v>
      </c>
      <c r="AP1397" s="31" t="n">
        <f aca="false">IF(CORE_MODE=1,G1397,IF(OR(CORE_MODE=3,CORE_MODE=4),G1397+(CHOOSE(N_CW+1,0,1,CW_N2,CW_N3,CW_N4,CW_N5,CW_N6)+CHOOSE(N_CW_A+1,0,CW_A1,CW_A2))*CW_PER_SWING*AM1397,AM1397))</f>
        <v>28.315585795885</v>
      </c>
      <c r="AQ1397" s="41" t="n">
        <f aca="false">IF(CORE_MODE=2,AN1397,K1397)</f>
        <v>1.395261</v>
      </c>
      <c r="AR1397" s="31" t="n">
        <f aca="false">IF(CORE_MODE=2,AO1397,L1397)</f>
        <v>2.97373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31" t="n">
        <v>13.132078</v>
      </c>
      <c r="H1398" s="8" t="n">
        <v>68.205518</v>
      </c>
      <c r="I1398" s="8" t="n">
        <v>753.912345</v>
      </c>
      <c r="J1398" s="31" t="n">
        <v>11.053539</v>
      </c>
      <c r="K1398" s="41" t="n">
        <v>1.434161</v>
      </c>
      <c r="L1398" s="31" t="n">
        <v>5.000326</v>
      </c>
      <c r="M1398" s="8" t="n">
        <v>147</v>
      </c>
      <c r="N1398" s="8" t="n">
        <v>898</v>
      </c>
      <c r="O1398" s="31" t="n">
        <v>13.305303</v>
      </c>
      <c r="P1398" s="31" t="n">
        <v>8.785224</v>
      </c>
      <c r="Q1398" s="31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31" t="n">
        <v>3.920321</v>
      </c>
      <c r="W1398" s="41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2*ROUNDUP(G1398*1000/V_ZENER,0)*PRICE_Z+(4+IF(CORE_MODE=1,1,0)+IF(OR(CORE_MODE=3,CORE_MODE=4),1+2*N_CW+2*N_CW_A,0))*ROUNDUP(G1398*DIODE_SAFETY/V_STICK,0)*PRICE_STICK</f>
        <v>101.7</v>
      </c>
      <c r="AG1398" s="24" t="n">
        <f aca="false">SUM(X1398:AF1398)</f>
        <v>2133.47462814</v>
      </c>
      <c r="AH1398" s="20" t="n">
        <f aca="false">FIXED_BOM</f>
        <v>3666</v>
      </c>
      <c r="AI1398" s="24" t="n">
        <f aca="false">(AG1398+AH1398)*(1+CONT)</f>
        <v>6669.395822361</v>
      </c>
      <c r="AJ1398" s="24" t="n">
        <f aca="false">IF(AR1398&gt;0,AI1398/AR1398,1000000000000)</f>
        <v>1333.79220122068</v>
      </c>
      <c r="AK1398" s="8" t="n">
        <f aca="false">IF(AND(AP1398&gt;=V_NEED,AR1398&gt;=P_MIN,AQ1398&gt;=Z_MIN,F1398&lt;=N_CAP,D1398&lt;=R_MAX,OR(CORONA_REQ=0,O1398&gt;=G1398),OR(CORE_MODE&lt;&gt;3,E_CORE&lt;=E_NULL_MAX)),1,0)</f>
        <v>1</v>
      </c>
      <c r="AL1398" s="31" t="n">
        <f aca="false">IF(AK1398=1,IF(OBJECTIVE=1,AI1398,AJ1398),1000000000000)+ROW()*0.000000001</f>
        <v>6669.395823759</v>
      </c>
      <c r="AM1398" s="31" t="n">
        <v>7.214876</v>
      </c>
      <c r="AN1398" s="41" t="n">
        <v>1.375474</v>
      </c>
      <c r="AO1398" s="31" t="n">
        <v>4.600526</v>
      </c>
      <c r="AP1398" s="31" t="n">
        <f aca="false">IF(CORE_MODE=1,G1398,IF(OR(CORE_MODE=3,CORE_MODE=4),G1398+(CHOOSE(N_CW+1,0,1,CW_N2,CW_N3,CW_N4,CW_N5,CW_N6)+CHOOSE(N_CW_A+1,0,CW_A1,CW_A2))*CW_PER_SWING*AM1398,AM1398))</f>
        <v>28.443942384388</v>
      </c>
      <c r="AQ1398" s="41" t="n">
        <f aca="false">IF(CORE_MODE=2,AN1398,K1398)</f>
        <v>1.434161</v>
      </c>
      <c r="AR1398" s="31" t="n">
        <f aca="false">IF(CORE_MODE=2,AO1398,L1398)</f>
        <v>5.000326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31" t="n">
        <v>13.132078</v>
      </c>
      <c r="H1399" s="8" t="n">
        <v>92.280252</v>
      </c>
      <c r="I1399" s="8" t="n">
        <v>1028.062289</v>
      </c>
      <c r="J1399" s="31" t="n">
        <v>11.140653</v>
      </c>
      <c r="K1399" s="41" t="n">
        <v>1.45406</v>
      </c>
      <c r="L1399" s="31" t="n">
        <v>7.040847</v>
      </c>
      <c r="M1399" s="8" t="n">
        <v>198</v>
      </c>
      <c r="N1399" s="8" t="n">
        <v>1000</v>
      </c>
      <c r="O1399" s="31" t="n">
        <v>13.305303</v>
      </c>
      <c r="P1399" s="31" t="n">
        <v>11.713632</v>
      </c>
      <c r="Q1399" s="31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31" t="n">
        <v>4.935226</v>
      </c>
      <c r="W1399" s="41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2*ROUNDUP(G1399*1000/V_ZENER,0)*PRICE_Z+(4+IF(CORE_MODE=1,1,0)+IF(OR(CORE_MODE=3,CORE_MODE=4),1+2*N_CW+2*N_CW_A,0))*ROUNDUP(G1399*DIODE_SAFETY/V_STICK,0)*PRICE_STICK</f>
        <v>101.7</v>
      </c>
      <c r="AG1399" s="24" t="n">
        <f aca="false">SUM(X1399:AF1399)</f>
        <v>2740.17363954</v>
      </c>
      <c r="AH1399" s="20" t="n">
        <f aca="false">FIXED_BOM</f>
        <v>3666</v>
      </c>
      <c r="AI1399" s="24" t="n">
        <f aca="false">(AG1399+AH1399)*(1+CONT)</f>
        <v>7367.099685471</v>
      </c>
      <c r="AJ1399" s="24" t="n">
        <f aca="false">IF(AR1399&gt;0,AI1399/AR1399,1000000000000)</f>
        <v>1046.33713606772</v>
      </c>
      <c r="AK1399" s="8" t="n">
        <f aca="false">IF(AND(AP1399&gt;=V_NEED,AR1399&gt;=P_MIN,AQ1399&gt;=Z_MIN,F1399&lt;=N_CAP,D1399&lt;=R_MAX,OR(CORONA_REQ=0,O1399&gt;=G1399),OR(CORE_MODE&lt;&gt;3,E_CORE&lt;=E_NULL_MAX)),1,0)</f>
        <v>0</v>
      </c>
      <c r="AL1399" s="31" t="n">
        <f aca="false">IF(AK1399=1,IF(OBJECTIVE=1,AI1399,AJ1399),1000000000000)+ROW()*0.000000001</f>
        <v>1000000000000</v>
      </c>
      <c r="AM1399" s="31" t="n">
        <v>7.25643</v>
      </c>
      <c r="AN1399" s="41" t="n">
        <v>1.407531</v>
      </c>
      <c r="AO1399" s="31" t="n">
        <v>6.626137</v>
      </c>
      <c r="AP1399" s="31" t="n">
        <f aca="false">IF(CORE_MODE=1,G1399,IF(OR(CORE_MODE=3,CORE_MODE=4),G1399+(CHOOSE(N_CW+1,0,1,CW_N2,CW_N3,CW_N4,CW_N5,CW_N6)+CHOOSE(N_CW_A+1,0,CW_A1,CW_A2))*CW_PER_SWING*AM1399,AM1399))</f>
        <v>28.53213090109</v>
      </c>
      <c r="AQ1399" s="41" t="n">
        <f aca="false">IF(CORE_MODE=2,AN1399,K1399)</f>
        <v>1.45406</v>
      </c>
      <c r="AR1399" s="31" t="n">
        <f aca="false">IF(CORE_MODE=2,AO1399,L1399)</f>
        <v>7.040847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31" t="n">
        <v>13.132078</v>
      </c>
      <c r="H1400" s="8" t="n">
        <v>116.354986</v>
      </c>
      <c r="I1400" s="8" t="n">
        <v>1302.212233</v>
      </c>
      <c r="J1400" s="31" t="n">
        <v>11.191718</v>
      </c>
      <c r="K1400" s="41" t="n">
        <v>1.46588</v>
      </c>
      <c r="L1400" s="31" t="n">
        <v>9.082423</v>
      </c>
      <c r="M1400" s="8" t="n">
        <v>249</v>
      </c>
      <c r="N1400" s="8" t="n">
        <v>1102</v>
      </c>
      <c r="O1400" s="31" t="n">
        <v>13.305303</v>
      </c>
      <c r="P1400" s="31" t="n">
        <v>14.642041</v>
      </c>
      <c r="Q1400" s="31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31" t="n">
        <v>5.950131</v>
      </c>
      <c r="W1400" s="41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2*ROUNDUP(G1400*1000/V_ZENER,0)*PRICE_Z+(4+IF(CORE_MODE=1,1,0)+IF(OR(CORE_MODE=3,CORE_MODE=4),1+2*N_CW+2*N_CW_A,0))*ROUNDUP(G1400*DIODE_SAFETY/V_STICK,0)*PRICE_STICK</f>
        <v>101.7</v>
      </c>
      <c r="AG1400" s="24" t="n">
        <f aca="false">SUM(X1400:AF1400)</f>
        <v>3346.87261988</v>
      </c>
      <c r="AH1400" s="20" t="n">
        <f aca="false">FIXED_BOM</f>
        <v>3666</v>
      </c>
      <c r="AI1400" s="24" t="n">
        <f aca="false">(AG1400+AH1400)*(1+CONT)</f>
        <v>8064.803512862</v>
      </c>
      <c r="AJ1400" s="24" t="n">
        <f aca="false">IF(AR1400&gt;0,AI1400/AR1400,1000000000000)</f>
        <v>887.957267885673</v>
      </c>
      <c r="AK1400" s="8" t="n">
        <f aca="false">IF(AND(AP1400&gt;=V_NEED,AR1400&gt;=P_MIN,AQ1400&gt;=Z_MIN,F1400&lt;=N_CAP,D1400&lt;=R_MAX,OR(CORONA_REQ=0,O1400&gt;=G1400),OR(CORE_MODE&lt;&gt;3,E_CORE&lt;=E_NULL_MAX)),1,0)</f>
        <v>0</v>
      </c>
      <c r="AL1400" s="31" t="n">
        <f aca="false">IF(AK1400=1,IF(OBJECTIVE=1,AI1400,AJ1400),1000000000000)+ROW()*0.000000001</f>
        <v>1000000000000</v>
      </c>
      <c r="AM1400" s="31" t="n">
        <v>7.287925</v>
      </c>
      <c r="AN1400" s="41" t="n">
        <v>1.428067</v>
      </c>
      <c r="AO1400" s="31" t="n">
        <v>8.669562</v>
      </c>
      <c r="AP1400" s="31" t="n">
        <f aca="false">IF(CORE_MODE=1,G1400,IF(OR(CORE_MODE=3,CORE_MODE=4),G1400+(CHOOSE(N_CW+1,0,1,CW_N2,CW_N3,CW_N4,CW_N5,CW_N6)+CHOOSE(N_CW_A+1,0,CW_A1,CW_A2))*CW_PER_SWING*AM1400,AM1400))</f>
        <v>28.598971574275</v>
      </c>
      <c r="AQ1400" s="41" t="n">
        <f aca="false">IF(CORE_MODE=2,AN1400,K1400)</f>
        <v>1.46588</v>
      </c>
      <c r="AR1400" s="31" t="n">
        <f aca="false">IF(CORE_MODE=2,AO1400,L1400)</f>
        <v>9.082423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31" t="n">
        <v>13.132078</v>
      </c>
      <c r="H1401" s="8" t="n">
        <v>140.429719</v>
      </c>
      <c r="I1401" s="8" t="n">
        <v>1576.362177</v>
      </c>
      <c r="J1401" s="31" t="n">
        <v>11.225275</v>
      </c>
      <c r="K1401" s="41" t="n">
        <v>1.47371</v>
      </c>
      <c r="L1401" s="31" t="n">
        <v>11.124488</v>
      </c>
      <c r="M1401" s="8" t="n">
        <v>291.5</v>
      </c>
      <c r="N1401" s="8" t="n">
        <v>1187</v>
      </c>
      <c r="O1401" s="31" t="n">
        <v>13.305303</v>
      </c>
      <c r="P1401" s="31" t="n">
        <v>17.570449</v>
      </c>
      <c r="Q1401" s="31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31" t="n">
        <v>6.795886</v>
      </c>
      <c r="W1401" s="41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2*ROUNDUP(G1401*1000/V_ZENER,0)*PRICE_Z+(4+IF(CORE_MODE=1,1,0)+IF(OR(CORE_MODE=3,CORE_MODE=4),1+2*N_CW+2*N_CW_A,0))*ROUNDUP(G1401*DIODE_SAFETY/V_STICK,0)*PRICE_STICK</f>
        <v>101.7</v>
      </c>
      <c r="AG1401" s="24" t="n">
        <f aca="false">SUM(X1401:AF1401)</f>
        <v>3859.85972271</v>
      </c>
      <c r="AH1401" s="20" t="n">
        <f aca="false">FIXED_BOM</f>
        <v>3666</v>
      </c>
      <c r="AI1401" s="24" t="n">
        <f aca="false">(AG1401+AH1401)*(1+CONT)</f>
        <v>8654.7386811165</v>
      </c>
      <c r="AJ1401" s="24" t="n">
        <f aca="false">IF(AR1401&gt;0,AI1401/AR1401,1000000000000)</f>
        <v>777.989843767776</v>
      </c>
      <c r="AK1401" s="8" t="n">
        <f aca="false">IF(AND(AP1401&gt;=V_NEED,AR1401&gt;=P_MIN,AQ1401&gt;=Z_MIN,F1401&lt;=N_CAP,D1401&lt;=R_MAX,OR(CORONA_REQ=0,O1401&gt;=G1401),OR(CORE_MODE&lt;&gt;3,E_CORE&lt;=E_NULL_MAX)),1,0)</f>
        <v>0</v>
      </c>
      <c r="AL1401" s="31" t="n">
        <f aca="false">IF(AK1401=1,IF(OBJECTIVE=1,AI1401,AJ1401),1000000000000)+ROW()*0.000000001</f>
        <v>1000000000000</v>
      </c>
      <c r="AM1401" s="31" t="n">
        <v>7.31833</v>
      </c>
      <c r="AN1401" s="41" t="n">
        <v>1.442289</v>
      </c>
      <c r="AO1401" s="31" t="n">
        <v>10.723526</v>
      </c>
      <c r="AP1401" s="31" t="n">
        <f aca="false">IF(CORE_MODE=1,G1401,IF(OR(CORE_MODE=3,CORE_MODE=4),G1401+(CHOOSE(N_CW+1,0,1,CW_N2,CW_N3,CW_N4,CW_N5,CW_N6)+CHOOSE(N_CW_A+1,0,CW_A1,CW_A2))*CW_PER_SWING*AM1401,AM1401))</f>
        <v>28.66349898079</v>
      </c>
      <c r="AQ1401" s="41" t="n">
        <f aca="false">IF(CORE_MODE=2,AN1401,K1401)</f>
        <v>1.47371</v>
      </c>
      <c r="AR1401" s="31" t="n">
        <f aca="false">IF(CORE_MODE=2,AO1401,L1401)</f>
        <v>11.124488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31" t="n">
        <v>13.132078</v>
      </c>
      <c r="H1402" s="8" t="n">
        <v>188.579187</v>
      </c>
      <c r="I1402" s="8" t="n">
        <v>2124.662064</v>
      </c>
      <c r="J1402" s="31" t="n">
        <v>11.266684</v>
      </c>
      <c r="K1402" s="41" t="n">
        <v>1.482768</v>
      </c>
      <c r="L1402" s="31" t="n">
        <v>15.193967</v>
      </c>
      <c r="M1402" s="8" t="n">
        <v>393.5</v>
      </c>
      <c r="N1402" s="8" t="n">
        <v>1391</v>
      </c>
      <c r="O1402" s="31" t="n">
        <v>13.305303</v>
      </c>
      <c r="P1402" s="31" t="n">
        <v>23.427265</v>
      </c>
      <c r="Q1402" s="31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31" t="n">
        <v>8.825696</v>
      </c>
      <c r="W1402" s="41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2*ROUNDUP(G1402*1000/V_ZENER,0)*PRICE_Z+(4+IF(CORE_MODE=1,1,0)+IF(OR(CORE_MODE=3,CORE_MODE=4),1+2*N_CW+2*N_CW_A,0))*ROUNDUP(G1402*DIODE_SAFETY/V_STICK,0)*PRICE_STICK</f>
        <v>101.7</v>
      </c>
      <c r="AG1402" s="24" t="n">
        <f aca="false">SUM(X1402:AF1402)</f>
        <v>5073.25764248</v>
      </c>
      <c r="AH1402" s="20" t="n">
        <f aca="false">FIXED_BOM</f>
        <v>3666</v>
      </c>
      <c r="AI1402" s="24" t="n">
        <f aca="false">(AG1402+AH1402)*(1+CONT)</f>
        <v>10050.146288852</v>
      </c>
      <c r="AJ1402" s="24" t="n">
        <f aca="false">IF(AR1402&gt;0,AI1402/AR1402,1000000000000)</f>
        <v>661.456372048985</v>
      </c>
      <c r="AK1402" s="8" t="n">
        <f aca="false">IF(AND(AP1402&gt;=V_NEED,AR1402&gt;=P_MIN,AQ1402&gt;=Z_MIN,F1402&lt;=N_CAP,D1402&lt;=R_MAX,OR(CORONA_REQ=0,O1402&gt;=G1402),OR(CORE_MODE&lt;&gt;3,E_CORE&lt;=E_NULL_MAX)),1,0)</f>
        <v>0</v>
      </c>
      <c r="AL1402" s="31" t="n">
        <f aca="false">IF(AK1402=1,IF(OBJECTIVE=1,AI1402,AJ1402),1000000000000)+ROW()*0.000000001</f>
        <v>1000000000000</v>
      </c>
      <c r="AM1402" s="31" t="n">
        <v>7.388379</v>
      </c>
      <c r="AN1402" s="41" t="n">
        <v>1.457889</v>
      </c>
      <c r="AO1402" s="31" t="n">
        <v>14.773192</v>
      </c>
      <c r="AP1402" s="31" t="n">
        <f aca="false">IF(CORE_MODE=1,G1402,IF(OR(CORE_MODE=3,CORE_MODE=4),G1402+(CHOOSE(N_CW+1,0,1,CW_N2,CW_N3,CW_N4,CW_N5,CW_N6)+CHOOSE(N_CW_A+1,0,CW_A1,CW_A2))*CW_PER_SWING*AM1402,AM1402))</f>
        <v>28.812161381677</v>
      </c>
      <c r="AQ1402" s="41" t="n">
        <f aca="false">IF(CORE_MODE=2,AN1402,K1402)</f>
        <v>1.482768</v>
      </c>
      <c r="AR1402" s="31" t="n">
        <f aca="false">IF(CORE_MODE=2,AO1402,L1402)</f>
        <v>15.193967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31" t="n">
        <v>13.132078</v>
      </c>
      <c r="H1403" s="8" t="n">
        <v>67.273476</v>
      </c>
      <c r="I1403" s="8" t="n">
        <v>561.043963</v>
      </c>
      <c r="J1403" s="31" t="n">
        <v>8.33975</v>
      </c>
      <c r="K1403" s="41" t="n">
        <v>1.358839</v>
      </c>
      <c r="L1403" s="31" t="n">
        <v>3.256743</v>
      </c>
      <c r="M1403" s="8" t="n">
        <v>104.5</v>
      </c>
      <c r="N1403" s="8" t="n">
        <v>813</v>
      </c>
      <c r="O1403" s="31" t="n">
        <v>13.305303</v>
      </c>
      <c r="P1403" s="31" t="n">
        <v>6.705046</v>
      </c>
      <c r="Q1403" s="31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31" t="n">
        <v>3.074566</v>
      </c>
      <c r="W1403" s="41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2*ROUNDUP(G1403*1000/V_ZENER,0)*PRICE_Z+(4+IF(CORE_MODE=1,1,0)+IF(OR(CORE_MODE=3,CORE_MODE=4),1+2*N_CW+2*N_CW_A,0))*ROUNDUP(G1403*DIODE_SAFETY/V_STICK,0)*PRICE_STICK</f>
        <v>101.7</v>
      </c>
      <c r="AG1403" s="24" t="n">
        <f aca="false">SUM(X1403:AF1403)</f>
        <v>1630.64082644</v>
      </c>
      <c r="AH1403" s="20" t="n">
        <f aca="false">FIXED_BOM</f>
        <v>3666</v>
      </c>
      <c r="AI1403" s="24" t="n">
        <f aca="false">(AG1403+AH1403)*(1+CONT)</f>
        <v>6091.136950406</v>
      </c>
      <c r="AJ1403" s="24" t="n">
        <f aca="false">IF(AR1403&gt;0,AI1403/AR1403,1000000000000)</f>
        <v>1870.31551166487</v>
      </c>
      <c r="AK1403" s="8" t="n">
        <f aca="false">IF(AND(AP1403&gt;=V_NEED,AR1403&gt;=P_MIN,AQ1403&gt;=Z_MIN,F1403&lt;=N_CAP,D1403&lt;=R_MAX,OR(CORONA_REQ=0,O1403&gt;=G1403),OR(CORE_MODE&lt;&gt;3,E_CORE&lt;=E_NULL_MAX)),1,0)</f>
        <v>1</v>
      </c>
      <c r="AL1403" s="31" t="n">
        <f aca="false">IF(AK1403=1,IF(OBJECTIVE=1,AI1403,AJ1403),1000000000000)+ROW()*0.000000001</f>
        <v>6091.136951809</v>
      </c>
      <c r="AM1403" s="31" t="n">
        <v>7.114037</v>
      </c>
      <c r="AN1403" s="41" t="n">
        <v>1.292029</v>
      </c>
      <c r="AO1403" s="31" t="n">
        <v>2.86109</v>
      </c>
      <c r="AP1403" s="31" t="n">
        <f aca="false">IF(CORE_MODE=1,G1403,IF(OR(CORE_MODE=3,CORE_MODE=4),G1403+(CHOOSE(N_CW+1,0,1,CW_N2,CW_N3,CW_N4,CW_N5,CW_N6)+CHOOSE(N_CW_A+1,0,CW_A1,CW_A2))*CW_PER_SWING*AM1403,AM1403))</f>
        <v>28.229935505731</v>
      </c>
      <c r="AQ1403" s="41" t="n">
        <f aca="false">IF(CORE_MODE=2,AN1403,K1403)</f>
        <v>1.358839</v>
      </c>
      <c r="AR1403" s="31" t="n">
        <f aca="false">IF(CORE_MODE=2,AO1403,L1403)</f>
        <v>3.256743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31" t="n">
        <v>13.132078</v>
      </c>
      <c r="H1404" s="8" t="n">
        <v>104.572605</v>
      </c>
      <c r="I1404" s="8" t="n">
        <v>881.640514</v>
      </c>
      <c r="J1404" s="31" t="n">
        <v>8.430894</v>
      </c>
      <c r="K1404" s="41" t="n">
        <v>1.389447</v>
      </c>
      <c r="L1404" s="31" t="n">
        <v>5.430925</v>
      </c>
      <c r="M1404" s="8" t="n">
        <v>155.5</v>
      </c>
      <c r="N1404" s="8" t="n">
        <v>915</v>
      </c>
      <c r="O1404" s="31" t="n">
        <v>13.305303</v>
      </c>
      <c r="P1404" s="31" t="n">
        <v>10.057569</v>
      </c>
      <c r="Q1404" s="31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31" t="n">
        <v>4.089471</v>
      </c>
      <c r="W1404" s="41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2*ROUNDUP(G1404*1000/V_ZENER,0)*PRICE_Z+(4+IF(CORE_MODE=1,1,0)+IF(OR(CORE_MODE=3,CORE_MODE=4),1+2*N_CW+2*N_CW_A,0))*ROUNDUP(G1404*DIODE_SAFETY/V_STICK,0)*PRICE_STICK</f>
        <v>101.7</v>
      </c>
      <c r="AG1404" s="24" t="n">
        <f aca="false">SUM(X1404:AF1404)</f>
        <v>2242.41644636</v>
      </c>
      <c r="AH1404" s="20" t="n">
        <f aca="false">FIXED_BOM</f>
        <v>3666</v>
      </c>
      <c r="AI1404" s="24" t="n">
        <f aca="false">(AG1404+AH1404)*(1+CONT)</f>
        <v>6794.678913314</v>
      </c>
      <c r="AJ1404" s="24" t="n">
        <f aca="false">IF(AR1404&gt;0,AI1404/AR1404,1000000000000)</f>
        <v>1251.10895718759</v>
      </c>
      <c r="AK1404" s="8" t="n">
        <f aca="false">IF(AND(AP1404&gt;=V_NEED,AR1404&gt;=P_MIN,AQ1404&gt;=Z_MIN,F1404&lt;=N_CAP,D1404&lt;=R_MAX,OR(CORONA_REQ=0,O1404&gt;=G1404),OR(CORE_MODE&lt;&gt;3,E_CORE&lt;=E_NULL_MAX)),1,0)</f>
        <v>1</v>
      </c>
      <c r="AL1404" s="31" t="n">
        <f aca="false">IF(AK1404=1,IF(OBJECTIVE=1,AI1404,AJ1404),1000000000000)+ROW()*0.000000001</f>
        <v>6794.678914718</v>
      </c>
      <c r="AM1404" s="31" t="n">
        <v>7.173222</v>
      </c>
      <c r="AN1404" s="41" t="n">
        <v>1.342876</v>
      </c>
      <c r="AO1404" s="31" t="n">
        <v>5.039186</v>
      </c>
      <c r="AP1404" s="31" t="n">
        <f aca="false">IF(CORE_MODE=1,G1404,IF(OR(CORE_MODE=3,CORE_MODE=4),G1404+(CHOOSE(N_CW+1,0,1,CW_N2,CW_N3,CW_N4,CW_N5,CW_N6)+CHOOSE(N_CW_A+1,0,CW_A1,CW_A2))*CW_PER_SWING*AM1404,AM1404))</f>
        <v>28.355541641386</v>
      </c>
      <c r="AQ1404" s="41" t="n">
        <f aca="false">IF(CORE_MODE=2,AN1404,K1404)</f>
        <v>1.389447</v>
      </c>
      <c r="AR1404" s="31" t="n">
        <f aca="false">IF(CORE_MODE=2,AO1404,L1404)</f>
        <v>5.430925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31" t="n">
        <v>13.132078</v>
      </c>
      <c r="H1405" s="8" t="n">
        <v>141.871734</v>
      </c>
      <c r="I1405" s="8" t="n">
        <v>1202.237064</v>
      </c>
      <c r="J1405" s="31" t="n">
        <v>8.474113</v>
      </c>
      <c r="K1405" s="41" t="n">
        <v>1.404734</v>
      </c>
      <c r="L1405" s="31" t="n">
        <v>7.610611</v>
      </c>
      <c r="M1405" s="8" t="n">
        <v>206.5</v>
      </c>
      <c r="N1405" s="8" t="n">
        <v>1017</v>
      </c>
      <c r="O1405" s="31" t="n">
        <v>13.305303</v>
      </c>
      <c r="P1405" s="31" t="n">
        <v>13.410092</v>
      </c>
      <c r="Q1405" s="31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31" t="n">
        <v>5.104377</v>
      </c>
      <c r="W1405" s="41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2*ROUNDUP(G1405*1000/V_ZENER,0)*PRICE_Z+(4+IF(CORE_MODE=1,1,0)+IF(OR(CORE_MODE=3,CORE_MODE=4),1+2*N_CW+2*N_CW_A,0))*ROUNDUP(G1405*DIODE_SAFETY/V_STICK,0)*PRICE_STICK</f>
        <v>101.7</v>
      </c>
      <c r="AG1405" s="24" t="n">
        <f aca="false">SUM(X1405:AF1405)</f>
        <v>2854.19218978</v>
      </c>
      <c r="AH1405" s="20" t="n">
        <f aca="false">FIXED_BOM</f>
        <v>3666</v>
      </c>
      <c r="AI1405" s="24" t="n">
        <f aca="false">(AG1405+AH1405)*(1+CONT)</f>
        <v>7498.221018247</v>
      </c>
      <c r="AJ1405" s="24" t="n">
        <f aca="false">IF(AR1405&gt;0,AI1405/AR1405,1000000000000)</f>
        <v>985.232462708579</v>
      </c>
      <c r="AK1405" s="8" t="n">
        <f aca="false">IF(AND(AP1405&gt;=V_NEED,AR1405&gt;=P_MIN,AQ1405&gt;=Z_MIN,F1405&lt;=N_CAP,D1405&lt;=R_MAX,OR(CORONA_REQ=0,O1405&gt;=G1405),OR(CORE_MODE&lt;&gt;3,E_CORE&lt;=E_NULL_MAX)),1,0)</f>
        <v>0</v>
      </c>
      <c r="AL1405" s="31" t="n">
        <f aca="false">IF(AK1405=1,IF(OBJECTIVE=1,AI1405,AJ1405),1000000000000)+ROW()*0.000000001</f>
        <v>1000000000000</v>
      </c>
      <c r="AM1405" s="31" t="n">
        <v>7.214568</v>
      </c>
      <c r="AN1405" s="41" t="n">
        <v>1.368321</v>
      </c>
      <c r="AO1405" s="31" t="n">
        <v>7.205239</v>
      </c>
      <c r="AP1405" s="31" t="n">
        <f aca="false">IF(CORE_MODE=1,G1405,IF(OR(CORE_MODE=3,CORE_MODE=4),G1405+(CHOOSE(N_CW+1,0,1,CW_N2,CW_N3,CW_N4,CW_N5,CW_N6)+CHOOSE(N_CW_A+1,0,CW_A1,CW_A2))*CW_PER_SWING*AM1405,AM1405))</f>
        <v>28.443288727384</v>
      </c>
      <c r="AQ1405" s="41" t="n">
        <f aca="false">IF(CORE_MODE=2,AN1405,K1405)</f>
        <v>1.404734</v>
      </c>
      <c r="AR1405" s="31" t="n">
        <f aca="false">IF(CORE_MODE=2,AO1405,L1405)</f>
        <v>7.610611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31" t="n">
        <v>13.132078</v>
      </c>
      <c r="H1406" s="8" t="n">
        <v>179.170863</v>
      </c>
      <c r="I1406" s="8" t="n">
        <v>1522.833614</v>
      </c>
      <c r="J1406" s="31" t="n">
        <v>8.499337</v>
      </c>
      <c r="K1406" s="41" t="n">
        <v>1.413974</v>
      </c>
      <c r="L1406" s="31" t="n">
        <v>9.804005</v>
      </c>
      <c r="M1406" s="8" t="n">
        <v>257.5</v>
      </c>
      <c r="N1406" s="8" t="n">
        <v>1119</v>
      </c>
      <c r="O1406" s="31" t="n">
        <v>13.305303</v>
      </c>
      <c r="P1406" s="31" t="n">
        <v>16.762616</v>
      </c>
      <c r="Q1406" s="31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31" t="n">
        <v>6.119282</v>
      </c>
      <c r="W1406" s="41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2*ROUNDUP(G1406*1000/V_ZENER,0)*PRICE_Z+(4+IF(CORE_MODE=1,1,0)+IF(OR(CORE_MODE=3,CORE_MODE=4),1+2*N_CW+2*N_CW_A,0))*ROUNDUP(G1406*DIODE_SAFETY/V_STICK,0)*PRICE_STICK</f>
        <v>101.7</v>
      </c>
      <c r="AG1406" s="24" t="n">
        <f aca="false">SUM(X1406:AF1406)</f>
        <v>3465.9678147</v>
      </c>
      <c r="AH1406" s="20" t="n">
        <f aca="false">FIXED_BOM</f>
        <v>3666</v>
      </c>
      <c r="AI1406" s="24" t="n">
        <f aca="false">(AG1406+AH1406)*(1+CONT)</f>
        <v>8201.762986905</v>
      </c>
      <c r="AJ1406" s="24" t="n">
        <f aca="false">IF(AR1406&gt;0,AI1406/AR1406,1000000000000)</f>
        <v>836.572705430587</v>
      </c>
      <c r="AK1406" s="8" t="n">
        <f aca="false">IF(AND(AP1406&gt;=V_NEED,AR1406&gt;=P_MIN,AQ1406&gt;=Z_MIN,F1406&lt;=N_CAP,D1406&lt;=R_MAX,OR(CORONA_REQ=0,O1406&gt;=G1406),OR(CORE_MODE&lt;&gt;3,E_CORE&lt;=E_NULL_MAX)),1,0)</f>
        <v>0</v>
      </c>
      <c r="AL1406" s="31" t="n">
        <f aca="false">IF(AK1406=1,IF(OBJECTIVE=1,AI1406,AJ1406),1000000000000)+ROW()*0.000000001</f>
        <v>1000000000000</v>
      </c>
      <c r="AM1406" s="31" t="n">
        <v>7.247328</v>
      </c>
      <c r="AN1406" s="41" t="n">
        <v>1.38531</v>
      </c>
      <c r="AO1406" s="31" t="n">
        <v>9.417841</v>
      </c>
      <c r="AP1406" s="31" t="n">
        <f aca="false">IF(CORE_MODE=1,G1406,IF(OR(CORE_MODE=3,CORE_MODE=4),G1406+(CHOOSE(N_CW+1,0,1,CW_N2,CW_N3,CW_N4,CW_N5,CW_N6)+CHOOSE(N_CW_A+1,0,CW_A1,CW_A2))*CW_PER_SWING*AM1406,AM1406))</f>
        <v>28.512814063264</v>
      </c>
      <c r="AQ1406" s="41" t="n">
        <f aca="false">IF(CORE_MODE=2,AN1406,K1406)</f>
        <v>1.413974</v>
      </c>
      <c r="AR1406" s="31" t="n">
        <f aca="false">IF(CORE_MODE=2,AO1406,L1406)</f>
        <v>9.804005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31" t="n">
        <v>13.132078</v>
      </c>
      <c r="H1407" s="8" t="n">
        <v>216.469992</v>
      </c>
      <c r="I1407" s="8" t="n">
        <v>1843.430165</v>
      </c>
      <c r="J1407" s="31" t="n">
        <v>8.515869</v>
      </c>
      <c r="K1407" s="41" t="n">
        <v>1.419675</v>
      </c>
      <c r="L1407" s="31" t="n">
        <v>11.985447</v>
      </c>
      <c r="M1407" s="8" t="n">
        <v>308.5</v>
      </c>
      <c r="N1407" s="8" t="n">
        <v>1221</v>
      </c>
      <c r="O1407" s="31" t="n">
        <v>13.305303</v>
      </c>
      <c r="P1407" s="31" t="n">
        <v>20.115139</v>
      </c>
      <c r="Q1407" s="31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31" t="n">
        <v>7.134187</v>
      </c>
      <c r="W1407" s="41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2*ROUNDUP(G1407*1000/V_ZENER,0)*PRICE_Z+(4+IF(CORE_MODE=1,1,0)+IF(OR(CORE_MODE=3,CORE_MODE=4),1+2*N_CW+2*N_CW_A,0))*ROUNDUP(G1407*DIODE_SAFETY/V_STICK,0)*PRICE_STICK</f>
        <v>101.7</v>
      </c>
      <c r="AG1407" s="24" t="n">
        <f aca="false">SUM(X1407:AF1407)</f>
        <v>4077.74343462</v>
      </c>
      <c r="AH1407" s="20" t="n">
        <f aca="false">FIXED_BOM</f>
        <v>3666</v>
      </c>
      <c r="AI1407" s="24" t="n">
        <f aca="false">(AG1407+AH1407)*(1+CONT)</f>
        <v>8905.304949813</v>
      </c>
      <c r="AJ1407" s="24" t="n">
        <f aca="false">IF(AR1407&gt;0,AI1407/AR1407,1000000000000)</f>
        <v>743.009830990283</v>
      </c>
      <c r="AK1407" s="8" t="n">
        <f aca="false">IF(AND(AP1407&gt;=V_NEED,AR1407&gt;=P_MIN,AQ1407&gt;=Z_MIN,F1407&lt;=N_CAP,D1407&lt;=R_MAX,OR(CORONA_REQ=0,O1407&gt;=G1407),OR(CORE_MODE&lt;&gt;3,E_CORE&lt;=E_NULL_MAX)),1,0)</f>
        <v>0</v>
      </c>
      <c r="AL1407" s="31" t="n">
        <f aca="false">IF(AK1407=1,IF(OBJECTIVE=1,AI1407,AJ1407),1000000000000)+ROW()*0.000000001</f>
        <v>1000000000000</v>
      </c>
      <c r="AM1407" s="31" t="n">
        <v>7.291026</v>
      </c>
      <c r="AN1407" s="41" t="n">
        <v>1.394732</v>
      </c>
      <c r="AO1407" s="31" t="n">
        <v>11.581511</v>
      </c>
      <c r="AP1407" s="31" t="n">
        <f aca="false">IF(CORE_MODE=1,G1407,IF(OR(CORE_MODE=3,CORE_MODE=4),G1407+(CHOOSE(N_CW+1,0,1,CW_N2,CW_N3,CW_N4,CW_N5,CW_N6)+CHOOSE(N_CW_A+1,0,CW_A1,CW_A2))*CW_PER_SWING*AM1407,AM1407))</f>
        <v>28.605552711838</v>
      </c>
      <c r="AQ1407" s="41" t="n">
        <f aca="false">IF(CORE_MODE=2,AN1407,K1407)</f>
        <v>1.419675</v>
      </c>
      <c r="AR1407" s="31" t="n">
        <f aca="false">IF(CORE_MODE=2,AO1407,L1407)</f>
        <v>11.985447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31" t="n">
        <v>13.132078</v>
      </c>
      <c r="H1408" s="8" t="n">
        <v>291.068251</v>
      </c>
      <c r="I1408" s="8" t="n">
        <v>2484.623266</v>
      </c>
      <c r="J1408" s="31" t="n">
        <v>8.536222</v>
      </c>
      <c r="K1408" s="41" t="n">
        <v>1.427315</v>
      </c>
      <c r="L1408" s="31" t="n">
        <v>16.365335</v>
      </c>
      <c r="M1408" s="8" t="n">
        <v>410.5</v>
      </c>
      <c r="N1408" s="8" t="n">
        <v>1425</v>
      </c>
      <c r="O1408" s="31" t="n">
        <v>13.305303</v>
      </c>
      <c r="P1408" s="31" t="n">
        <v>26.820185</v>
      </c>
      <c r="Q1408" s="31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31" t="n">
        <v>9.163998</v>
      </c>
      <c r="W1408" s="41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2*ROUNDUP(G1408*1000/V_ZENER,0)*PRICE_Z+(4+IF(CORE_MODE=1,1,0)+IF(OR(CORE_MODE=3,CORE_MODE=4),1+2*N_CW+2*N_CW_A,0))*ROUNDUP(G1408*DIODE_SAFETY/V_STICK,0)*PRICE_STICK</f>
        <v>101.7</v>
      </c>
      <c r="AG1408" s="24" t="n">
        <f aca="false">SUM(X1408:AF1408)</f>
        <v>5301.29473249</v>
      </c>
      <c r="AH1408" s="20" t="n">
        <f aca="false">FIXED_BOM</f>
        <v>3666</v>
      </c>
      <c r="AI1408" s="24" t="n">
        <f aca="false">(AG1408+AH1408)*(1+CONT)</f>
        <v>10312.3889423635</v>
      </c>
      <c r="AJ1408" s="24" t="n">
        <f aca="false">IF(AR1408&gt;0,AI1408/AR1408,1000000000000)</f>
        <v>630.136134846216</v>
      </c>
      <c r="AK1408" s="8" t="n">
        <f aca="false">IF(AND(AP1408&gt;=V_NEED,AR1408&gt;=P_MIN,AQ1408&gt;=Z_MIN,F1408&lt;=N_CAP,D1408&lt;=R_MAX,OR(CORONA_REQ=0,O1408&gt;=G1408),OR(CORE_MODE&lt;&gt;3,E_CORE&lt;=E_NULL_MAX)),1,0)</f>
        <v>0</v>
      </c>
      <c r="AL1408" s="31" t="n">
        <f aca="false">IF(AK1408=1,IF(OBJECTIVE=1,AI1408,AJ1408),1000000000000)+ROW()*0.000000001</f>
        <v>1000000000000</v>
      </c>
      <c r="AM1408" s="31" t="n">
        <v>7.359171</v>
      </c>
      <c r="AN1408" s="41" t="n">
        <v>1.408276</v>
      </c>
      <c r="AO1408" s="31" t="n">
        <v>15.958958</v>
      </c>
      <c r="AP1408" s="31" t="n">
        <f aca="false">IF(CORE_MODE=1,G1408,IF(OR(CORE_MODE=3,CORE_MODE=4),G1408+(CHOOSE(N_CW+1,0,1,CW_N2,CW_N3,CW_N4,CW_N5,CW_N6)+CHOOSE(N_CW_A+1,0,CW_A1,CW_A2))*CW_PER_SWING*AM1408,AM1408))</f>
        <v>28.750174323973</v>
      </c>
      <c r="AQ1408" s="41" t="n">
        <f aca="false">IF(CORE_MODE=2,AN1408,K1408)</f>
        <v>1.427315</v>
      </c>
      <c r="AR1408" s="31" t="n">
        <f aca="false">IF(CORE_MODE=2,AO1408,L1408)</f>
        <v>16.365335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31" t="n">
        <v>13.132078</v>
      </c>
      <c r="H1409" s="8" t="n">
        <v>34.843684</v>
      </c>
      <c r="I1409" s="8" t="n">
        <v>400.323098</v>
      </c>
      <c r="J1409" s="31" t="n">
        <v>11.489115</v>
      </c>
      <c r="K1409" s="41" t="n">
        <v>1.38519</v>
      </c>
      <c r="L1409" s="31" t="n">
        <v>2.433784</v>
      </c>
      <c r="M1409" s="8" t="n">
        <v>102</v>
      </c>
      <c r="N1409" s="8" t="n">
        <v>808</v>
      </c>
      <c r="O1409" s="31" t="n">
        <v>13.994337</v>
      </c>
      <c r="P1409" s="31" t="n">
        <v>6.010303</v>
      </c>
      <c r="Q1409" s="31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31" t="n">
        <v>3.024816</v>
      </c>
      <c r="W1409" s="41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2*ROUNDUP(G1409*1000/V_ZENER,0)*PRICE_Z+(4+IF(CORE_MODE=1,1,0)+IF(OR(CORE_MODE=3,CORE_MODE=4),1+2*N_CW+2*N_CW_A,0))*ROUNDUP(G1409*DIODE_SAFETY/V_STICK,0)*PRICE_STICK</f>
        <v>101.7</v>
      </c>
      <c r="AG1409" s="24" t="n">
        <f aca="false">SUM(X1409:AF1409)</f>
        <v>1553.55164881</v>
      </c>
      <c r="AH1409" s="20" t="n">
        <f aca="false">FIXED_BOM</f>
        <v>3666</v>
      </c>
      <c r="AI1409" s="24" t="n">
        <f aca="false">(AG1409+AH1409)*(1+CONT)</f>
        <v>6002.4843961315</v>
      </c>
      <c r="AJ1409" s="24" t="n">
        <f aca="false">IF(AR1409&gt;0,AI1409/AR1409,1000000000000)</f>
        <v>2466.31763382926</v>
      </c>
      <c r="AK1409" s="8" t="n">
        <f aca="false">IF(AND(AP1409&gt;=V_NEED,AR1409&gt;=P_MIN,AQ1409&gt;=Z_MIN,F1409&lt;=N_CAP,D1409&lt;=R_MAX,OR(CORONA_REQ=0,O1409&gt;=G1409),OR(CORE_MODE&lt;&gt;3,E_CORE&lt;=E_NULL_MAX)),1,0)</f>
        <v>1</v>
      </c>
      <c r="AL1409" s="31" t="n">
        <f aca="false">IF(AK1409=1,IF(OBJECTIVE=1,AI1409,AJ1409),1000000000000)+ROW()*0.000000001</f>
        <v>6002.4843975405</v>
      </c>
      <c r="AM1409" s="31" t="n">
        <v>7.138666</v>
      </c>
      <c r="AN1409" s="41" t="n">
        <v>1.290276</v>
      </c>
      <c r="AO1409" s="31" t="n">
        <v>2.033244</v>
      </c>
      <c r="AP1409" s="31" t="n">
        <f aca="false">IF(CORE_MODE=1,G1409,IF(OR(CORE_MODE=3,CORE_MODE=4),G1409+(CHOOSE(N_CW+1,0,1,CW_N2,CW_N3,CW_N4,CW_N5,CW_N6)+CHOOSE(N_CW_A+1,0,CW_A1,CW_A2))*CW_PER_SWING*AM1409,AM1409))</f>
        <v>28.282204721158</v>
      </c>
      <c r="AQ1409" s="41" t="n">
        <f aca="false">IF(CORE_MODE=2,AN1409,K1409)</f>
        <v>1.38519</v>
      </c>
      <c r="AR1409" s="31" t="n">
        <f aca="false">IF(CORE_MODE=2,AO1409,L1409)</f>
        <v>2.433784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31" t="n">
        <v>13.132078</v>
      </c>
      <c r="H1410" s="8" t="n">
        <v>53.611503</v>
      </c>
      <c r="I1410" s="8" t="n">
        <v>629.079154</v>
      </c>
      <c r="J1410" s="31" t="n">
        <v>11.734033</v>
      </c>
      <c r="K1410" s="41" t="n">
        <v>1.431819</v>
      </c>
      <c r="L1410" s="31" t="n">
        <v>4.152482</v>
      </c>
      <c r="M1410" s="8" t="n">
        <v>147</v>
      </c>
      <c r="N1410" s="8" t="n">
        <v>898</v>
      </c>
      <c r="O1410" s="31" t="n">
        <v>13.994337</v>
      </c>
      <c r="P1410" s="31" t="n">
        <v>9.015455</v>
      </c>
      <c r="Q1410" s="31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31" t="n">
        <v>3.920321</v>
      </c>
      <c r="W1410" s="41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2*ROUNDUP(G1410*1000/V_ZENER,0)*PRICE_Z+(4+IF(CORE_MODE=1,1,0)+IF(OR(CORE_MODE=3,CORE_MODE=4),1+2*N_CW+2*N_CW_A,0))*ROUNDUP(G1410*DIODE_SAFETY/V_STICK,0)*PRICE_STICK</f>
        <v>101.7</v>
      </c>
      <c r="AG1410" s="24" t="n">
        <f aca="false">SUM(X1410:AF1410)</f>
        <v>2075.31013871</v>
      </c>
      <c r="AH1410" s="20" t="n">
        <f aca="false">FIXED_BOM</f>
        <v>3666</v>
      </c>
      <c r="AI1410" s="24" t="n">
        <f aca="false">(AG1410+AH1410)*(1+CONT)</f>
        <v>6602.5066595165</v>
      </c>
      <c r="AJ1410" s="24" t="n">
        <f aca="false">IF(AR1410&gt;0,AI1410/AR1410,1000000000000)</f>
        <v>1590.01451650278</v>
      </c>
      <c r="AK1410" s="8" t="n">
        <f aca="false">IF(AND(AP1410&gt;=V_NEED,AR1410&gt;=P_MIN,AQ1410&gt;=Z_MIN,F1410&lt;=N_CAP,D1410&lt;=R_MAX,OR(CORONA_REQ=0,O1410&gt;=G1410),OR(CORE_MODE&lt;&gt;3,E_CORE&lt;=E_NULL_MAX)),1,0)</f>
        <v>1</v>
      </c>
      <c r="AL1410" s="31" t="n">
        <f aca="false">IF(AK1410=1,IF(OBJECTIVE=1,AI1410,AJ1410),1000000000000)+ROW()*0.000000001</f>
        <v>6602.5066609265</v>
      </c>
      <c r="AM1410" s="31" t="n">
        <v>7.205703</v>
      </c>
      <c r="AN1410" s="41" t="n">
        <v>1.361809</v>
      </c>
      <c r="AO1410" s="31" t="n">
        <v>3.741818</v>
      </c>
      <c r="AP1410" s="31" t="n">
        <f aca="false">IF(CORE_MODE=1,G1410,IF(OR(CORE_MODE=3,CORE_MODE=4),G1410+(CHOOSE(N_CW+1,0,1,CW_N2,CW_N3,CW_N4,CW_N5,CW_N6)+CHOOSE(N_CW_A+1,0,CW_A1,CW_A2))*CW_PER_SWING*AM1410,AM1410))</f>
        <v>28.424474865889</v>
      </c>
      <c r="AQ1410" s="41" t="n">
        <f aca="false">IF(CORE_MODE=2,AN1410,K1410)</f>
        <v>1.431819</v>
      </c>
      <c r="AR1410" s="31" t="n">
        <f aca="false">IF(CORE_MODE=2,AO1410,L1410)</f>
        <v>4.152482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31" t="n">
        <v>13.132078</v>
      </c>
      <c r="H1411" s="8" t="n">
        <v>72.379322</v>
      </c>
      <c r="I1411" s="8" t="n">
        <v>857.83521</v>
      </c>
      <c r="J1411" s="31" t="n">
        <v>11.851938</v>
      </c>
      <c r="K1411" s="41" t="n">
        <v>1.454906</v>
      </c>
      <c r="L1411" s="31" t="n">
        <v>5.880848</v>
      </c>
      <c r="M1411" s="8" t="n">
        <v>201</v>
      </c>
      <c r="N1411" s="8" t="n">
        <v>1006</v>
      </c>
      <c r="O1411" s="31" t="n">
        <v>13.994337</v>
      </c>
      <c r="P1411" s="31" t="n">
        <v>12.020607</v>
      </c>
      <c r="Q1411" s="31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31" t="n">
        <v>4.994926</v>
      </c>
      <c r="W1411" s="41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2*ROUNDUP(G1411*1000/V_ZENER,0)*PRICE_Z+(4+IF(CORE_MODE=1,1,0)+IF(OR(CORE_MODE=3,CORE_MODE=4),1+2*N_CW+2*N_CW_A,0))*ROUNDUP(G1411*DIODE_SAFETY/V_STICK,0)*PRICE_STICK</f>
        <v>101.7</v>
      </c>
      <c r="AG1411" s="24" t="n">
        <f aca="false">SUM(X1411:AF1411)</f>
        <v>2695.3971316</v>
      </c>
      <c r="AH1411" s="20" t="n">
        <f aca="false">FIXED_BOM</f>
        <v>3666</v>
      </c>
      <c r="AI1411" s="24" t="n">
        <f aca="false">(AG1411+AH1411)*(1+CONT)</f>
        <v>7315.60670134</v>
      </c>
      <c r="AJ1411" s="24" t="n">
        <f aca="false">IF(AR1411&gt;0,AI1411/AR1411,1000000000000)</f>
        <v>1243.97139686998</v>
      </c>
      <c r="AK1411" s="8" t="n">
        <f aca="false">IF(AND(AP1411&gt;=V_NEED,AR1411&gt;=P_MIN,AQ1411&gt;=Z_MIN,F1411&lt;=N_CAP,D1411&lt;=R_MAX,OR(CORONA_REQ=0,O1411&gt;=G1411),OR(CORE_MODE&lt;&gt;3,E_CORE&lt;=E_NULL_MAX)),1,0)</f>
        <v>0</v>
      </c>
      <c r="AL1411" s="31" t="n">
        <f aca="false">IF(AK1411=1,IF(OBJECTIVE=1,AI1411,AJ1411),1000000000000)+ROW()*0.000000001</f>
        <v>1000000000000</v>
      </c>
      <c r="AM1411" s="31" t="n">
        <v>7.247191</v>
      </c>
      <c r="AN1411" s="41" t="n">
        <v>1.40057</v>
      </c>
      <c r="AO1411" s="31" t="n">
        <v>5.480193</v>
      </c>
      <c r="AP1411" s="31" t="n">
        <f aca="false">IF(CORE_MODE=1,G1411,IF(OR(CORE_MODE=3,CORE_MODE=4),G1411+(CHOOSE(N_CW+1,0,1,CW_N2,CW_N3,CW_N4,CW_N5,CW_N6)+CHOOSE(N_CW_A+1,0,CW_A1,CW_A2))*CW_PER_SWING*AM1411,AM1411))</f>
        <v>28.512523313233</v>
      </c>
      <c r="AQ1411" s="41" t="n">
        <f aca="false">IF(CORE_MODE=2,AN1411,K1411)</f>
        <v>1.454906</v>
      </c>
      <c r="AR1411" s="31" t="n">
        <f aca="false">IF(CORE_MODE=2,AO1411,L1411)</f>
        <v>5.880848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31" t="n">
        <v>13.132078</v>
      </c>
      <c r="H1412" s="8" t="n">
        <v>91.147142</v>
      </c>
      <c r="I1412" s="8" t="n">
        <v>1086.591266</v>
      </c>
      <c r="J1412" s="31" t="n">
        <v>11.921287</v>
      </c>
      <c r="K1412" s="41" t="n">
        <v>1.469198</v>
      </c>
      <c r="L1412" s="31" t="n">
        <v>7.609936</v>
      </c>
      <c r="M1412" s="8" t="n">
        <v>246</v>
      </c>
      <c r="N1412" s="8" t="n">
        <v>1096</v>
      </c>
      <c r="O1412" s="31" t="n">
        <v>13.994337</v>
      </c>
      <c r="P1412" s="31" t="n">
        <v>15.025759</v>
      </c>
      <c r="Q1412" s="31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31" t="n">
        <v>5.890431</v>
      </c>
      <c r="W1412" s="41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2*ROUNDUP(G1412*1000/V_ZENER,0)*PRICE_Z+(4+IF(CORE_MODE=1,1,0)+IF(OR(CORE_MODE=3,CORE_MODE=4),1+2*N_CW+2*N_CW_A,0))*ROUNDUP(G1412*DIODE_SAFETY/V_STICK,0)*PRICE_STICK</f>
        <v>101.7</v>
      </c>
      <c r="AG1412" s="24" t="n">
        <f aca="false">SUM(X1412:AF1412)</f>
        <v>3217.15560953</v>
      </c>
      <c r="AH1412" s="20" t="n">
        <f aca="false">FIXED_BOM</f>
        <v>3666</v>
      </c>
      <c r="AI1412" s="24" t="n">
        <f aca="false">(AG1412+AH1412)*(1+CONT)</f>
        <v>7915.6289509595</v>
      </c>
      <c r="AJ1412" s="24" t="n">
        <f aca="false">IF(AR1412&gt;0,AI1412/AR1412,1000000000000)</f>
        <v>1040.17023940274</v>
      </c>
      <c r="AK1412" s="8" t="n">
        <f aca="false">IF(AND(AP1412&gt;=V_NEED,AR1412&gt;=P_MIN,AQ1412&gt;=Z_MIN,F1412&lt;=N_CAP,D1412&lt;=R_MAX,OR(CORONA_REQ=0,O1412&gt;=G1412),OR(CORE_MODE&lt;&gt;3,E_CORE&lt;=E_NULL_MAX)),1,0)</f>
        <v>0</v>
      </c>
      <c r="AL1412" s="31" t="n">
        <f aca="false">IF(AK1412=1,IF(OBJECTIVE=1,AI1412,AJ1412),1000000000000)+ROW()*0.000000001</f>
        <v>1000000000000</v>
      </c>
      <c r="AM1412" s="31" t="n">
        <v>7.278937</v>
      </c>
      <c r="AN1412" s="41" t="n">
        <v>1.423558</v>
      </c>
      <c r="AO1412" s="31" t="n">
        <v>7.192413</v>
      </c>
      <c r="AP1412" s="31" t="n">
        <f aca="false">IF(CORE_MODE=1,G1412,IF(OR(CORE_MODE=3,CORE_MODE=4),G1412+(CHOOSE(N_CW+1,0,1,CW_N2,CW_N3,CW_N4,CW_N5,CW_N6)+CHOOSE(N_CW_A+1,0,CW_A1,CW_A2))*CW_PER_SWING*AM1412,AM1412))</f>
        <v>28.579896674431</v>
      </c>
      <c r="AQ1412" s="41" t="n">
        <f aca="false">IF(CORE_MODE=2,AN1412,K1412)</f>
        <v>1.469198</v>
      </c>
      <c r="AR1412" s="31" t="n">
        <f aca="false">IF(CORE_MODE=2,AO1412,L1412)</f>
        <v>7.609936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31" t="n">
        <v>13.132078</v>
      </c>
      <c r="H1413" s="8" t="n">
        <v>109.914961</v>
      </c>
      <c r="I1413" s="8" t="n">
        <v>1315.347322</v>
      </c>
      <c r="J1413" s="31" t="n">
        <v>11.966954</v>
      </c>
      <c r="K1413" s="41" t="n">
        <v>1.478491</v>
      </c>
      <c r="L1413" s="31" t="n">
        <v>9.345244</v>
      </c>
      <c r="M1413" s="8" t="n">
        <v>300</v>
      </c>
      <c r="N1413" s="8" t="n">
        <v>1204</v>
      </c>
      <c r="O1413" s="31" t="n">
        <v>13.994337</v>
      </c>
      <c r="P1413" s="31" t="n">
        <v>18.03091</v>
      </c>
      <c r="Q1413" s="31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31" t="n">
        <v>6.965037</v>
      </c>
      <c r="W1413" s="41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2*ROUNDUP(G1413*1000/V_ZENER,0)*PRICE_Z+(4+IF(CORE_MODE=1,1,0)+IF(OR(CORE_MODE=3,CORE_MODE=4),1+2*N_CW+2*N_CW_A,0))*ROUNDUP(G1413*DIODE_SAFETY/V_STICK,0)*PRICE_STICK</f>
        <v>101.7</v>
      </c>
      <c r="AG1413" s="24" t="n">
        <f aca="false">SUM(X1413:AF1413)</f>
        <v>3837.24264545</v>
      </c>
      <c r="AH1413" s="20" t="n">
        <f aca="false">FIXED_BOM</f>
        <v>3666</v>
      </c>
      <c r="AI1413" s="24" t="n">
        <f aca="false">(AG1413+AH1413)*(1+CONT)</f>
        <v>8628.7290422675</v>
      </c>
      <c r="AJ1413" s="24" t="n">
        <f aca="false">IF(AR1413&gt;0,AI1413/AR1413,1000000000000)</f>
        <v>923.328384177824</v>
      </c>
      <c r="AK1413" s="8" t="n">
        <f aca="false">IF(AND(AP1413&gt;=V_NEED,AR1413&gt;=P_MIN,AQ1413&gt;=Z_MIN,F1413&lt;=N_CAP,D1413&lt;=R_MAX,OR(CORONA_REQ=0,O1413&gt;=G1413),OR(CORE_MODE&lt;&gt;3,E_CORE&lt;=E_NULL_MAX)),1,0)</f>
        <v>0</v>
      </c>
      <c r="AL1413" s="31" t="n">
        <f aca="false">IF(AK1413=1,IF(OBJECTIVE=1,AI1413,AJ1413),1000000000000)+ROW()*0.000000001</f>
        <v>1000000000000</v>
      </c>
      <c r="AM1413" s="31" t="n">
        <v>7.304387</v>
      </c>
      <c r="AN1413" s="41" t="n">
        <v>1.440095</v>
      </c>
      <c r="AO1413" s="31" t="n">
        <v>8.932336</v>
      </c>
      <c r="AP1413" s="31" t="n">
        <f aca="false">IF(CORE_MODE=1,G1413,IF(OR(CORE_MODE=3,CORE_MODE=4),G1413+(CHOOSE(N_CW+1,0,1,CW_N2,CW_N3,CW_N4,CW_N5,CW_N6)+CHOOSE(N_CW_A+1,0,CW_A1,CW_A2))*CW_PER_SWING*AM1413,AM1413))</f>
        <v>28.633908267781</v>
      </c>
      <c r="AQ1413" s="41" t="n">
        <f aca="false">IF(CORE_MODE=2,AN1413,K1413)</f>
        <v>1.478491</v>
      </c>
      <c r="AR1413" s="31" t="n">
        <f aca="false">IF(CORE_MODE=2,AO1413,L1413)</f>
        <v>9.345244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31" t="n">
        <v>13.132078</v>
      </c>
      <c r="H1414" s="8" t="n">
        <v>147.4506</v>
      </c>
      <c r="I1414" s="8" t="n">
        <v>1772.859433</v>
      </c>
      <c r="J1414" s="31" t="n">
        <v>12.023413</v>
      </c>
      <c r="K1414" s="41" t="n">
        <v>1.490248</v>
      </c>
      <c r="L1414" s="31" t="n">
        <v>12.811809</v>
      </c>
      <c r="M1414" s="8" t="n">
        <v>399</v>
      </c>
      <c r="N1414" s="8" t="n">
        <v>1402</v>
      </c>
      <c r="O1414" s="31" t="n">
        <v>13.994337</v>
      </c>
      <c r="P1414" s="31" t="n">
        <v>24.041214</v>
      </c>
      <c r="Q1414" s="31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31" t="n">
        <v>8.935147</v>
      </c>
      <c r="W1414" s="41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2*ROUNDUP(G1414*1000/V_ZENER,0)*PRICE_Z+(4+IF(CORE_MODE=1,1,0)+IF(OR(CORE_MODE=3,CORE_MODE=4),1+2*N_CW+2*N_CW_A,0))*ROUNDUP(G1414*DIODE_SAFETY/V_STICK,0)*PRICE_STICK</f>
        <v>101.7</v>
      </c>
      <c r="AG1414" s="24" t="n">
        <f aca="false">SUM(X1414:AF1414)</f>
        <v>4979.08812974</v>
      </c>
      <c r="AH1414" s="20" t="n">
        <f aca="false">FIXED_BOM</f>
        <v>3666</v>
      </c>
      <c r="AI1414" s="24" t="n">
        <f aca="false">(AG1414+AH1414)*(1+CONT)</f>
        <v>9941.851349201</v>
      </c>
      <c r="AJ1414" s="24" t="n">
        <f aca="false">IF(AR1414&gt;0,AI1414/AR1414,1000000000000)</f>
        <v>775.991224127756</v>
      </c>
      <c r="AK1414" s="8" t="n">
        <f aca="false">IF(AND(AP1414&gt;=V_NEED,AR1414&gt;=P_MIN,AQ1414&gt;=Z_MIN,F1414&lt;=N_CAP,D1414&lt;=R_MAX,OR(CORONA_REQ=0,O1414&gt;=G1414),OR(CORE_MODE&lt;&gt;3,E_CORE&lt;=E_NULL_MAX)),1,0)</f>
        <v>0</v>
      </c>
      <c r="AL1414" s="31" t="n">
        <f aca="false">IF(AK1414=1,IF(OBJECTIVE=1,AI1414,AJ1414),1000000000000)+ROW()*0.000000001</f>
        <v>1000000000000</v>
      </c>
      <c r="AM1414" s="31" t="n">
        <v>7.361319</v>
      </c>
      <c r="AN1414" s="41" t="n">
        <v>1.460628</v>
      </c>
      <c r="AO1414" s="31" t="n">
        <v>12.398683</v>
      </c>
      <c r="AP1414" s="31" t="n">
        <f aca="false">IF(CORE_MODE=1,G1414,IF(OR(CORE_MODE=3,CORE_MODE=4),G1414+(CHOOSE(N_CW+1,0,1,CW_N2,CW_N3,CW_N4,CW_N5,CW_N6)+CHOOSE(N_CW_A+1,0,CW_A1,CW_A2))*CW_PER_SWING*AM1414,AM1414))</f>
        <v>28.754732944897</v>
      </c>
      <c r="AQ1414" s="41" t="n">
        <f aca="false">IF(CORE_MODE=2,AN1414,K1414)</f>
        <v>1.490248</v>
      </c>
      <c r="AR1414" s="31" t="n">
        <f aca="false">IF(CORE_MODE=2,AO1414,L1414)</f>
        <v>12.811809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31" t="n">
        <v>13.132078</v>
      </c>
      <c r="H1415" s="8" t="n">
        <v>46.350641</v>
      </c>
      <c r="I1415" s="8" t="n">
        <v>480.636321</v>
      </c>
      <c r="J1415" s="31" t="n">
        <v>10.369572</v>
      </c>
      <c r="K1415" s="41" t="n">
        <v>1.38712</v>
      </c>
      <c r="L1415" s="31" t="n">
        <v>2.937261</v>
      </c>
      <c r="M1415" s="8" t="n">
        <v>111</v>
      </c>
      <c r="N1415" s="8" t="n">
        <v>826</v>
      </c>
      <c r="O1415" s="31" t="n">
        <v>13.994337</v>
      </c>
      <c r="P1415" s="31" t="n">
        <v>7.028179</v>
      </c>
      <c r="Q1415" s="31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31" t="n">
        <v>3.203917</v>
      </c>
      <c r="W1415" s="41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2*ROUNDUP(G1415*1000/V_ZENER,0)*PRICE_Z+(4+IF(CORE_MODE=1,1,0)+IF(OR(CORE_MODE=3,CORE_MODE=4),1+2*N_CW+2*N_CW_A,0))*ROUNDUP(G1415*DIODE_SAFETY/V_STICK,0)*PRICE_STICK</f>
        <v>101.7</v>
      </c>
      <c r="AG1415" s="24" t="n">
        <f aca="false">SUM(X1415:AF1415)</f>
        <v>1664.06407949</v>
      </c>
      <c r="AH1415" s="20" t="n">
        <f aca="false">FIXED_BOM</f>
        <v>3666</v>
      </c>
      <c r="AI1415" s="24" t="n">
        <f aca="false">(AG1415+AH1415)*(1+CONT)</f>
        <v>6129.5736914135</v>
      </c>
      <c r="AJ1415" s="24" t="n">
        <f aca="false">IF(AR1415&gt;0,AI1415/AR1415,1000000000000)</f>
        <v>2086.83317260996</v>
      </c>
      <c r="AK1415" s="8" t="n">
        <f aca="false">IF(AND(AP1415&gt;=V_NEED,AR1415&gt;=P_MIN,AQ1415&gt;=Z_MIN,F1415&lt;=N_CAP,D1415&lt;=R_MAX,OR(CORONA_REQ=0,O1415&gt;=G1415),OR(CORE_MODE&lt;&gt;3,E_CORE&lt;=E_NULL_MAX)),1,0)</f>
        <v>1</v>
      </c>
      <c r="AL1415" s="31" t="n">
        <f aca="false">IF(AK1415=1,IF(OBJECTIVE=1,AI1415,AJ1415),1000000000000)+ROW()*0.000000001</f>
        <v>6129.5736928285</v>
      </c>
      <c r="AM1415" s="31" t="n">
        <v>7.14396</v>
      </c>
      <c r="AN1415" s="41" t="n">
        <v>1.306544</v>
      </c>
      <c r="AO1415" s="31" t="n">
        <v>2.546673</v>
      </c>
      <c r="AP1415" s="31" t="n">
        <f aca="false">IF(CORE_MODE=1,G1415,IF(OR(CORE_MODE=3,CORE_MODE=4),G1415+(CHOOSE(N_CW+1,0,1,CW_N2,CW_N3,CW_N4,CW_N5,CW_N6)+CHOOSE(N_CW_A+1,0,CW_A1,CW_A2))*CW_PER_SWING*AM1415,AM1415))</f>
        <v>28.29343998148</v>
      </c>
      <c r="AQ1415" s="41" t="n">
        <f aca="false">IF(CORE_MODE=2,AN1415,K1415)</f>
        <v>1.38712</v>
      </c>
      <c r="AR1415" s="31" t="n">
        <f aca="false">IF(CORE_MODE=2,AO1415,L1415)</f>
        <v>2.937261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31" t="n">
        <v>13.132078</v>
      </c>
      <c r="H1416" s="8" t="n">
        <v>71.693864</v>
      </c>
      <c r="I1416" s="8" t="n">
        <v>755.285648</v>
      </c>
      <c r="J1416" s="31" t="n">
        <v>10.534872</v>
      </c>
      <c r="K1416" s="41" t="n">
        <v>1.425855</v>
      </c>
      <c r="L1416" s="31" t="n">
        <v>4.944077</v>
      </c>
      <c r="M1416" s="8" t="n">
        <v>156</v>
      </c>
      <c r="N1416" s="8" t="n">
        <v>916</v>
      </c>
      <c r="O1416" s="31" t="n">
        <v>13.994337</v>
      </c>
      <c r="P1416" s="31" t="n">
        <v>10.542269</v>
      </c>
      <c r="Q1416" s="31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31" t="n">
        <v>4.099422</v>
      </c>
      <c r="W1416" s="41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2*ROUNDUP(G1416*1000/V_ZENER,0)*PRICE_Z+(4+IF(CORE_MODE=1,1,0)+IF(OR(CORE_MODE=3,CORE_MODE=4),1+2*N_CW+2*N_CW_A,0))*ROUNDUP(G1416*DIODE_SAFETY/V_STICK,0)*PRICE_STICK</f>
        <v>101.7</v>
      </c>
      <c r="AG1416" s="24" t="n">
        <f aca="false">SUM(X1416:AF1416)</f>
        <v>2191.91460528</v>
      </c>
      <c r="AH1416" s="20" t="n">
        <f aca="false">FIXED_BOM</f>
        <v>3666</v>
      </c>
      <c r="AI1416" s="24" t="n">
        <f aca="false">(AG1416+AH1416)*(1+CONT)</f>
        <v>6736.601796072</v>
      </c>
      <c r="AJ1416" s="24" t="n">
        <f aca="false">IF(AR1416&gt;0,AI1416/AR1416,1000000000000)</f>
        <v>1362.56004833096</v>
      </c>
      <c r="AK1416" s="8" t="n">
        <f aca="false">IF(AND(AP1416&gt;=V_NEED,AR1416&gt;=P_MIN,AQ1416&gt;=Z_MIN,F1416&lt;=N_CAP,D1416&lt;=R_MAX,OR(CORONA_REQ=0,O1416&gt;=G1416),OR(CORE_MODE&lt;&gt;3,E_CORE&lt;=E_NULL_MAX)),1,0)</f>
        <v>1</v>
      </c>
      <c r="AL1416" s="31" t="n">
        <f aca="false">IF(AK1416=1,IF(OBJECTIVE=1,AI1416,AJ1416),1000000000000)+ROW()*0.000000001</f>
        <v>6736.601797488</v>
      </c>
      <c r="AM1416" s="31" t="n">
        <v>7.204169</v>
      </c>
      <c r="AN1416" s="41" t="n">
        <v>1.368312</v>
      </c>
      <c r="AO1416" s="31" t="n">
        <v>4.545169</v>
      </c>
      <c r="AP1416" s="31" t="n">
        <f aca="false">IF(CORE_MODE=1,G1416,IF(OR(CORE_MODE=3,CORE_MODE=4),G1416+(CHOOSE(N_CW+1,0,1,CW_N2,CW_N3,CW_N4,CW_N5,CW_N6)+CHOOSE(N_CW_A+1,0,CW_A1,CW_A2))*CW_PER_SWING*AM1416,AM1416))</f>
        <v>28.421219314447</v>
      </c>
      <c r="AQ1416" s="41" t="n">
        <f aca="false">IF(CORE_MODE=2,AN1416,K1416)</f>
        <v>1.425855</v>
      </c>
      <c r="AR1416" s="31" t="n">
        <f aca="false">IF(CORE_MODE=2,AO1416,L1416)</f>
        <v>4.944077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31" t="n">
        <v>13.132078</v>
      </c>
      <c r="H1417" s="8" t="n">
        <v>97.037088</v>
      </c>
      <c r="I1417" s="8" t="n">
        <v>1029.934974</v>
      </c>
      <c r="J1417" s="31" t="n">
        <v>10.613828</v>
      </c>
      <c r="K1417" s="41" t="n">
        <v>1.444765</v>
      </c>
      <c r="L1417" s="31" t="n">
        <v>6.951388</v>
      </c>
      <c r="M1417" s="8" t="n">
        <v>210</v>
      </c>
      <c r="N1417" s="8" t="n">
        <v>1024</v>
      </c>
      <c r="O1417" s="31" t="n">
        <v>13.994337</v>
      </c>
      <c r="P1417" s="31" t="n">
        <v>14.056359</v>
      </c>
      <c r="Q1417" s="31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31" t="n">
        <v>5.174027</v>
      </c>
      <c r="W1417" s="41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2*ROUNDUP(G1417*1000/V_ZENER,0)*PRICE_Z+(4+IF(CORE_MODE=1,1,0)+IF(OR(CORE_MODE=3,CORE_MODE=4),1+2*N_CW+2*N_CW_A,0))*ROUNDUP(G1417*DIODE_SAFETY/V_STICK,0)*PRICE_STICK</f>
        <v>101.7</v>
      </c>
      <c r="AG1417" s="24" t="n">
        <f aca="false">SUM(X1417:AF1417)</f>
        <v>2818.09352103</v>
      </c>
      <c r="AH1417" s="20" t="n">
        <f aca="false">FIXED_BOM</f>
        <v>3666</v>
      </c>
      <c r="AI1417" s="24" t="n">
        <f aca="false">(AG1417+AH1417)*(1+CONT)</f>
        <v>7456.7075491845</v>
      </c>
      <c r="AJ1417" s="24" t="n">
        <f aca="false">IF(AR1417&gt;0,AI1417/AR1417,1000000000000)</f>
        <v>1072.69333105626</v>
      </c>
      <c r="AK1417" s="8" t="n">
        <f aca="false">IF(AND(AP1417&gt;=V_NEED,AR1417&gt;=P_MIN,AQ1417&gt;=Z_MIN,F1417&lt;=N_CAP,D1417&lt;=R_MAX,OR(CORONA_REQ=0,O1417&gt;=G1417),OR(CORE_MODE&lt;&gt;3,E_CORE&lt;=E_NULL_MAX)),1,0)</f>
        <v>0</v>
      </c>
      <c r="AL1417" s="31" t="n">
        <f aca="false">IF(AK1417=1,IF(OBJECTIVE=1,AI1417,AJ1417),1000000000000)+ROW()*0.000000001</f>
        <v>1000000000000</v>
      </c>
      <c r="AM1417" s="31" t="n">
        <v>7.245662</v>
      </c>
      <c r="AN1417" s="41" t="n">
        <v>1.39917</v>
      </c>
      <c r="AO1417" s="31" t="n">
        <v>6.537943</v>
      </c>
      <c r="AP1417" s="31" t="n">
        <f aca="false">IF(CORE_MODE=1,G1417,IF(OR(CORE_MODE=3,CORE_MODE=4),G1417+(CHOOSE(N_CW+1,0,1,CW_N2,CW_N3,CW_N4,CW_N5,CW_N6)+CHOOSE(N_CW_A+1,0,CW_A1,CW_A2))*CW_PER_SWING*AM1417,AM1417))</f>
        <v>28.509278373106</v>
      </c>
      <c r="AQ1417" s="41" t="n">
        <f aca="false">IF(CORE_MODE=2,AN1417,K1417)</f>
        <v>1.444765</v>
      </c>
      <c r="AR1417" s="31" t="n">
        <f aca="false">IF(CORE_MODE=2,AO1417,L1417)</f>
        <v>6.951388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31" t="n">
        <v>13.132078</v>
      </c>
      <c r="H1418" s="8" t="n">
        <v>122.380311</v>
      </c>
      <c r="I1418" s="8" t="n">
        <v>1304.5843</v>
      </c>
      <c r="J1418" s="31" t="n">
        <v>10.660083</v>
      </c>
      <c r="K1418" s="41" t="n">
        <v>1.455708</v>
      </c>
      <c r="L1418" s="31" t="n">
        <v>8.963685</v>
      </c>
      <c r="M1418" s="8" t="n">
        <v>264</v>
      </c>
      <c r="N1418" s="8" t="n">
        <v>1132</v>
      </c>
      <c r="O1418" s="31" t="n">
        <v>13.994337</v>
      </c>
      <c r="P1418" s="31" t="n">
        <v>17.570449</v>
      </c>
      <c r="Q1418" s="31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31" t="n">
        <v>6.248633</v>
      </c>
      <c r="W1418" s="41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2*ROUNDUP(G1418*1000/V_ZENER,0)*PRICE_Z+(4+IF(CORE_MODE=1,1,0)+IF(OR(CORE_MODE=3,CORE_MODE=4),1+2*N_CW+2*N_CW_A,0))*ROUNDUP(G1418*DIODE_SAFETY/V_STICK,0)*PRICE_STICK</f>
        <v>101.7</v>
      </c>
      <c r="AG1418" s="24" t="n">
        <f aca="false">SUM(X1418:AF1418)</f>
        <v>3444.27250178</v>
      </c>
      <c r="AH1418" s="20" t="n">
        <f aca="false">FIXED_BOM</f>
        <v>3666</v>
      </c>
      <c r="AI1418" s="24" t="n">
        <f aca="false">(AG1418+AH1418)*(1+CONT)</f>
        <v>8176.813377047</v>
      </c>
      <c r="AJ1418" s="24" t="n">
        <f aca="false">IF(AR1418&gt;0,AI1418/AR1418,1000000000000)</f>
        <v>912.215609656854</v>
      </c>
      <c r="AK1418" s="8" t="n">
        <f aca="false">IF(AND(AP1418&gt;=V_NEED,AR1418&gt;=P_MIN,AQ1418&gt;=Z_MIN,F1418&lt;=N_CAP,D1418&lt;=R_MAX,OR(CORONA_REQ=0,O1418&gt;=G1418),OR(CORE_MODE&lt;&gt;3,E_CORE&lt;=E_NULL_MAX)),1,0)</f>
        <v>0</v>
      </c>
      <c r="AL1418" s="31" t="n">
        <f aca="false">IF(AK1418=1,IF(OBJECTIVE=1,AI1418,AJ1418),1000000000000)+ROW()*0.000000001</f>
        <v>1000000000000</v>
      </c>
      <c r="AM1418" s="31" t="n">
        <v>7.277135</v>
      </c>
      <c r="AN1418" s="41" t="n">
        <v>1.418696</v>
      </c>
      <c r="AO1418" s="31" t="n">
        <v>8.5525</v>
      </c>
      <c r="AP1418" s="31" t="n">
        <f aca="false">IF(CORE_MODE=1,G1418,IF(OR(CORE_MODE=3,CORE_MODE=4),G1418+(CHOOSE(N_CW+1,0,1,CW_N2,CW_N3,CW_N4,CW_N5,CW_N6)+CHOOSE(N_CW_A+1,0,CW_A1,CW_A2))*CW_PER_SWING*AM1418,AM1418))</f>
        <v>28.576072356505</v>
      </c>
      <c r="AQ1418" s="41" t="n">
        <f aca="false">IF(CORE_MODE=2,AN1418,K1418)</f>
        <v>1.455708</v>
      </c>
      <c r="AR1418" s="31" t="n">
        <f aca="false">IF(CORE_MODE=2,AO1418,L1418)</f>
        <v>8.963685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31" t="n">
        <v>13.132078</v>
      </c>
      <c r="H1419" s="8" t="n">
        <v>147.723534</v>
      </c>
      <c r="I1419" s="8" t="n">
        <v>1579.233627</v>
      </c>
      <c r="J1419" s="31" t="n">
        <v>10.690467</v>
      </c>
      <c r="K1419" s="41" t="n">
        <v>1.463362</v>
      </c>
      <c r="L1419" s="31" t="n">
        <v>10.979468</v>
      </c>
      <c r="M1419" s="8" t="n">
        <v>309</v>
      </c>
      <c r="N1419" s="8" t="n">
        <v>1222</v>
      </c>
      <c r="O1419" s="31" t="n">
        <v>13.994337</v>
      </c>
      <c r="P1419" s="31" t="n">
        <v>21.084538</v>
      </c>
      <c r="Q1419" s="31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31" t="n">
        <v>7.144138</v>
      </c>
      <c r="W1419" s="41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2*ROUNDUP(G1419*1000/V_ZENER,0)*PRICE_Z+(4+IF(CORE_MODE=1,1,0)+IF(OR(CORE_MODE=3,CORE_MODE=4),1+2*N_CW+2*N_CW_A,0))*ROUNDUP(G1419*DIODE_SAFETY/V_STICK,0)*PRICE_STICK</f>
        <v>101.7</v>
      </c>
      <c r="AG1419" s="24" t="n">
        <f aca="false">SUM(X1419:AF1419)</f>
        <v>3972.12302757</v>
      </c>
      <c r="AH1419" s="20" t="n">
        <f aca="false">FIXED_BOM</f>
        <v>3666</v>
      </c>
      <c r="AI1419" s="24" t="n">
        <f aca="false">(AG1419+AH1419)*(1+CONT)</f>
        <v>8783.8414817055</v>
      </c>
      <c r="AJ1419" s="24" t="n">
        <f aca="false">IF(AR1419&gt;0,AI1419/AR1419,1000000000000)</f>
        <v>800.024325559809</v>
      </c>
      <c r="AK1419" s="8" t="n">
        <f aca="false">IF(AND(AP1419&gt;=V_NEED,AR1419&gt;=P_MIN,AQ1419&gt;=Z_MIN,F1419&lt;=N_CAP,D1419&lt;=R_MAX,OR(CORONA_REQ=0,O1419&gt;=G1419),OR(CORE_MODE&lt;&gt;3,E_CORE&lt;=E_NULL_MAX)),1,0)</f>
        <v>0</v>
      </c>
      <c r="AL1419" s="31" t="n">
        <f aca="false">IF(AK1419=1,IF(OBJECTIVE=1,AI1419,AJ1419),1000000000000)+ROW()*0.000000001</f>
        <v>1000000000000</v>
      </c>
      <c r="AM1419" s="31" t="n">
        <v>7.307663</v>
      </c>
      <c r="AN1419" s="41" t="n">
        <v>1.432597</v>
      </c>
      <c r="AO1419" s="31" t="n">
        <v>10.579827</v>
      </c>
      <c r="AP1419" s="31" t="n">
        <f aca="false">IF(CORE_MODE=1,G1419,IF(OR(CORE_MODE=3,CORE_MODE=4),G1419+(CHOOSE(N_CW+1,0,1,CW_N2,CW_N3,CW_N4,CW_N5,CW_N6)+CHOOSE(N_CW_A+1,0,CW_A1,CW_A2))*CW_PER_SWING*AM1419,AM1419))</f>
        <v>28.640860801369</v>
      </c>
      <c r="AQ1419" s="41" t="n">
        <f aca="false">IF(CORE_MODE=2,AN1419,K1419)</f>
        <v>1.463362</v>
      </c>
      <c r="AR1419" s="31" t="n">
        <f aca="false">IF(CORE_MODE=2,AO1419,L1419)</f>
        <v>10.979468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31" t="n">
        <v>13.132078</v>
      </c>
      <c r="H1420" s="8" t="n">
        <v>198.409981</v>
      </c>
      <c r="I1420" s="8" t="n">
        <v>2128.532279</v>
      </c>
      <c r="J1420" s="31" t="n">
        <v>10.72795</v>
      </c>
      <c r="K1420" s="41" t="n">
        <v>1.473531</v>
      </c>
      <c r="L1420" s="31" t="n">
        <v>15.026763</v>
      </c>
      <c r="M1420" s="8" t="n">
        <v>417</v>
      </c>
      <c r="N1420" s="8" t="n">
        <v>1438</v>
      </c>
      <c r="O1420" s="31" t="n">
        <v>13.994337</v>
      </c>
      <c r="P1420" s="31" t="n">
        <v>28.112718</v>
      </c>
      <c r="Q1420" s="31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31" t="n">
        <v>9.293349</v>
      </c>
      <c r="W1420" s="41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2*ROUNDUP(G1420*1000/V_ZENER,0)*PRICE_Z+(4+IF(CORE_MODE=1,1,0)+IF(OR(CORE_MODE=3,CORE_MODE=4),1+2*N_CW+2*N_CW_A,0))*ROUNDUP(G1420*DIODE_SAFETY/V_STICK,0)*PRICE_STICK</f>
        <v>101.7</v>
      </c>
      <c r="AG1420" s="24" t="n">
        <f aca="false">SUM(X1420:AF1420)</f>
        <v>5224.48092407</v>
      </c>
      <c r="AH1420" s="20" t="n">
        <f aca="false">FIXED_BOM</f>
        <v>3666</v>
      </c>
      <c r="AI1420" s="24" t="n">
        <f aca="false">(AG1420+AH1420)*(1+CONT)</f>
        <v>10224.0530626805</v>
      </c>
      <c r="AJ1420" s="24" t="n">
        <f aca="false">IF(AR1420&gt;0,AI1420/AR1420,1000000000000)</f>
        <v>680.389586411957</v>
      </c>
      <c r="AK1420" s="8" t="n">
        <f aca="false">IF(AND(AP1420&gt;=V_NEED,AR1420&gt;=P_MIN,AQ1420&gt;=Z_MIN,F1420&lt;=N_CAP,D1420&lt;=R_MAX,OR(CORONA_REQ=0,O1420&gt;=G1420),OR(CORE_MODE&lt;&gt;3,E_CORE&lt;=E_NULL_MAX)),1,0)</f>
        <v>0</v>
      </c>
      <c r="AL1420" s="31" t="n">
        <f aca="false">IF(AK1420=1,IF(OBJECTIVE=1,AI1420,AJ1420),1000000000000)+ROW()*0.000000001</f>
        <v>1000000000000</v>
      </c>
      <c r="AM1420" s="31" t="n">
        <v>7.377385</v>
      </c>
      <c r="AN1420" s="41" t="n">
        <v>1.449164</v>
      </c>
      <c r="AO1420" s="31" t="n">
        <v>14.606667</v>
      </c>
      <c r="AP1420" s="31" t="n">
        <f aca="false">IF(CORE_MODE=1,G1420,IF(OR(CORE_MODE=3,CORE_MODE=4),G1420+(CHOOSE(N_CW+1,0,1,CW_N2,CW_N3,CW_N4,CW_N5,CW_N6)+CHOOSE(N_CW_A+1,0,CW_A1,CW_A2))*CW_PER_SWING*AM1420,AM1420))</f>
        <v>28.788829222255</v>
      </c>
      <c r="AQ1420" s="41" t="n">
        <f aca="false">IF(CORE_MODE=2,AN1420,K1420)</f>
        <v>1.473531</v>
      </c>
      <c r="AR1420" s="31" t="n">
        <f aca="false">IF(CORE_MODE=2,AO1420,L1420)</f>
        <v>15.026763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31" t="n">
        <v>13.132078</v>
      </c>
      <c r="H1421" s="8" t="n">
        <v>70.71141</v>
      </c>
      <c r="I1421" s="8" t="n">
        <v>562.180755</v>
      </c>
      <c r="J1421" s="31" t="n">
        <v>7.950354</v>
      </c>
      <c r="K1421" s="41" t="n">
        <v>1.348764</v>
      </c>
      <c r="L1421" s="31" t="n">
        <v>3.198923</v>
      </c>
      <c r="M1421" s="8" t="n">
        <v>111</v>
      </c>
      <c r="N1421" s="8" t="n">
        <v>826</v>
      </c>
      <c r="O1421" s="31" t="n">
        <v>13.994337</v>
      </c>
      <c r="P1421" s="31" t="n">
        <v>8.046055</v>
      </c>
      <c r="Q1421" s="31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31" t="n">
        <v>3.203917</v>
      </c>
      <c r="W1421" s="41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2*ROUNDUP(G1421*1000/V_ZENER,0)*PRICE_Z+(4+IF(CORE_MODE=1,1,0)+IF(OR(CORE_MODE=3,CORE_MODE=4),1+2*N_CW+2*N_CW_A,0))*ROUNDUP(G1421*DIODE_SAFETY/V_STICK,0)*PRICE_STICK</f>
        <v>101.7</v>
      </c>
      <c r="AG1421" s="24" t="n">
        <f aca="false">SUM(X1421:AF1421)</f>
        <v>1676.24805521</v>
      </c>
      <c r="AH1421" s="20" t="n">
        <f aca="false">FIXED_BOM</f>
        <v>3666</v>
      </c>
      <c r="AI1421" s="24" t="n">
        <f aca="false">(AG1421+AH1421)*(1+CONT)</f>
        <v>6143.5852634915</v>
      </c>
      <c r="AJ1421" s="24" t="n">
        <f aca="false">IF(AR1421&gt;0,AI1421/AR1421,1000000000000)</f>
        <v>1920.51676876608</v>
      </c>
      <c r="AK1421" s="8" t="n">
        <f aca="false">IF(AND(AP1421&gt;=V_NEED,AR1421&gt;=P_MIN,AQ1421&gt;=Z_MIN,F1421&lt;=N_CAP,D1421&lt;=R_MAX,OR(CORONA_REQ=0,O1421&gt;=G1421),OR(CORE_MODE&lt;&gt;3,E_CORE&lt;=E_NULL_MAX)),1,0)</f>
        <v>1</v>
      </c>
      <c r="AL1421" s="31" t="n">
        <f aca="false">IF(AK1421=1,IF(OBJECTIVE=1,AI1421,AJ1421),1000000000000)+ROW()*0.000000001</f>
        <v>6143.5852649125</v>
      </c>
      <c r="AM1421" s="31" t="n">
        <v>7.102651</v>
      </c>
      <c r="AN1421" s="41" t="n">
        <v>1.283417</v>
      </c>
      <c r="AO1421" s="31" t="n">
        <v>2.805868</v>
      </c>
      <c r="AP1421" s="31" t="n">
        <f aca="false">IF(CORE_MODE=1,G1421,IF(OR(CORE_MODE=3,CORE_MODE=4),G1421+(CHOOSE(N_CW+1,0,1,CW_N2,CW_N3,CW_N4,CW_N5,CW_N6)+CHOOSE(N_CW_A+1,0,CW_A1,CW_A2))*CW_PER_SWING*AM1421,AM1421))</f>
        <v>28.205771419213</v>
      </c>
      <c r="AQ1421" s="41" t="n">
        <f aca="false">IF(CORE_MODE=2,AN1421,K1421)</f>
        <v>1.348764</v>
      </c>
      <c r="AR1421" s="31" t="n">
        <f aca="false">IF(CORE_MODE=2,AO1421,L1421)</f>
        <v>3.198923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31" t="n">
        <v>13.132078</v>
      </c>
      <c r="H1422" s="8" t="n">
        <v>109.975073</v>
      </c>
      <c r="I1422" s="8" t="n">
        <v>883.426901</v>
      </c>
      <c r="J1422" s="31" t="n">
        <v>8.032974</v>
      </c>
      <c r="K1422" s="41" t="n">
        <v>1.378635</v>
      </c>
      <c r="L1422" s="31" t="n">
        <v>5.336644</v>
      </c>
      <c r="M1422" s="8" t="n">
        <v>165</v>
      </c>
      <c r="N1422" s="8" t="n">
        <v>934</v>
      </c>
      <c r="O1422" s="31" t="n">
        <v>13.994337</v>
      </c>
      <c r="P1422" s="31" t="n">
        <v>12.069083</v>
      </c>
      <c r="Q1422" s="31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31" t="n">
        <v>4.278522</v>
      </c>
      <c r="W1422" s="41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2*ROUNDUP(G1422*1000/V_ZENER,0)*PRICE_Z+(4+IF(CORE_MODE=1,1,0)+IF(OR(CORE_MODE=3,CORE_MODE=4),1+2*N_CW+2*N_CW_A,0))*ROUNDUP(G1422*DIODE_SAFETY/V_STICK,0)*PRICE_STICK</f>
        <v>101.7</v>
      </c>
      <c r="AG1422" s="24" t="n">
        <f aca="false">SUM(X1422:AF1422)</f>
        <v>2308.51895882</v>
      </c>
      <c r="AH1422" s="20" t="n">
        <f aca="false">FIXED_BOM</f>
        <v>3666</v>
      </c>
      <c r="AI1422" s="24" t="n">
        <f aca="false">(AG1422+AH1422)*(1+CONT)</f>
        <v>6870.696802643</v>
      </c>
      <c r="AJ1422" s="24" t="n">
        <f aca="false">IF(AR1422&gt;0,AI1422/AR1422,1000000000000)</f>
        <v>1287.45646189684</v>
      </c>
      <c r="AK1422" s="8" t="n">
        <f aca="false">IF(AND(AP1422&gt;=V_NEED,AR1422&gt;=P_MIN,AQ1422&gt;=Z_MIN,F1422&lt;=N_CAP,D1422&lt;=R_MAX,OR(CORONA_REQ=0,O1422&gt;=G1422),OR(CORE_MODE&lt;&gt;3,E_CORE&lt;=E_NULL_MAX)),1,0)</f>
        <v>1</v>
      </c>
      <c r="AL1422" s="31" t="n">
        <f aca="false">IF(AK1422=1,IF(OBJECTIVE=1,AI1422,AJ1422),1000000000000)+ROW()*0.000000001</f>
        <v>6870.696804065</v>
      </c>
      <c r="AM1422" s="31" t="n">
        <v>7.162484</v>
      </c>
      <c r="AN1422" s="41" t="n">
        <v>1.3331</v>
      </c>
      <c r="AO1422" s="31" t="n">
        <v>4.948179</v>
      </c>
      <c r="AP1422" s="31" t="n">
        <f aca="false">IF(CORE_MODE=1,G1422,IF(OR(CORE_MODE=3,CORE_MODE=4),G1422+(CHOOSE(N_CW+1,0,1,CW_N2,CW_N3,CW_N4,CW_N5,CW_N6)+CHOOSE(N_CW_A+1,0,CW_A1,CW_A2))*CW_PER_SWING*AM1422,AM1422))</f>
        <v>28.332752781292</v>
      </c>
      <c r="AQ1422" s="41" t="n">
        <f aca="false">IF(CORE_MODE=2,AN1422,K1422)</f>
        <v>1.378635</v>
      </c>
      <c r="AR1422" s="31" t="n">
        <f aca="false">IF(CORE_MODE=2,AO1422,L1422)</f>
        <v>5.336644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31" t="n">
        <v>13.132078</v>
      </c>
      <c r="H1423" s="8" t="n">
        <v>149.238735</v>
      </c>
      <c r="I1423" s="8" t="n">
        <v>1204.673046</v>
      </c>
      <c r="J1423" s="31" t="n">
        <v>8.07212</v>
      </c>
      <c r="K1423" s="41" t="n">
        <v>1.394096</v>
      </c>
      <c r="L1423" s="31" t="n">
        <v>7.485901</v>
      </c>
      <c r="M1423" s="8" t="n">
        <v>219</v>
      </c>
      <c r="N1423" s="8" t="n">
        <v>1042</v>
      </c>
      <c r="O1423" s="31" t="n">
        <v>13.994337</v>
      </c>
      <c r="P1423" s="31" t="n">
        <v>16.092111</v>
      </c>
      <c r="Q1423" s="31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31" t="n">
        <v>5.353128</v>
      </c>
      <c r="W1423" s="41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2*ROUNDUP(G1423*1000/V_ZENER,0)*PRICE_Z+(4+IF(CORE_MODE=1,1,0)+IF(OR(CORE_MODE=3,CORE_MODE=4),1+2*N_CW+2*N_CW_A,0))*ROUNDUP(G1423*DIODE_SAFETY/V_STICK,0)*PRICE_STICK</f>
        <v>101.7</v>
      </c>
      <c r="AG1423" s="24" t="n">
        <f aca="false">SUM(X1423:AF1423)</f>
        <v>2940.78992593</v>
      </c>
      <c r="AH1423" s="20" t="n">
        <f aca="false">FIXED_BOM</f>
        <v>3666</v>
      </c>
      <c r="AI1423" s="24" t="n">
        <f aca="false">(AG1423+AH1423)*(1+CONT)</f>
        <v>7597.8084148195</v>
      </c>
      <c r="AJ1423" s="24" t="n">
        <f aca="false">IF(AR1423&gt;0,AI1423/AR1423,1000000000000)</f>
        <v>1014.94909094036</v>
      </c>
      <c r="AK1423" s="8" t="n">
        <f aca="false">IF(AND(AP1423&gt;=V_NEED,AR1423&gt;=P_MIN,AQ1423&gt;=Z_MIN,F1423&lt;=N_CAP,D1423&lt;=R_MAX,OR(CORONA_REQ=0,O1423&gt;=G1423),OR(CORE_MODE&lt;&gt;3,E_CORE&lt;=E_NULL_MAX)),1,0)</f>
        <v>0</v>
      </c>
      <c r="AL1423" s="31" t="n">
        <f aca="false">IF(AK1423=1,IF(OBJECTIVE=1,AI1423,AJ1423),1000000000000)+ROW()*0.000000001</f>
        <v>1000000000000</v>
      </c>
      <c r="AM1423" s="31" t="n">
        <v>7.203812</v>
      </c>
      <c r="AN1423" s="41" t="n">
        <v>1.35851</v>
      </c>
      <c r="AO1423" s="31" t="n">
        <v>7.083802</v>
      </c>
      <c r="AP1423" s="31" t="n">
        <f aca="false">IF(CORE_MODE=1,G1423,IF(OR(CORE_MODE=3,CORE_MODE=4),G1423+(CHOOSE(N_CW+1,0,1,CW_N2,CW_N3,CW_N4,CW_N5,CW_N6)+CHOOSE(N_CW_A+1,0,CW_A1,CW_A2))*CW_PER_SWING*AM1423,AM1423))</f>
        <v>28.420461666556</v>
      </c>
      <c r="AQ1423" s="41" t="n">
        <f aca="false">IF(CORE_MODE=2,AN1423,K1423)</f>
        <v>1.394096</v>
      </c>
      <c r="AR1423" s="31" t="n">
        <f aca="false">IF(CORE_MODE=2,AO1423,L1423)</f>
        <v>7.485901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31" t="n">
        <v>13.132078</v>
      </c>
      <c r="H1424" s="8" t="n">
        <v>188.502398</v>
      </c>
      <c r="I1424" s="8" t="n">
        <v>1525.919192</v>
      </c>
      <c r="J1424" s="31" t="n">
        <v>8.094959</v>
      </c>
      <c r="K1424" s="41" t="n">
        <v>1.402545</v>
      </c>
      <c r="L1424" s="31" t="n">
        <v>9.635793</v>
      </c>
      <c r="M1424" s="8" t="n">
        <v>273</v>
      </c>
      <c r="N1424" s="8" t="n">
        <v>1150</v>
      </c>
      <c r="O1424" s="31" t="n">
        <v>13.994337</v>
      </c>
      <c r="P1424" s="31" t="n">
        <v>20.115139</v>
      </c>
      <c r="Q1424" s="31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31" t="n">
        <v>6.427734</v>
      </c>
      <c r="W1424" s="41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2*ROUNDUP(G1424*1000/V_ZENER,0)*PRICE_Z+(4+IF(CORE_MODE=1,1,0)+IF(OR(CORE_MODE=3,CORE_MODE=4),1+2*N_CW+2*N_CW_A,0))*ROUNDUP(G1424*DIODE_SAFETY/V_STICK,0)*PRICE_STICK</f>
        <v>101.7</v>
      </c>
      <c r="AG1424" s="24" t="n">
        <f aca="false">SUM(X1424:AF1424)</f>
        <v>3573.06095454</v>
      </c>
      <c r="AH1424" s="20" t="n">
        <f aca="false">FIXED_BOM</f>
        <v>3666</v>
      </c>
      <c r="AI1424" s="24" t="n">
        <f aca="false">(AG1424+AH1424)*(1+CONT)</f>
        <v>8324.920097721</v>
      </c>
      <c r="AJ1424" s="24" t="n">
        <f aca="false">IF(AR1424&gt;0,AI1424/AR1424,1000000000000)</f>
        <v>863.957963576117</v>
      </c>
      <c r="AK1424" s="8" t="n">
        <f aca="false">IF(AND(AP1424&gt;=V_NEED,AR1424&gt;=P_MIN,AQ1424&gt;=Z_MIN,F1424&lt;=N_CAP,D1424&lt;=R_MAX,OR(CORONA_REQ=0,O1424&gt;=G1424),OR(CORE_MODE&lt;&gt;3,E_CORE&lt;=E_NULL_MAX)),1,0)</f>
        <v>0</v>
      </c>
      <c r="AL1424" s="31" t="n">
        <f aca="false">IF(AK1424=1,IF(OBJECTIVE=1,AI1424,AJ1424),1000000000000)+ROW()*0.000000001</f>
        <v>1000000000000</v>
      </c>
      <c r="AM1424" s="31" t="n">
        <v>7.236746</v>
      </c>
      <c r="AN1424" s="41" t="n">
        <v>1.374539</v>
      </c>
      <c r="AO1424" s="31" t="n">
        <v>9.252819</v>
      </c>
      <c r="AP1424" s="31" t="n">
        <f aca="false">IF(CORE_MODE=1,G1424,IF(OR(CORE_MODE=3,CORE_MODE=4),G1424+(CHOOSE(N_CW+1,0,1,CW_N2,CW_N3,CW_N4,CW_N5,CW_N6)+CHOOSE(N_CW_A+1,0,CW_A1,CW_A2))*CW_PER_SWING*AM1424,AM1424))</f>
        <v>28.490356276198</v>
      </c>
      <c r="AQ1424" s="41" t="n">
        <f aca="false">IF(CORE_MODE=2,AN1424,K1424)</f>
        <v>1.402545</v>
      </c>
      <c r="AR1424" s="31" t="n">
        <f aca="false">IF(CORE_MODE=2,AO1424,L1424)</f>
        <v>9.635793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31" t="n">
        <v>13.132078</v>
      </c>
      <c r="H1425" s="8" t="n">
        <v>227.766061</v>
      </c>
      <c r="I1425" s="8" t="n">
        <v>1847.165338</v>
      </c>
      <c r="J1425" s="31" t="n">
        <v>8.109924</v>
      </c>
      <c r="K1425" s="41" t="n">
        <v>1.408098</v>
      </c>
      <c r="L1425" s="31" t="n">
        <v>11.780234</v>
      </c>
      <c r="M1425" s="8" t="n">
        <v>327</v>
      </c>
      <c r="N1425" s="8" t="n">
        <v>1258</v>
      </c>
      <c r="O1425" s="31" t="n">
        <v>13.994337</v>
      </c>
      <c r="P1425" s="31" t="n">
        <v>24.138166</v>
      </c>
      <c r="Q1425" s="31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31" t="n">
        <v>7.502339</v>
      </c>
      <c r="W1425" s="41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2*ROUNDUP(G1425*1000/V_ZENER,0)*PRICE_Z+(4+IF(CORE_MODE=1,1,0)+IF(OR(CORE_MODE=3,CORE_MODE=4),1+2*N_CW+2*N_CW_A,0))*ROUNDUP(G1425*DIODE_SAFETY/V_STICK,0)*PRICE_STICK</f>
        <v>101.7</v>
      </c>
      <c r="AG1425" s="24" t="n">
        <f aca="false">SUM(X1425:AF1425)</f>
        <v>4205.33184618</v>
      </c>
      <c r="AH1425" s="20" t="n">
        <f aca="false">FIXED_BOM</f>
        <v>3666</v>
      </c>
      <c r="AI1425" s="24" t="n">
        <f aca="false">(AG1425+AH1425)*(1+CONT)</f>
        <v>9052.031623107</v>
      </c>
      <c r="AJ1425" s="24" t="n">
        <f aca="false">IF(AR1425&gt;0,AI1425/AR1425,1000000000000)</f>
        <v>768.408473304265</v>
      </c>
      <c r="AK1425" s="8" t="n">
        <f aca="false">IF(AND(AP1425&gt;=V_NEED,AR1425&gt;=P_MIN,AQ1425&gt;=Z_MIN,F1425&lt;=N_CAP,D1425&lt;=R_MAX,OR(CORONA_REQ=0,O1425&gt;=G1425),OR(CORE_MODE&lt;&gt;3,E_CORE&lt;=E_NULL_MAX)),1,0)</f>
        <v>0</v>
      </c>
      <c r="AL1425" s="31" t="n">
        <f aca="false">IF(AK1425=1,IF(OBJECTIVE=1,AI1425,AJ1425),1000000000000)+ROW()*0.000000001</f>
        <v>1000000000000</v>
      </c>
      <c r="AM1425" s="31" t="n">
        <v>7.280239</v>
      </c>
      <c r="AN1425" s="41" t="n">
        <v>1.383737</v>
      </c>
      <c r="AO1425" s="31" t="n">
        <v>11.379713</v>
      </c>
      <c r="AP1425" s="31" t="n">
        <f aca="false">IF(CORE_MODE=1,G1425,IF(OR(CORE_MODE=3,CORE_MODE=4),G1425+(CHOOSE(N_CW+1,0,1,CW_N2,CW_N3,CW_N4,CW_N5,CW_N6)+CHOOSE(N_CW_A+1,0,CW_A1,CW_A2))*CW_PER_SWING*AM1425,AM1425))</f>
        <v>28.582659860857</v>
      </c>
      <c r="AQ1425" s="41" t="n">
        <f aca="false">IF(CORE_MODE=2,AN1425,K1425)</f>
        <v>1.408098</v>
      </c>
      <c r="AR1425" s="31" t="n">
        <f aca="false">IF(CORE_MODE=2,AO1425,L1425)</f>
        <v>11.780234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31" t="n">
        <v>13.132078</v>
      </c>
      <c r="H1426" s="8" t="n">
        <v>306.293386</v>
      </c>
      <c r="I1426" s="8" t="n">
        <v>2489.657629</v>
      </c>
      <c r="J1426" s="31" t="n">
        <v>8.128343</v>
      </c>
      <c r="K1426" s="41" t="n">
        <v>1.415539</v>
      </c>
      <c r="L1426" s="31" t="n">
        <v>16.086338</v>
      </c>
      <c r="M1426" s="8" t="n">
        <v>435</v>
      </c>
      <c r="N1426" s="8" t="n">
        <v>1474</v>
      </c>
      <c r="O1426" s="31" t="n">
        <v>13.994337</v>
      </c>
      <c r="P1426" s="31" t="n">
        <v>32.184222</v>
      </c>
      <c r="Q1426" s="31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31" t="n">
        <v>9.651551</v>
      </c>
      <c r="W1426" s="41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2*ROUNDUP(G1426*1000/V_ZENER,0)*PRICE_Z+(4+IF(CORE_MODE=1,1,0)+IF(OR(CORE_MODE=3,CORE_MODE=4),1+2*N_CW+2*N_CW_A,0))*ROUNDUP(G1426*DIODE_SAFETY/V_STICK,0)*PRICE_STICK</f>
        <v>101.7</v>
      </c>
      <c r="AG1426" s="24" t="n">
        <f aca="false">SUM(X1426:AF1426)</f>
        <v>5469.8737834</v>
      </c>
      <c r="AH1426" s="20" t="n">
        <f aca="false">FIXED_BOM</f>
        <v>3666</v>
      </c>
      <c r="AI1426" s="24" t="n">
        <f aca="false">(AG1426+AH1426)*(1+CONT)</f>
        <v>10506.25485091</v>
      </c>
      <c r="AJ1426" s="24" t="n">
        <f aca="false">IF(AR1426&gt;0,AI1426/AR1426,1000000000000)</f>
        <v>653.116629211073</v>
      </c>
      <c r="AK1426" s="8" t="n">
        <f aca="false">IF(AND(AP1426&gt;=V_NEED,AR1426&gt;=P_MIN,AQ1426&gt;=Z_MIN,F1426&lt;=N_CAP,D1426&lt;=R_MAX,OR(CORONA_REQ=0,O1426&gt;=G1426),OR(CORE_MODE&lt;&gt;3,E_CORE&lt;=E_NULL_MAX)),1,0)</f>
        <v>0</v>
      </c>
      <c r="AL1426" s="31" t="n">
        <f aca="false">IF(AK1426=1,IF(OBJECTIVE=1,AI1426,AJ1426),1000000000000)+ROW()*0.000000001</f>
        <v>1000000000000</v>
      </c>
      <c r="AM1426" s="31" t="n">
        <v>7.348073</v>
      </c>
      <c r="AN1426" s="41" t="n">
        <v>1.396958</v>
      </c>
      <c r="AO1426" s="31" t="n">
        <v>15.683608</v>
      </c>
      <c r="AP1426" s="31" t="n">
        <f aca="false">IF(CORE_MODE=1,G1426,IF(OR(CORE_MODE=3,CORE_MODE=4),G1426+(CHOOSE(N_CW+1,0,1,CW_N2,CW_N3,CW_N4,CW_N5,CW_N6)+CHOOSE(N_CW_A+1,0,CW_A1,CW_A2))*CW_PER_SWING*AM1426,AM1426))</f>
        <v>28.726621449199</v>
      </c>
      <c r="AQ1426" s="41" t="n">
        <f aca="false">IF(CORE_MODE=2,AN1426,K1426)</f>
        <v>1.415539</v>
      </c>
      <c r="AR1426" s="31" t="n">
        <f aca="false">IF(CORE_MODE=2,AO1426,L1426)</f>
        <v>16.086338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31" t="n">
        <v>13.132078</v>
      </c>
      <c r="H1427" s="8" t="n">
        <v>39.032561</v>
      </c>
      <c r="I1427" s="8" t="n">
        <v>400.876183</v>
      </c>
      <c r="J1427" s="31" t="n">
        <v>10.270302</v>
      </c>
      <c r="K1427" s="41" t="n">
        <v>1.367102</v>
      </c>
      <c r="L1427" s="31" t="n">
        <v>2.357442</v>
      </c>
      <c r="M1427" s="8" t="n">
        <v>114</v>
      </c>
      <c r="N1427" s="8" t="n">
        <v>832</v>
      </c>
      <c r="O1427" s="31" t="n">
        <v>15.115474</v>
      </c>
      <c r="P1427" s="31" t="n">
        <v>8.013738</v>
      </c>
      <c r="Q1427" s="31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31" t="n">
        <v>3.263617</v>
      </c>
      <c r="W1427" s="41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2*ROUNDUP(G1427*1000/V_ZENER,0)*PRICE_Z+(4+IF(CORE_MODE=1,1,0)+IF(OR(CORE_MODE=3,CORE_MODE=4),1+2*N_CW+2*N_CW_A,0))*ROUNDUP(G1427*DIODE_SAFETY/V_STICK,0)*PRICE_STICK</f>
        <v>101.7</v>
      </c>
      <c r="AG1427" s="24" t="n">
        <f aca="false">SUM(X1427:AF1427)</f>
        <v>1627.41020506</v>
      </c>
      <c r="AH1427" s="20" t="n">
        <f aca="false">FIXED_BOM</f>
        <v>3666</v>
      </c>
      <c r="AI1427" s="24" t="n">
        <f aca="false">(AG1427+AH1427)*(1+CONT)</f>
        <v>6087.421735819</v>
      </c>
      <c r="AJ1427" s="24" t="n">
        <f aca="false">IF(AR1427&gt;0,AI1427/AR1427,1000000000000)</f>
        <v>2582.21484805098</v>
      </c>
      <c r="AK1427" s="8" t="n">
        <f aca="false">IF(AND(AP1427&gt;=V_NEED,AR1427&gt;=P_MIN,AQ1427&gt;=Z_MIN,F1427&lt;=N_CAP,D1427&lt;=R_MAX,OR(CORONA_REQ=0,O1427&gt;=G1427),OR(CORE_MODE&lt;&gt;3,E_CORE&lt;=E_NULL_MAX)),1,0)</f>
        <v>1</v>
      </c>
      <c r="AL1427" s="31" t="n">
        <f aca="false">IF(AK1427=1,IF(OBJECTIVE=1,AI1427,AJ1427),1000000000000)+ROW()*0.000000001</f>
        <v>6087.421737246</v>
      </c>
      <c r="AM1427" s="31" t="n">
        <v>7.113823</v>
      </c>
      <c r="AN1427" s="41" t="n">
        <v>1.275981</v>
      </c>
      <c r="AO1427" s="31" t="n">
        <v>1.958498</v>
      </c>
      <c r="AP1427" s="31" t="n">
        <f aca="false">IF(CORE_MODE=1,G1427,IF(OR(CORE_MODE=3,CORE_MODE=4),G1427+(CHOOSE(N_CW+1,0,1,CW_N2,CW_N3,CW_N4,CW_N5,CW_N6)+CHOOSE(N_CW_A+1,0,CW_A1,CW_A2))*CW_PER_SWING*AM1427,AM1427))</f>
        <v>28.229481341449</v>
      </c>
      <c r="AQ1427" s="41" t="n">
        <f aca="false">IF(CORE_MODE=2,AN1427,K1427)</f>
        <v>1.367102</v>
      </c>
      <c r="AR1427" s="31" t="n">
        <f aca="false">IF(CORE_MODE=2,AO1427,L1427)</f>
        <v>2.357442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31" t="n">
        <v>13.132078</v>
      </c>
      <c r="H1428" s="8" t="n">
        <v>60.194025</v>
      </c>
      <c r="I1428" s="8" t="n">
        <v>629.948287</v>
      </c>
      <c r="J1428" s="31" t="n">
        <v>10.465296</v>
      </c>
      <c r="K1428" s="41" t="n">
        <v>1.41191</v>
      </c>
      <c r="L1428" s="31" t="n">
        <v>4.026124</v>
      </c>
      <c r="M1428" s="8" t="n">
        <v>164</v>
      </c>
      <c r="N1428" s="8" t="n">
        <v>932</v>
      </c>
      <c r="O1428" s="31" t="n">
        <v>15.115474</v>
      </c>
      <c r="P1428" s="31" t="n">
        <v>12.020607</v>
      </c>
      <c r="Q1428" s="31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31" t="n">
        <v>4.258622</v>
      </c>
      <c r="W1428" s="41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2*ROUNDUP(G1428*1000/V_ZENER,0)*PRICE_Z+(4+IF(CORE_MODE=1,1,0)+IF(OR(CORE_MODE=3,CORE_MODE=4),1+2*N_CW+2*N_CW_A,0))*ROUNDUP(G1428*DIODE_SAFETY/V_STICK,0)*PRICE_STICK</f>
        <v>101.7</v>
      </c>
      <c r="AG1428" s="24" t="n">
        <f aca="false">SUM(X1428:AF1428)</f>
        <v>2176.86486629</v>
      </c>
      <c r="AH1428" s="20" t="n">
        <f aca="false">FIXED_BOM</f>
        <v>3666</v>
      </c>
      <c r="AI1428" s="24" t="n">
        <f aca="false">(AG1428+AH1428)*(1+CONT)</f>
        <v>6719.2945962335</v>
      </c>
      <c r="AJ1428" s="24" t="n">
        <f aca="false">IF(AR1428&gt;0,AI1428/AR1428,1000000000000)</f>
        <v>1668.92390702162</v>
      </c>
      <c r="AK1428" s="8" t="n">
        <f aca="false">IF(AND(AP1428&gt;=V_NEED,AR1428&gt;=P_MIN,AQ1428&gt;=Z_MIN,F1428&lt;=N_CAP,D1428&lt;=R_MAX,OR(CORONA_REQ=0,O1428&gt;=G1428),OR(CORE_MODE&lt;&gt;3,E_CORE&lt;=E_NULL_MAX)),1,0)</f>
        <v>1</v>
      </c>
      <c r="AL1428" s="31" t="n">
        <f aca="false">IF(AK1428=1,IF(OBJECTIVE=1,AI1428,AJ1428),1000000000000)+ROW()*0.000000001</f>
        <v>6719.2945976615</v>
      </c>
      <c r="AM1428" s="31" t="n">
        <v>7.179927</v>
      </c>
      <c r="AN1428" s="41" t="n">
        <v>1.344862</v>
      </c>
      <c r="AO1428" s="31" t="n">
        <v>3.616947</v>
      </c>
      <c r="AP1428" s="31" t="n">
        <f aca="false">IF(CORE_MODE=1,G1428,IF(OR(CORE_MODE=3,CORE_MODE=4),G1428+(CHOOSE(N_CW+1,0,1,CW_N2,CW_N3,CW_N4,CW_N5,CW_N6)+CHOOSE(N_CW_A+1,0,CW_A1,CW_A2))*CW_PER_SWING*AM1428,AM1428))</f>
        <v>28.369771414801</v>
      </c>
      <c r="AQ1428" s="41" t="n">
        <f aca="false">IF(CORE_MODE=2,AN1428,K1428)</f>
        <v>1.41191</v>
      </c>
      <c r="AR1428" s="31" t="n">
        <f aca="false">IF(CORE_MODE=2,AO1428,L1428)</f>
        <v>4.026124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31" t="n">
        <v>13.132078</v>
      </c>
      <c r="H1429" s="8" t="n">
        <v>81.355489</v>
      </c>
      <c r="I1429" s="8" t="n">
        <v>859.020391</v>
      </c>
      <c r="J1429" s="31" t="n">
        <v>10.55885</v>
      </c>
      <c r="K1429" s="41" t="n">
        <v>1.434048</v>
      </c>
      <c r="L1429" s="31" t="n">
        <v>5.703771</v>
      </c>
      <c r="M1429" s="8" t="n">
        <v>224</v>
      </c>
      <c r="N1429" s="8" t="n">
        <v>1052</v>
      </c>
      <c r="O1429" s="31" t="n">
        <v>15.115474</v>
      </c>
      <c r="P1429" s="31" t="n">
        <v>16.027476</v>
      </c>
      <c r="Q1429" s="31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31" t="n">
        <v>5.452629</v>
      </c>
      <c r="W1429" s="41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2*ROUNDUP(G1429*1000/V_ZENER,0)*PRICE_Z+(4+IF(CORE_MODE=1,1,0)+IF(OR(CORE_MODE=3,CORE_MODE=4),1+2*N_CW+2*N_CW_A,0))*ROUNDUP(G1429*DIODE_SAFETY/V_STICK,0)*PRICE_STICK</f>
        <v>101.7</v>
      </c>
      <c r="AG1429" s="24" t="n">
        <f aca="false">SUM(X1429:AF1429)</f>
        <v>2833.88122132</v>
      </c>
      <c r="AH1429" s="20" t="n">
        <f aca="false">FIXED_BOM</f>
        <v>3666</v>
      </c>
      <c r="AI1429" s="24" t="n">
        <f aca="false">(AG1429+AH1429)*(1+CONT)</f>
        <v>7474.863404518</v>
      </c>
      <c r="AJ1429" s="24" t="n">
        <f aca="false">IF(AR1429&gt;0,AI1429/AR1429,1000000000000)</f>
        <v>1310.51253714744</v>
      </c>
      <c r="AK1429" s="8" t="n">
        <f aca="false">IF(AND(AP1429&gt;=V_NEED,AR1429&gt;=P_MIN,AQ1429&gt;=Z_MIN,F1429&lt;=N_CAP,D1429&lt;=R_MAX,OR(CORONA_REQ=0,O1429&gt;=G1429),OR(CORE_MODE&lt;&gt;3,E_CORE&lt;=E_NULL_MAX)),1,0)</f>
        <v>0</v>
      </c>
      <c r="AL1429" s="31" t="n">
        <f aca="false">IF(AK1429=1,IF(OBJECTIVE=1,AI1429,AJ1429),1000000000000)+ROW()*0.000000001</f>
        <v>1000000000000</v>
      </c>
      <c r="AM1429" s="31" t="n">
        <v>7.221076</v>
      </c>
      <c r="AN1429" s="41" t="n">
        <v>1.382077</v>
      </c>
      <c r="AO1429" s="31" t="n">
        <v>5.304677</v>
      </c>
      <c r="AP1429" s="31" t="n">
        <f aca="false">IF(CORE_MODE=1,G1429,IF(OR(CORE_MODE=3,CORE_MODE=4),G1429+(CHOOSE(N_CW+1,0,1,CW_N2,CW_N3,CW_N4,CW_N5,CW_N6)+CHOOSE(N_CW_A+1,0,CW_A1,CW_A2))*CW_PER_SWING*AM1429,AM1429))</f>
        <v>28.457100414988</v>
      </c>
      <c r="AQ1429" s="41" t="n">
        <f aca="false">IF(CORE_MODE=2,AN1429,K1429)</f>
        <v>1.434048</v>
      </c>
      <c r="AR1429" s="31" t="n">
        <f aca="false">IF(CORE_MODE=2,AO1429,L1429)</f>
        <v>5.703771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31" t="n">
        <v>13.132078</v>
      </c>
      <c r="H1430" s="8" t="n">
        <v>102.516952</v>
      </c>
      <c r="I1430" s="8" t="n">
        <v>1088.092496</v>
      </c>
      <c r="J1430" s="31" t="n">
        <v>10.613781</v>
      </c>
      <c r="K1430" s="41" t="n">
        <v>1.447737</v>
      </c>
      <c r="L1430" s="31" t="n">
        <v>7.383198</v>
      </c>
      <c r="M1430" s="8" t="n">
        <v>274</v>
      </c>
      <c r="N1430" s="8" t="n">
        <v>1152</v>
      </c>
      <c r="O1430" s="31" t="n">
        <v>15.115474</v>
      </c>
      <c r="P1430" s="31" t="n">
        <v>20.034345</v>
      </c>
      <c r="Q1430" s="31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31" t="n">
        <v>6.447634</v>
      </c>
      <c r="W1430" s="41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2*ROUNDUP(G1430*1000/V_ZENER,0)*PRICE_Z+(4+IF(CORE_MODE=1,1,0)+IF(OR(CORE_MODE=3,CORE_MODE=4),1+2*N_CW+2*N_CW_A,0))*ROUNDUP(G1430*DIODE_SAFETY/V_STICK,0)*PRICE_STICK</f>
        <v>101.7</v>
      </c>
      <c r="AG1430" s="24" t="n">
        <f aca="false">SUM(X1430:AF1430)</f>
        <v>3383.33588255</v>
      </c>
      <c r="AH1430" s="20" t="n">
        <f aca="false">FIXED_BOM</f>
        <v>3666</v>
      </c>
      <c r="AI1430" s="24" t="n">
        <f aca="false">(AG1430+AH1430)*(1+CONT)</f>
        <v>8106.7362649325</v>
      </c>
      <c r="AJ1430" s="24" t="n">
        <f aca="false">IF(AR1430&gt;0,AI1430/AR1430,1000000000000)</f>
        <v>1097.99794952438</v>
      </c>
      <c r="AK1430" s="8" t="n">
        <f aca="false">IF(AND(AP1430&gt;=V_NEED,AR1430&gt;=P_MIN,AQ1430&gt;=Z_MIN,F1430&lt;=N_CAP,D1430&lt;=R_MAX,OR(CORONA_REQ=0,O1430&gt;=G1430),OR(CORE_MODE&lt;&gt;3,E_CORE&lt;=E_NULL_MAX)),1,0)</f>
        <v>0</v>
      </c>
      <c r="AL1430" s="31" t="n">
        <f aca="false">IF(AK1430=1,IF(OBJECTIVE=1,AI1430,AJ1430),1000000000000)+ROW()*0.000000001</f>
        <v>1000000000000</v>
      </c>
      <c r="AM1430" s="31" t="n">
        <v>7.252746</v>
      </c>
      <c r="AN1430" s="41" t="n">
        <v>1.404121</v>
      </c>
      <c r="AO1430" s="31" t="n">
        <v>6.967332</v>
      </c>
      <c r="AP1430" s="31" t="n">
        <f aca="false">IF(CORE_MODE=1,G1430,IF(OR(CORE_MODE=3,CORE_MODE=4),G1430+(CHOOSE(N_CW+1,0,1,CW_N2,CW_N3,CW_N4,CW_N5,CW_N6)+CHOOSE(N_CW_A+1,0,CW_A1,CW_A2))*CW_PER_SWING*AM1430,AM1430))</f>
        <v>28.524312484198</v>
      </c>
      <c r="AQ1430" s="41" t="n">
        <f aca="false">IF(CORE_MODE=2,AN1430,K1430)</f>
        <v>1.447737</v>
      </c>
      <c r="AR1430" s="31" t="n">
        <f aca="false">IF(CORE_MODE=2,AO1430,L1430)</f>
        <v>7.383198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31" t="n">
        <v>13.132078</v>
      </c>
      <c r="H1431" s="8" t="n">
        <v>123.678416</v>
      </c>
      <c r="I1431" s="8" t="n">
        <v>1317.1646</v>
      </c>
      <c r="J1431" s="31" t="n">
        <v>10.649915</v>
      </c>
      <c r="K1431" s="41" t="n">
        <v>1.455997</v>
      </c>
      <c r="L1431" s="31" t="n">
        <v>9.054381</v>
      </c>
      <c r="M1431" s="8" t="n">
        <v>334</v>
      </c>
      <c r="N1431" s="8" t="n">
        <v>1272</v>
      </c>
      <c r="O1431" s="31" t="n">
        <v>15.115474</v>
      </c>
      <c r="P1431" s="31" t="n">
        <v>24.041214</v>
      </c>
      <c r="Q1431" s="31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31" t="n">
        <v>7.64164</v>
      </c>
      <c r="W1431" s="41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2*ROUNDUP(G1431*1000/V_ZENER,0)*PRICE_Z+(4+IF(CORE_MODE=1,1,0)+IF(OR(CORE_MODE=3,CORE_MODE=4),1+2*N_CW+2*N_CW_A,0))*ROUNDUP(G1431*DIODE_SAFETY/V_STICK,0)*PRICE_STICK</f>
        <v>101.7</v>
      </c>
      <c r="AG1431" s="24" t="n">
        <f aca="false">SUM(X1431:AF1431)</f>
        <v>4040.35217258</v>
      </c>
      <c r="AH1431" s="20" t="n">
        <f aca="false">FIXED_BOM</f>
        <v>3666</v>
      </c>
      <c r="AI1431" s="24" t="n">
        <f aca="false">(AG1431+AH1431)*(1+CONT)</f>
        <v>8862.304998467</v>
      </c>
      <c r="AJ1431" s="24" t="n">
        <f aca="false">IF(AR1431&gt;0,AI1431/AR1431,1000000000000)</f>
        <v>978.786401684113</v>
      </c>
      <c r="AK1431" s="8" t="n">
        <f aca="false">IF(AND(AP1431&gt;=V_NEED,AR1431&gt;=P_MIN,AQ1431&gt;=Z_MIN,F1431&lt;=N_CAP,D1431&lt;=R_MAX,OR(CORONA_REQ=0,O1431&gt;=G1431),OR(CORE_MODE&lt;&gt;3,E_CORE&lt;=E_NULL_MAX)),1,0)</f>
        <v>0</v>
      </c>
      <c r="AL1431" s="31" t="n">
        <f aca="false">IF(AK1431=1,IF(OBJECTIVE=1,AI1431,AJ1431),1000000000000)+ROW()*0.000000001</f>
        <v>1000000000000</v>
      </c>
      <c r="AM1431" s="31" t="n">
        <v>7.278157</v>
      </c>
      <c r="AN1431" s="41" t="n">
        <v>1.419351</v>
      </c>
      <c r="AO1431" s="31" t="n">
        <v>8.643922</v>
      </c>
      <c r="AP1431" s="31" t="n">
        <f aca="false">IF(CORE_MODE=1,G1431,IF(OR(CORE_MODE=3,CORE_MODE=4),G1431+(CHOOSE(N_CW+1,0,1,CW_N2,CW_N3,CW_N4,CW_N5,CW_N6)+CHOOSE(N_CW_A+1,0,CW_A1,CW_A2))*CW_PER_SWING*AM1431,AM1431))</f>
        <v>28.578241309291</v>
      </c>
      <c r="AQ1431" s="41" t="n">
        <f aca="false">IF(CORE_MODE=2,AN1431,K1431)</f>
        <v>1.455997</v>
      </c>
      <c r="AR1431" s="31" t="n">
        <f aca="false">IF(CORE_MODE=2,AO1431,L1431)</f>
        <v>9.054381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31" t="n">
        <v>13.132078</v>
      </c>
      <c r="H1432" s="8" t="n">
        <v>166.001343</v>
      </c>
      <c r="I1432" s="8" t="n">
        <v>1775.308809</v>
      </c>
      <c r="J1432" s="31" t="n">
        <v>10.694545</v>
      </c>
      <c r="K1432" s="41" t="n">
        <v>1.467223</v>
      </c>
      <c r="L1432" s="31" t="n">
        <v>12.415341</v>
      </c>
      <c r="M1432" s="8" t="n">
        <v>444</v>
      </c>
      <c r="N1432" s="8" t="n">
        <v>1492</v>
      </c>
      <c r="O1432" s="31" t="n">
        <v>15.115474</v>
      </c>
      <c r="P1432" s="31" t="n">
        <v>32.054952</v>
      </c>
      <c r="Q1432" s="31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31" t="n">
        <v>9.830652</v>
      </c>
      <c r="W1432" s="41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2*ROUNDUP(G1432*1000/V_ZENER,0)*PRICE_Z+(4+IF(CORE_MODE=1,1,0)+IF(OR(CORE_MODE=3,CORE_MODE=4),1+2*N_CW+2*N_CW_A,0))*ROUNDUP(G1432*DIODE_SAFETY/V_STICK,0)*PRICE_STICK</f>
        <v>101.7</v>
      </c>
      <c r="AG1432" s="24" t="n">
        <f aca="false">SUM(X1432:AF1432)</f>
        <v>5246.82320231</v>
      </c>
      <c r="AH1432" s="20" t="n">
        <f aca="false">FIXED_BOM</f>
        <v>3666</v>
      </c>
      <c r="AI1432" s="24" t="n">
        <f aca="false">(AG1432+AH1432)*(1+CONT)</f>
        <v>10249.7466826565</v>
      </c>
      <c r="AJ1432" s="24" t="n">
        <f aca="false">IF(AR1432&gt;0,AI1432/AR1432,1000000000000)</f>
        <v>825.571096489134</v>
      </c>
      <c r="AK1432" s="8" t="n">
        <f aca="false">IF(AND(AP1432&gt;=V_NEED,AR1432&gt;=P_MIN,AQ1432&gt;=Z_MIN,F1432&lt;=N_CAP,D1432&lt;=R_MAX,OR(CORONA_REQ=0,O1432&gt;=G1432),OR(CORE_MODE&lt;&gt;3,E_CORE&lt;=E_NULL_MAX)),1,0)</f>
        <v>0</v>
      </c>
      <c r="AL1432" s="31" t="n">
        <f aca="false">IF(AK1432=1,IF(OBJECTIVE=1,AI1432,AJ1432),1000000000000)+ROW()*0.000000001</f>
        <v>1000000000000</v>
      </c>
      <c r="AM1432" s="31" t="n">
        <v>7.334768</v>
      </c>
      <c r="AN1432" s="41" t="n">
        <v>1.438964</v>
      </c>
      <c r="AO1432" s="31" t="n">
        <v>12.004459</v>
      </c>
      <c r="AP1432" s="31" t="n">
        <f aca="false">IF(CORE_MODE=1,G1432,IF(OR(CORE_MODE=3,CORE_MODE=4),G1432+(CHOOSE(N_CW+1,0,1,CW_N2,CW_N3,CW_N4,CW_N5,CW_N6)+CHOOSE(N_CW_A+1,0,CW_A1,CW_A2))*CW_PER_SWING*AM1432,AM1432))</f>
        <v>28.698384739984</v>
      </c>
      <c r="AQ1432" s="41" t="n">
        <f aca="false">IF(CORE_MODE=2,AN1432,K1432)</f>
        <v>1.467223</v>
      </c>
      <c r="AR1432" s="31" t="n">
        <f aca="false">IF(CORE_MODE=2,AO1432,L1432)</f>
        <v>12.415341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31" t="n">
        <v>13.132078</v>
      </c>
      <c r="H1433" s="8" t="n">
        <v>51.870527</v>
      </c>
      <c r="I1433" s="8" t="n">
        <v>482.216983</v>
      </c>
      <c r="J1433" s="31" t="n">
        <v>9.296551</v>
      </c>
      <c r="K1433" s="41" t="n">
        <v>1.367398</v>
      </c>
      <c r="L1433" s="31" t="n">
        <v>2.842093</v>
      </c>
      <c r="M1433" s="8" t="n">
        <v>124</v>
      </c>
      <c r="N1433" s="8" t="n">
        <v>852</v>
      </c>
      <c r="O1433" s="31" t="n">
        <v>15.115474</v>
      </c>
      <c r="P1433" s="31" t="n">
        <v>9.370906</v>
      </c>
      <c r="Q1433" s="31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31" t="n">
        <v>3.462618</v>
      </c>
      <c r="W1433" s="41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2*ROUNDUP(G1433*1000/V_ZENER,0)*PRICE_Z+(4+IF(CORE_MODE=1,1,0)+IF(OR(CORE_MODE=3,CORE_MODE=4),1+2*N_CW+2*N_CW_A,0))*ROUNDUP(G1433*DIODE_SAFETY/V_STICK,0)*PRICE_STICK</f>
        <v>101.7</v>
      </c>
      <c r="AG1433" s="24" t="n">
        <f aca="false">SUM(X1433:AF1433)</f>
        <v>1751.21707982</v>
      </c>
      <c r="AH1433" s="20" t="n">
        <f aca="false">FIXED_BOM</f>
        <v>3666</v>
      </c>
      <c r="AI1433" s="24" t="n">
        <f aca="false">(AG1433+AH1433)*(1+CONT)</f>
        <v>6229.799641793</v>
      </c>
      <c r="AJ1433" s="24" t="n">
        <f aca="false">IF(AR1433&gt;0,AI1433/AR1433,1000000000000)</f>
        <v>2191.97599860138</v>
      </c>
      <c r="AK1433" s="8" t="n">
        <f aca="false">IF(AND(AP1433&gt;=V_NEED,AR1433&gt;=P_MIN,AQ1433&gt;=Z_MIN,F1433&lt;=N_CAP,D1433&lt;=R_MAX,OR(CORONA_REQ=0,O1433&gt;=G1433),OR(CORE_MODE&lt;&gt;3,E_CORE&lt;=E_NULL_MAX)),1,0)</f>
        <v>1</v>
      </c>
      <c r="AL1433" s="31" t="n">
        <f aca="false">IF(AK1433=1,IF(OBJECTIVE=1,AI1433,AJ1433),1000000000000)+ROW()*0.000000001</f>
        <v>6229.799643226</v>
      </c>
      <c r="AM1433" s="31" t="n">
        <v>7.119721</v>
      </c>
      <c r="AN1433" s="41" t="n">
        <v>1.290263</v>
      </c>
      <c r="AO1433" s="31" t="n">
        <v>2.454754</v>
      </c>
      <c r="AP1433" s="31" t="n">
        <f aca="false">IF(CORE_MODE=1,G1433,IF(OR(CORE_MODE=3,CORE_MODE=4),G1433+(CHOOSE(N_CW+1,0,1,CW_N2,CW_N3,CW_N4,CW_N5,CW_N6)+CHOOSE(N_CW_A+1,0,CW_A1,CW_A2))*CW_PER_SWING*AM1433,AM1433))</f>
        <v>28.241998448623</v>
      </c>
      <c r="AQ1433" s="41" t="n">
        <f aca="false">IF(CORE_MODE=2,AN1433,K1433)</f>
        <v>1.367398</v>
      </c>
      <c r="AR1433" s="31" t="n">
        <f aca="false">IF(CORE_MODE=2,AO1433,L1433)</f>
        <v>2.842093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31" t="n">
        <v>13.132078</v>
      </c>
      <c r="H1434" s="8" t="n">
        <v>80.367971</v>
      </c>
      <c r="I1434" s="8" t="n">
        <v>757.769545</v>
      </c>
      <c r="J1434" s="31" t="n">
        <v>9.42875</v>
      </c>
      <c r="K1434" s="41" t="n">
        <v>1.404394</v>
      </c>
      <c r="L1434" s="31" t="n">
        <v>4.787283</v>
      </c>
      <c r="M1434" s="8" t="n">
        <v>174</v>
      </c>
      <c r="N1434" s="8" t="n">
        <v>952</v>
      </c>
      <c r="O1434" s="31" t="n">
        <v>15.115474</v>
      </c>
      <c r="P1434" s="31" t="n">
        <v>14.056359</v>
      </c>
      <c r="Q1434" s="31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31" t="n">
        <v>4.457623</v>
      </c>
      <c r="W1434" s="41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2*ROUNDUP(G1434*1000/V_ZENER,0)*PRICE_Z+(4+IF(CORE_MODE=1,1,0)+IF(OR(CORE_MODE=3,CORE_MODE=4),1+2*N_CW+2*N_CW_A,0))*ROUNDUP(G1434*DIODE_SAFETY/V_STICK,0)*PRICE_STICK</f>
        <v>101.7</v>
      </c>
      <c r="AG1434" s="24" t="n">
        <f aca="false">SUM(X1434:AF1434)</f>
        <v>2308.79445153</v>
      </c>
      <c r="AH1434" s="20" t="n">
        <f aca="false">FIXED_BOM</f>
        <v>3666</v>
      </c>
      <c r="AI1434" s="24" t="n">
        <f aca="false">(AG1434+AH1434)*(1+CONT)</f>
        <v>6871.0136192595</v>
      </c>
      <c r="AJ1434" s="24" t="n">
        <f aca="false">IF(AR1434&gt;0,AI1434/AR1434,1000000000000)</f>
        <v>1435.26372250387</v>
      </c>
      <c r="AK1434" s="8" t="n">
        <f aca="false">IF(AND(AP1434&gt;=V_NEED,AR1434&gt;=P_MIN,AQ1434&gt;=Z_MIN,F1434&lt;=N_CAP,D1434&lt;=R_MAX,OR(CORONA_REQ=0,O1434&gt;=G1434),OR(CORE_MODE&lt;&gt;3,E_CORE&lt;=E_NULL_MAX)),1,0)</f>
        <v>1</v>
      </c>
      <c r="AL1434" s="31" t="n">
        <f aca="false">IF(AK1434=1,IF(OBJECTIVE=1,AI1434,AJ1434),1000000000000)+ROW()*0.000000001</f>
        <v>6871.0136206935</v>
      </c>
      <c r="AM1434" s="31" t="n">
        <v>7.179339</v>
      </c>
      <c r="AN1434" s="41" t="n">
        <v>1.349487</v>
      </c>
      <c r="AO1434" s="31" t="n">
        <v>4.39255</v>
      </c>
      <c r="AP1434" s="31" t="n">
        <f aca="false">IF(CORE_MODE=1,G1434,IF(OR(CORE_MODE=3,CORE_MODE=4),G1434+(CHOOSE(N_CW+1,0,1,CW_N2,CW_N3,CW_N4,CW_N5,CW_N6)+CHOOSE(N_CW_A+1,0,CW_A1,CW_A2))*CW_PER_SWING*AM1434,AM1434))</f>
        <v>28.368523524157</v>
      </c>
      <c r="AQ1434" s="41" t="n">
        <f aca="false">IF(CORE_MODE=2,AN1434,K1434)</f>
        <v>1.404394</v>
      </c>
      <c r="AR1434" s="31" t="n">
        <f aca="false">IF(CORE_MODE=2,AO1434,L1434)</f>
        <v>4.787283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31" t="n">
        <v>13.132078</v>
      </c>
      <c r="H1435" s="8" t="n">
        <v>108.865416</v>
      </c>
      <c r="I1435" s="8" t="n">
        <v>1033.322106</v>
      </c>
      <c r="J1435" s="31" t="n">
        <v>9.491739</v>
      </c>
      <c r="K1435" s="41" t="n">
        <v>1.422416</v>
      </c>
      <c r="L1435" s="31" t="n">
        <v>6.740452</v>
      </c>
      <c r="M1435" s="8" t="n">
        <v>234</v>
      </c>
      <c r="N1435" s="8" t="n">
        <v>1072</v>
      </c>
      <c r="O1435" s="31" t="n">
        <v>15.115474</v>
      </c>
      <c r="P1435" s="31" t="n">
        <v>18.741812</v>
      </c>
      <c r="Q1435" s="31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31" t="n">
        <v>5.65163</v>
      </c>
      <c r="W1435" s="41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2*ROUNDUP(G1435*1000/V_ZENER,0)*PRICE_Z+(4+IF(CORE_MODE=1,1,0)+IF(OR(CORE_MODE=3,CORE_MODE=4),1+2*N_CW+2*N_CW_A,0))*ROUNDUP(G1435*DIODE_SAFETY/V_STICK,0)*PRICE_STICK</f>
        <v>101.7</v>
      </c>
      <c r="AG1435" s="24" t="n">
        <f aca="false">SUM(X1435:AF1435)</f>
        <v>2973.93339204</v>
      </c>
      <c r="AH1435" s="20" t="n">
        <f aca="false">FIXED_BOM</f>
        <v>3666</v>
      </c>
      <c r="AI1435" s="24" t="n">
        <f aca="false">(AG1435+AH1435)*(1+CONT)</f>
        <v>7635.923400846</v>
      </c>
      <c r="AJ1435" s="24" t="n">
        <f aca="false">IF(AR1435&gt;0,AI1435/AR1435,1000000000000)</f>
        <v>1132.85034903386</v>
      </c>
      <c r="AK1435" s="8" t="n">
        <f aca="false">IF(AND(AP1435&gt;=V_NEED,AR1435&gt;=P_MIN,AQ1435&gt;=Z_MIN,F1435&lt;=N_CAP,D1435&lt;=R_MAX,OR(CORONA_REQ=0,O1435&gt;=G1435),OR(CORE_MODE&lt;&gt;3,E_CORE&lt;=E_NULL_MAX)),1,0)</f>
        <v>0</v>
      </c>
      <c r="AL1435" s="31" t="n">
        <f aca="false">IF(AK1435=1,IF(OBJECTIVE=1,AI1435,AJ1435),1000000000000)+ROW()*0.000000001</f>
        <v>1000000000000</v>
      </c>
      <c r="AM1435" s="31" t="n">
        <v>7.220709</v>
      </c>
      <c r="AN1435" s="41" t="n">
        <v>1.378933</v>
      </c>
      <c r="AO1435" s="31" t="n">
        <v>6.3303</v>
      </c>
      <c r="AP1435" s="31" t="n">
        <f aca="false">IF(CORE_MODE=1,G1435,IF(OR(CORE_MODE=3,CORE_MODE=4),G1435+(CHOOSE(N_CW+1,0,1,CW_N2,CW_N3,CW_N4,CW_N5,CW_N6)+CHOOSE(N_CW_A+1,0,CW_A1,CW_A2))*CW_PER_SWING*AM1435,AM1435))</f>
        <v>28.456321544467</v>
      </c>
      <c r="AQ1435" s="41" t="n">
        <f aca="false">IF(CORE_MODE=2,AN1435,K1435)</f>
        <v>1.422416</v>
      </c>
      <c r="AR1435" s="31" t="n">
        <f aca="false">IF(CORE_MODE=2,AO1435,L1435)</f>
        <v>6.740452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31" t="n">
        <v>13.132078</v>
      </c>
      <c r="H1436" s="8" t="n">
        <v>137.36286</v>
      </c>
      <c r="I1436" s="8" t="n">
        <v>1308.874668</v>
      </c>
      <c r="J1436" s="31" t="n">
        <v>9.528592</v>
      </c>
      <c r="K1436" s="41" t="n">
        <v>1.433436</v>
      </c>
      <c r="L1436" s="31" t="n">
        <v>8.687393</v>
      </c>
      <c r="M1436" s="8" t="n">
        <v>294</v>
      </c>
      <c r="N1436" s="8" t="n">
        <v>1192</v>
      </c>
      <c r="O1436" s="31" t="n">
        <v>15.115474</v>
      </c>
      <c r="P1436" s="31" t="n">
        <v>23.427265</v>
      </c>
      <c r="Q1436" s="31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31" t="n">
        <v>6.845636</v>
      </c>
      <c r="W1436" s="41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2*ROUNDUP(G1436*1000/V_ZENER,0)*PRICE_Z+(4+IF(CORE_MODE=1,1,0)+IF(OR(CORE_MODE=3,CORE_MODE=4),1+2*N_CW+2*N_CW_A,0))*ROUNDUP(G1436*DIODE_SAFETY/V_STICK,0)*PRICE_STICK</f>
        <v>101.7</v>
      </c>
      <c r="AG1436" s="24" t="n">
        <f aca="false">SUM(X1436:AF1436)</f>
        <v>3639.07227755</v>
      </c>
      <c r="AH1436" s="20" t="n">
        <f aca="false">FIXED_BOM</f>
        <v>3666</v>
      </c>
      <c r="AI1436" s="24" t="n">
        <f aca="false">(AG1436+AH1436)*(1+CONT)</f>
        <v>8400.8331191825</v>
      </c>
      <c r="AJ1436" s="24" t="n">
        <f aca="false">IF(AR1436&gt;0,AI1436/AR1436,1000000000000)</f>
        <v>967.014283707725</v>
      </c>
      <c r="AK1436" s="8" t="n">
        <f aca="false">IF(AND(AP1436&gt;=V_NEED,AR1436&gt;=P_MIN,AQ1436&gt;=Z_MIN,F1436&lt;=N_CAP,D1436&lt;=R_MAX,OR(CORONA_REQ=0,O1436&gt;=G1436),OR(CORE_MODE&lt;&gt;3,E_CORE&lt;=E_NULL_MAX)),1,0)</f>
        <v>0</v>
      </c>
      <c r="AL1436" s="31" t="n">
        <f aca="false">IF(AK1436=1,IF(OBJECTIVE=1,AI1436,AJ1436),1000000000000)+ROW()*0.000000001</f>
        <v>1000000000000</v>
      </c>
      <c r="AM1436" s="31" t="n">
        <v>7.252143</v>
      </c>
      <c r="AN1436" s="41" t="n">
        <v>1.398173</v>
      </c>
      <c r="AO1436" s="31" t="n">
        <v>8.280182</v>
      </c>
      <c r="AP1436" s="31" t="n">
        <f aca="false">IF(CORE_MODE=1,G1436,IF(OR(CORE_MODE=3,CORE_MODE=4),G1436+(CHOOSE(N_CW+1,0,1,CW_N2,CW_N3,CW_N4,CW_N5,CW_N6)+CHOOSE(N_CW_A+1,0,CW_A1,CW_A2))*CW_PER_SWING*AM1436,AM1436))</f>
        <v>28.523032759609</v>
      </c>
      <c r="AQ1436" s="41" t="n">
        <f aca="false">IF(CORE_MODE=2,AN1436,K1436)</f>
        <v>1.433436</v>
      </c>
      <c r="AR1436" s="31" t="n">
        <f aca="false">IF(CORE_MODE=2,AO1436,L1436)</f>
        <v>8.687393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31" t="n">
        <v>13.132078</v>
      </c>
      <c r="H1437" s="8" t="n">
        <v>165.860304</v>
      </c>
      <c r="I1437" s="8" t="n">
        <v>1584.427229</v>
      </c>
      <c r="J1437" s="31" t="n">
        <v>9.552781</v>
      </c>
      <c r="K1437" s="41" t="n">
        <v>1.440729</v>
      </c>
      <c r="L1437" s="31" t="n">
        <v>10.642586</v>
      </c>
      <c r="M1437" s="8" t="n">
        <v>354</v>
      </c>
      <c r="N1437" s="8" t="n">
        <v>1312</v>
      </c>
      <c r="O1437" s="31" t="n">
        <v>15.115474</v>
      </c>
      <c r="P1437" s="31" t="n">
        <v>28.112718</v>
      </c>
      <c r="Q1437" s="31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31" t="n">
        <v>8.039642</v>
      </c>
      <c r="W1437" s="41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2*ROUNDUP(G1437*1000/V_ZENER,0)*PRICE_Z+(4+IF(CORE_MODE=1,1,0)+IF(OR(CORE_MODE=3,CORE_MODE=4),1+2*N_CW+2*N_CW_A,0))*ROUNDUP(G1437*DIODE_SAFETY/V_STICK,0)*PRICE_STICK</f>
        <v>101.7</v>
      </c>
      <c r="AG1437" s="24" t="n">
        <f aca="false">SUM(X1437:AF1437)</f>
        <v>4304.21123503</v>
      </c>
      <c r="AH1437" s="20" t="n">
        <f aca="false">FIXED_BOM</f>
        <v>3666</v>
      </c>
      <c r="AI1437" s="24" t="n">
        <f aca="false">(AG1437+AH1437)*(1+CONT)</f>
        <v>9165.7429202845</v>
      </c>
      <c r="AJ1437" s="24" t="n">
        <f aca="false">IF(AR1437&gt;0,AI1437/AR1437,1000000000000)</f>
        <v>861.232685390985</v>
      </c>
      <c r="AK1437" s="8" t="n">
        <f aca="false">IF(AND(AP1437&gt;=V_NEED,AR1437&gt;=P_MIN,AQ1437&gt;=Z_MIN,F1437&lt;=N_CAP,D1437&lt;=R_MAX,OR(CORONA_REQ=0,O1437&gt;=G1437),OR(CORE_MODE&lt;&gt;3,E_CORE&lt;=E_NULL_MAX)),1,0)</f>
        <v>0</v>
      </c>
      <c r="AL1437" s="31" t="n">
        <f aca="false">IF(AK1437=1,IF(OBJECTIVE=1,AI1437,AJ1437),1000000000000)+ROW()*0.000000001</f>
        <v>1000000000000</v>
      </c>
      <c r="AM1437" s="31" t="n">
        <v>7.282854</v>
      </c>
      <c r="AN1437" s="41" t="n">
        <v>1.411405</v>
      </c>
      <c r="AO1437" s="31" t="n">
        <v>10.246248</v>
      </c>
      <c r="AP1437" s="31" t="n">
        <f aca="false">IF(CORE_MODE=1,G1437,IF(OR(CORE_MODE=3,CORE_MODE=4),G1437+(CHOOSE(N_CW+1,0,1,CW_N2,CW_N3,CW_N4,CW_N5,CW_N6)+CHOOSE(N_CW_A+1,0,CW_A1,CW_A2))*CW_PER_SWING*AM1437,AM1437))</f>
        <v>28.588209578602</v>
      </c>
      <c r="AQ1437" s="41" t="n">
        <f aca="false">IF(CORE_MODE=2,AN1437,K1437)</f>
        <v>1.440729</v>
      </c>
      <c r="AR1437" s="31" t="n">
        <f aca="false">IF(CORE_MODE=2,AO1437,L1437)</f>
        <v>10.642586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31" t="n">
        <v>13.132078</v>
      </c>
      <c r="H1438" s="8" t="n">
        <v>222.855192</v>
      </c>
      <c r="I1438" s="8" t="n">
        <v>2135.532353</v>
      </c>
      <c r="J1438" s="31" t="n">
        <v>9.582601</v>
      </c>
      <c r="K1438" s="41" t="n">
        <v>1.449782</v>
      </c>
      <c r="L1438" s="31" t="n">
        <v>14.561588</v>
      </c>
      <c r="M1438" s="8" t="n">
        <v>464</v>
      </c>
      <c r="N1438" s="8" t="n">
        <v>1532</v>
      </c>
      <c r="O1438" s="31" t="n">
        <v>15.115474</v>
      </c>
      <c r="P1438" s="31" t="n">
        <v>37.483624</v>
      </c>
      <c r="Q1438" s="31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31" t="n">
        <v>10.228654</v>
      </c>
      <c r="W1438" s="41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2*ROUNDUP(G1438*1000/V_ZENER,0)*PRICE_Z+(4+IF(CORE_MODE=1,1,0)+IF(OR(CORE_MODE=3,CORE_MODE=4),1+2*N_CW+2*N_CW_A,0))*ROUNDUP(G1438*DIODE_SAFETY/V_STICK,0)*PRICE_STICK</f>
        <v>101.7</v>
      </c>
      <c r="AG1438" s="24" t="n">
        <f aca="false">SUM(X1438:AF1438)</f>
        <v>5526.92754725</v>
      </c>
      <c r="AH1438" s="20" t="n">
        <f aca="false">FIXED_BOM</f>
        <v>3666</v>
      </c>
      <c r="AI1438" s="24" t="n">
        <f aca="false">(AG1438+AH1438)*(1+CONT)</f>
        <v>10571.8666793375</v>
      </c>
      <c r="AJ1438" s="24" t="n">
        <f aca="false">IF(AR1438&gt;0,AI1438/AR1438,1000000000000)</f>
        <v>726.010561439968</v>
      </c>
      <c r="AK1438" s="8" t="n">
        <f aca="false">IF(AND(AP1438&gt;=V_NEED,AR1438&gt;=P_MIN,AQ1438&gt;=Z_MIN,F1438&lt;=N_CAP,D1438&lt;=R_MAX,OR(CORONA_REQ=0,O1438&gt;=G1438),OR(CORE_MODE&lt;&gt;3,E_CORE&lt;=E_NULL_MAX)),1,0)</f>
        <v>0</v>
      </c>
      <c r="AL1438" s="31" t="n">
        <f aca="false">IF(AK1438=1,IF(OBJECTIVE=1,AI1438,AJ1438),1000000000000)+ROW()*0.000000001</f>
        <v>1000000000000</v>
      </c>
      <c r="AM1438" s="31" t="n">
        <v>7.351832</v>
      </c>
      <c r="AN1438" s="41" t="n">
        <v>1.426593</v>
      </c>
      <c r="AO1438" s="31" t="n">
        <v>14.145354</v>
      </c>
      <c r="AP1438" s="31" t="n">
        <f aca="false">IF(CORE_MODE=1,G1438,IF(OR(CORE_MODE=3,CORE_MODE=4),G1438+(CHOOSE(N_CW+1,0,1,CW_N2,CW_N3,CW_N4,CW_N5,CW_N6)+CHOOSE(N_CW_A+1,0,CW_A1,CW_A2))*CW_PER_SWING*AM1438,AM1438))</f>
        <v>28.734599035816</v>
      </c>
      <c r="AQ1438" s="41" t="n">
        <f aca="false">IF(CORE_MODE=2,AN1438,K1438)</f>
        <v>1.449782</v>
      </c>
      <c r="AR1438" s="31" t="n">
        <f aca="false">IF(CORE_MODE=2,AO1438,L1438)</f>
        <v>14.561588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31" t="n">
        <v>13.132078</v>
      </c>
      <c r="H1439" s="8" t="n">
        <v>78.250651</v>
      </c>
      <c r="I1439" s="8" t="n">
        <v>563.522407</v>
      </c>
      <c r="J1439" s="31" t="n">
        <v>7.201504</v>
      </c>
      <c r="K1439" s="41" t="n">
        <v>1.327325</v>
      </c>
      <c r="L1439" s="31" t="n">
        <v>3.066503</v>
      </c>
      <c r="M1439" s="8" t="n">
        <v>124</v>
      </c>
      <c r="N1439" s="8" t="n">
        <v>852</v>
      </c>
      <c r="O1439" s="31" t="n">
        <v>15.115474</v>
      </c>
      <c r="P1439" s="31" t="n">
        <v>10.728074</v>
      </c>
      <c r="Q1439" s="31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31" t="n">
        <v>3.462618</v>
      </c>
      <c r="W1439" s="41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2*ROUNDUP(G1439*1000/V_ZENER,0)*PRICE_Z+(4+IF(CORE_MODE=1,1,0)+IF(OR(CORE_MODE=3,CORE_MODE=4),1+2*N_CW+2*N_CW_A,0))*ROUNDUP(G1439*DIODE_SAFETY/V_STICK,0)*PRICE_STICK</f>
        <v>101.7</v>
      </c>
      <c r="AG1439" s="24" t="n">
        <f aca="false">SUM(X1439:AF1439)</f>
        <v>1767.46238078</v>
      </c>
      <c r="AH1439" s="20" t="n">
        <f aca="false">FIXED_BOM</f>
        <v>3666</v>
      </c>
      <c r="AI1439" s="24" t="n">
        <f aca="false">(AG1439+AH1439)*(1+CONT)</f>
        <v>6248.481737897</v>
      </c>
      <c r="AJ1439" s="24" t="n">
        <f aca="false">IF(AR1439&gt;0,AI1439/AR1439,1000000000000)</f>
        <v>2037.65714166821</v>
      </c>
      <c r="AK1439" s="8" t="n">
        <f aca="false">IF(AND(AP1439&gt;=V_NEED,AR1439&gt;=P_MIN,AQ1439&gt;=Z_MIN,F1439&lt;=N_CAP,D1439&lt;=R_MAX,OR(CORONA_REQ=0,O1439&gt;=G1439),OR(CORE_MODE&lt;&gt;3,E_CORE&lt;=E_NULL_MAX)),1,0)</f>
        <v>1</v>
      </c>
      <c r="AL1439" s="31" t="n">
        <f aca="false">IF(AK1439=1,IF(OBJECTIVE=1,AI1439,AJ1439),1000000000000)+ROW()*0.000000001</f>
        <v>6248.481739336</v>
      </c>
      <c r="AM1439" s="31" t="n">
        <v>7.067582</v>
      </c>
      <c r="AN1439" s="41" t="n">
        <v>1.265403</v>
      </c>
      <c r="AO1439" s="31" t="n">
        <v>2.669726</v>
      </c>
      <c r="AP1439" s="31" t="n">
        <f aca="false">IF(CORE_MODE=1,G1439,IF(OR(CORE_MODE=3,CORE_MODE=4),G1439+(CHOOSE(N_CW+1,0,1,CW_N2,CW_N3,CW_N4,CW_N5,CW_N6)+CHOOSE(N_CW_A+1,0,CW_A1,CW_A2))*CW_PER_SWING*AM1439,AM1439))</f>
        <v>28.131345778066</v>
      </c>
      <c r="AQ1439" s="41" t="n">
        <f aca="false">IF(CORE_MODE=2,AN1439,K1439)</f>
        <v>1.327325</v>
      </c>
      <c r="AR1439" s="31" t="n">
        <f aca="false">IF(CORE_MODE=2,AO1439,L1439)</f>
        <v>3.066503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31" t="n">
        <v>13.132078</v>
      </c>
      <c r="H1440" s="8" t="n">
        <v>121.822452</v>
      </c>
      <c r="I1440" s="8" t="n">
        <v>885.535211</v>
      </c>
      <c r="J1440" s="31" t="n">
        <v>7.269064</v>
      </c>
      <c r="K1440" s="41" t="n">
        <v>1.355759</v>
      </c>
      <c r="L1440" s="31" t="n">
        <v>5.122028</v>
      </c>
      <c r="M1440" s="8" t="n">
        <v>184</v>
      </c>
      <c r="N1440" s="8" t="n">
        <v>972</v>
      </c>
      <c r="O1440" s="31" t="n">
        <v>15.115474</v>
      </c>
      <c r="P1440" s="31" t="n">
        <v>16.092111</v>
      </c>
      <c r="Q1440" s="31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31" t="n">
        <v>4.656624</v>
      </c>
      <c r="W1440" s="41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2*ROUNDUP(G1440*1000/V_ZENER,0)*PRICE_Z+(4+IF(CORE_MODE=1,1,0)+IF(OR(CORE_MODE=3,CORE_MODE=4),1+2*N_CW+2*N_CW_A,0))*ROUNDUP(G1440*DIODE_SAFETY/V_STICK,0)*PRICE_STICK</f>
        <v>101.7</v>
      </c>
      <c r="AG1440" s="24" t="n">
        <f aca="false">SUM(X1440:AF1440)</f>
        <v>2440.72397177</v>
      </c>
      <c r="AH1440" s="20" t="n">
        <f aca="false">FIXED_BOM</f>
        <v>3666</v>
      </c>
      <c r="AI1440" s="24" t="n">
        <f aca="false">(AG1440+AH1440)*(1+CONT)</f>
        <v>7022.7325675355</v>
      </c>
      <c r="AJ1440" s="24" t="n">
        <f aca="false">IF(AR1440&gt;0,AI1440/AR1440,1000000000000)</f>
        <v>1371.08437664447</v>
      </c>
      <c r="AK1440" s="8" t="n">
        <f aca="false">IF(AND(AP1440&gt;=V_NEED,AR1440&gt;=P_MIN,AQ1440&gt;=Z_MIN,F1440&lt;=N_CAP,D1440&lt;=R_MAX,OR(CORONA_REQ=0,O1440&gt;=G1440),OR(CORE_MODE&lt;&gt;3,E_CORE&lt;=E_NULL_MAX)),1,0)</f>
        <v>1</v>
      </c>
      <c r="AL1440" s="31" t="n">
        <f aca="false">IF(AK1440=1,IF(OBJECTIVE=1,AI1440,AJ1440),1000000000000)+ROW()*0.000000001</f>
        <v>7022.7325689755</v>
      </c>
      <c r="AM1440" s="31" t="n">
        <v>7.126481</v>
      </c>
      <c r="AN1440" s="41" t="n">
        <v>1.312676</v>
      </c>
      <c r="AO1440" s="31" t="n">
        <v>4.73098</v>
      </c>
      <c r="AP1440" s="31" t="n">
        <f aca="false">IF(CORE_MODE=1,G1440,IF(OR(CORE_MODE=3,CORE_MODE=4),G1440+(CHOOSE(N_CW+1,0,1,CW_N2,CW_N3,CW_N4,CW_N5,CW_N6)+CHOOSE(N_CW_A+1,0,CW_A1,CW_A2))*CW_PER_SWING*AM1440,AM1440))</f>
        <v>28.256344946503</v>
      </c>
      <c r="AQ1440" s="41" t="n">
        <f aca="false">IF(CORE_MODE=2,AN1440,K1440)</f>
        <v>1.355759</v>
      </c>
      <c r="AR1440" s="31" t="n">
        <f aca="false">IF(CORE_MODE=2,AO1440,L1440)</f>
        <v>5.122028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31" t="n">
        <v>13.132078</v>
      </c>
      <c r="H1441" s="8" t="n">
        <v>165.394253</v>
      </c>
      <c r="I1441" s="8" t="n">
        <v>1207.548015</v>
      </c>
      <c r="J1441" s="31" t="n">
        <v>7.301028</v>
      </c>
      <c r="K1441" s="41" t="n">
        <v>1.36992</v>
      </c>
      <c r="L1441" s="31" t="n">
        <v>7.187489</v>
      </c>
      <c r="M1441" s="8" t="n">
        <v>244</v>
      </c>
      <c r="N1441" s="8" t="n">
        <v>1092</v>
      </c>
      <c r="O1441" s="31" t="n">
        <v>15.115474</v>
      </c>
      <c r="P1441" s="31" t="n">
        <v>21.456148</v>
      </c>
      <c r="Q1441" s="31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31" t="n">
        <v>5.850631</v>
      </c>
      <c r="W1441" s="41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2*ROUNDUP(G1441*1000/V_ZENER,0)*PRICE_Z+(4+IF(CORE_MODE=1,1,0)+IF(OR(CORE_MODE=3,CORE_MODE=4),1+2*N_CW+2*N_CW_A,0))*ROUNDUP(G1441*DIODE_SAFETY/V_STICK,0)*PRICE_STICK</f>
        <v>101.7</v>
      </c>
      <c r="AG1441" s="24" t="n">
        <f aca="false">SUM(X1441:AF1441)</f>
        <v>3113.98556626</v>
      </c>
      <c r="AH1441" s="20" t="n">
        <f aca="false">FIXED_BOM</f>
        <v>3666</v>
      </c>
      <c r="AI1441" s="24" t="n">
        <f aca="false">(AG1441+AH1441)*(1+CONT)</f>
        <v>7796.983401199</v>
      </c>
      <c r="AJ1441" s="24" t="n">
        <f aca="false">IF(AR1441&gt;0,AI1441/AR1441,1000000000000)</f>
        <v>1084.79935081626</v>
      </c>
      <c r="AK1441" s="8" t="n">
        <f aca="false">IF(AND(AP1441&gt;=V_NEED,AR1441&gt;=P_MIN,AQ1441&gt;=Z_MIN,F1441&lt;=N_CAP,D1441&lt;=R_MAX,OR(CORONA_REQ=0,O1441&gt;=G1441),OR(CORE_MODE&lt;&gt;3,E_CORE&lt;=E_NULL_MAX)),1,0)</f>
        <v>0</v>
      </c>
      <c r="AL1441" s="31" t="n">
        <f aca="false">IF(AK1441=1,IF(OBJECTIVE=1,AI1441,AJ1441),1000000000000)+ROW()*0.000000001</f>
        <v>1000000000000</v>
      </c>
      <c r="AM1441" s="31" t="n">
        <v>7.168008</v>
      </c>
      <c r="AN1441" s="41" t="n">
        <v>1.336296</v>
      </c>
      <c r="AO1441" s="31" t="n">
        <v>6.783778</v>
      </c>
      <c r="AP1441" s="31" t="n">
        <f aca="false">IF(CORE_MODE=1,G1441,IF(OR(CORE_MODE=3,CORE_MODE=4),G1441+(CHOOSE(N_CW+1,0,1,CW_N2,CW_N3,CW_N4,CW_N5,CW_N6)+CHOOSE(N_CW_A+1,0,CW_A1,CW_A2))*CW_PER_SWING*AM1441,AM1441))</f>
        <v>28.344476162104</v>
      </c>
      <c r="AQ1441" s="41" t="n">
        <f aca="false">IF(CORE_MODE=2,AN1441,K1441)</f>
        <v>1.36992</v>
      </c>
      <c r="AR1441" s="31" t="n">
        <f aca="false">IF(CORE_MODE=2,AO1441,L1441)</f>
        <v>7.187489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31" t="n">
        <v>13.132078</v>
      </c>
      <c r="H1442" s="8" t="n">
        <v>208.966054</v>
      </c>
      <c r="I1442" s="8" t="n">
        <v>1529.560819</v>
      </c>
      <c r="J1442" s="31" t="n">
        <v>7.319662</v>
      </c>
      <c r="K1442" s="41" t="n">
        <v>1.378466</v>
      </c>
      <c r="L1442" s="31" t="n">
        <v>9.254776</v>
      </c>
      <c r="M1442" s="8" t="n">
        <v>304</v>
      </c>
      <c r="N1442" s="8" t="n">
        <v>1212</v>
      </c>
      <c r="O1442" s="31" t="n">
        <v>15.115474</v>
      </c>
      <c r="P1442" s="31" t="n">
        <v>26.820185</v>
      </c>
      <c r="Q1442" s="31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31" t="n">
        <v>7.044637</v>
      </c>
      <c r="W1442" s="41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2*ROUNDUP(G1442*1000/V_ZENER,0)*PRICE_Z+(4+IF(CORE_MODE=1,1,0)+IF(OR(CORE_MODE=3,CORE_MODE=4),1+2*N_CW+2*N_CW_A,0))*ROUNDUP(G1442*DIODE_SAFETY/V_STICK,0)*PRICE_STICK</f>
        <v>101.7</v>
      </c>
      <c r="AG1442" s="24" t="n">
        <f aca="false">SUM(X1442:AF1442)</f>
        <v>3787.24717422</v>
      </c>
      <c r="AH1442" s="20" t="n">
        <f aca="false">FIXED_BOM</f>
        <v>3666</v>
      </c>
      <c r="AI1442" s="24" t="n">
        <f aca="false">(AG1442+AH1442)*(1+CONT)</f>
        <v>8571.234250353</v>
      </c>
      <c r="AJ1442" s="24" t="n">
        <f aca="false">IF(AR1442&gt;0,AI1442/AR1442,1000000000000)</f>
        <v>926.141729454392</v>
      </c>
      <c r="AK1442" s="8" t="n">
        <f aca="false">IF(AND(AP1442&gt;=V_NEED,AR1442&gt;=P_MIN,AQ1442&gt;=Z_MIN,F1442&lt;=N_CAP,D1442&lt;=R_MAX,OR(CORONA_REQ=0,O1442&gt;=G1442),OR(CORE_MODE&lt;&gt;3,E_CORE&lt;=E_NULL_MAX)),1,0)</f>
        <v>0</v>
      </c>
      <c r="AL1442" s="31" t="n">
        <f aca="false">IF(AK1442=1,IF(OBJECTIVE=1,AI1442,AJ1442),1000000000000)+ROW()*0.000000001</f>
        <v>1000000000000</v>
      </c>
      <c r="AM1442" s="31" t="n">
        <v>7.201191</v>
      </c>
      <c r="AN1442" s="41" t="n">
        <v>1.351992</v>
      </c>
      <c r="AO1442" s="31" t="n">
        <v>8.870587</v>
      </c>
      <c r="AP1442" s="31" t="n">
        <f aca="false">IF(CORE_MODE=1,G1442,IF(OR(CORE_MODE=3,CORE_MODE=4),G1442+(CHOOSE(N_CW+1,0,1,CW_N2,CW_N3,CW_N4,CW_N5,CW_N6)+CHOOSE(N_CW_A+1,0,CW_A1,CW_A2))*CW_PER_SWING*AM1442,AM1442))</f>
        <v>28.414899215233</v>
      </c>
      <c r="AQ1442" s="41" t="n">
        <f aca="false">IF(CORE_MODE=2,AN1442,K1442)</f>
        <v>1.378466</v>
      </c>
      <c r="AR1442" s="31" t="n">
        <f aca="false">IF(CORE_MODE=2,AO1442,L1442)</f>
        <v>9.254776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31" t="n">
        <v>13.132078</v>
      </c>
      <c r="H1443" s="8" t="n">
        <v>252.537854</v>
      </c>
      <c r="I1443" s="8" t="n">
        <v>1851.573623</v>
      </c>
      <c r="J1443" s="31" t="n">
        <v>7.331866</v>
      </c>
      <c r="K1443" s="41" t="n">
        <v>1.383733</v>
      </c>
      <c r="L1443" s="31" t="n">
        <v>11.315984</v>
      </c>
      <c r="M1443" s="8" t="n">
        <v>364</v>
      </c>
      <c r="N1443" s="8" t="n">
        <v>1332</v>
      </c>
      <c r="O1443" s="31" t="n">
        <v>15.115474</v>
      </c>
      <c r="P1443" s="31" t="n">
        <v>32.184222</v>
      </c>
      <c r="Q1443" s="31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31" t="n">
        <v>8.238643</v>
      </c>
      <c r="W1443" s="41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2*ROUNDUP(G1443*1000/V_ZENER,0)*PRICE_Z+(4+IF(CORE_MODE=1,1,0)+IF(OR(CORE_MODE=3,CORE_MODE=4),1+2*N_CW+2*N_CW_A,0))*ROUNDUP(G1443*DIODE_SAFETY/V_STICK,0)*PRICE_STICK</f>
        <v>101.7</v>
      </c>
      <c r="AG1443" s="24" t="n">
        <f aca="false">SUM(X1443:AF1443)</f>
        <v>4460.50870521</v>
      </c>
      <c r="AH1443" s="20" t="n">
        <f aca="false">FIXED_BOM</f>
        <v>3666</v>
      </c>
      <c r="AI1443" s="24" t="n">
        <f aca="false">(AG1443+AH1443)*(1+CONT)</f>
        <v>9345.4850109915</v>
      </c>
      <c r="AJ1443" s="24" t="n">
        <f aca="false">IF(AR1443&gt;0,AI1443/AR1443,1000000000000)</f>
        <v>825.865873528232</v>
      </c>
      <c r="AK1443" s="8" t="n">
        <f aca="false">IF(AND(AP1443&gt;=V_NEED,AR1443&gt;=P_MIN,AQ1443&gt;=Z_MIN,F1443&lt;=N_CAP,D1443&lt;=R_MAX,OR(CORONA_REQ=0,O1443&gt;=G1443),OR(CORE_MODE&lt;&gt;3,E_CORE&lt;=E_NULL_MAX)),1,0)</f>
        <v>0</v>
      </c>
      <c r="AL1443" s="31" t="n">
        <f aca="false">IF(AK1443=1,IF(OBJECTIVE=1,AI1443,AJ1443),1000000000000)+ROW()*0.000000001</f>
        <v>1000000000000</v>
      </c>
      <c r="AM1443" s="31" t="n">
        <v>7.244137</v>
      </c>
      <c r="AN1443" s="41" t="n">
        <v>1.360713</v>
      </c>
      <c r="AO1443" s="31" t="n">
        <v>10.914434</v>
      </c>
      <c r="AP1443" s="31" t="n">
        <f aca="false">IF(CORE_MODE=1,G1443,IF(OR(CORE_MODE=3,CORE_MODE=4),G1443+(CHOOSE(N_CW+1,0,1,CW_N2,CW_N3,CW_N4,CW_N5,CW_N6)+CHOOSE(N_CW_A+1,0,CW_A1,CW_A2))*CW_PER_SWING*AM1443,AM1443))</f>
        <v>28.506041922031</v>
      </c>
      <c r="AQ1443" s="41" t="n">
        <f aca="false">IF(CORE_MODE=2,AN1443,K1443)</f>
        <v>1.383733</v>
      </c>
      <c r="AR1443" s="31" t="n">
        <f aca="false">IF(CORE_MODE=2,AO1443,L1443)</f>
        <v>11.315984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31" t="n">
        <v>13.132078</v>
      </c>
      <c r="H1444" s="8" t="n">
        <v>339.681456</v>
      </c>
      <c r="I1444" s="8" t="n">
        <v>2495.599231</v>
      </c>
      <c r="J1444" s="31" t="n">
        <v>7.346881</v>
      </c>
      <c r="K1444" s="41" t="n">
        <v>1.390788</v>
      </c>
      <c r="L1444" s="31" t="n">
        <v>15.454858</v>
      </c>
      <c r="M1444" s="8" t="n">
        <v>484</v>
      </c>
      <c r="N1444" s="8" t="n">
        <v>1572</v>
      </c>
      <c r="O1444" s="31" t="n">
        <v>15.115474</v>
      </c>
      <c r="P1444" s="31" t="n">
        <v>42.912296</v>
      </c>
      <c r="Q1444" s="31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31" t="n">
        <v>10.626656</v>
      </c>
      <c r="W1444" s="41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2*ROUNDUP(G1444*1000/V_ZENER,0)*PRICE_Z+(4+IF(CORE_MODE=1,1,0)+IF(OR(CORE_MODE=3,CORE_MODE=4),1+2*N_CW+2*N_CW_A,0))*ROUNDUP(G1444*DIODE_SAFETY/V_STICK,0)*PRICE_STICK</f>
        <v>101.7</v>
      </c>
      <c r="AG1444" s="24" t="n">
        <f aca="false">SUM(X1444:AF1444)</f>
        <v>5807.03189719</v>
      </c>
      <c r="AH1444" s="20" t="n">
        <f aca="false">FIXED_BOM</f>
        <v>3666</v>
      </c>
      <c r="AI1444" s="24" t="n">
        <f aca="false">(AG1444+AH1444)*(1+CONT)</f>
        <v>10893.9866817685</v>
      </c>
      <c r="AJ1444" s="24" t="n">
        <f aca="false">IF(AR1444&gt;0,AI1444/AR1444,1000000000000)</f>
        <v>704.890765205898</v>
      </c>
      <c r="AK1444" s="8" t="n">
        <f aca="false">IF(AND(AP1444&gt;=V_NEED,AR1444&gt;=P_MIN,AQ1444&gt;=Z_MIN,F1444&lt;=N_CAP,D1444&lt;=R_MAX,OR(CORONA_REQ=0,O1444&gt;=G1444),OR(CORE_MODE&lt;&gt;3,E_CORE&lt;=E_NULL_MAX)),1,0)</f>
        <v>0</v>
      </c>
      <c r="AL1444" s="31" t="n">
        <f aca="false">IF(AK1444=1,IF(OBJECTIVE=1,AI1444,AJ1444),1000000000000)+ROW()*0.000000001</f>
        <v>1000000000000</v>
      </c>
      <c r="AM1444" s="31" t="n">
        <v>7.311067</v>
      </c>
      <c r="AN1444" s="41" t="n">
        <v>1.373245</v>
      </c>
      <c r="AO1444" s="31" t="n">
        <v>15.051572</v>
      </c>
      <c r="AP1444" s="31" t="n">
        <f aca="false">IF(CORE_MODE=1,G1444,IF(OR(CORE_MODE=3,CORE_MODE=4),G1444+(CHOOSE(N_CW+1,0,1,CW_N2,CW_N3,CW_N4,CW_N5,CW_N6)+CHOOSE(N_CW_A+1,0,CW_A1,CW_A2))*CW_PER_SWING*AM1444,AM1444))</f>
        <v>28.648084984621</v>
      </c>
      <c r="AQ1444" s="41" t="n">
        <f aca="false">IF(CORE_MODE=2,AN1444,K1444)</f>
        <v>1.390788</v>
      </c>
      <c r="AR1444" s="31" t="n">
        <f aca="false">IF(CORE_MODE=2,AO1444,L1444)</f>
        <v>15.454858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31" t="n">
        <v>16.907073</v>
      </c>
      <c r="H1445" s="8" t="n">
        <v>34.991331</v>
      </c>
      <c r="I1445" s="8" t="n">
        <v>303.375775</v>
      </c>
      <c r="J1445" s="31" t="n">
        <v>8.670027</v>
      </c>
      <c r="K1445" s="41" t="n">
        <v>1.305506</v>
      </c>
      <c r="L1445" s="31" t="n">
        <v>2.590727</v>
      </c>
      <c r="M1445" s="8" t="n">
        <v>106</v>
      </c>
      <c r="N1445" s="8" t="n">
        <v>824</v>
      </c>
      <c r="O1445" s="31" t="n">
        <v>13.139418</v>
      </c>
      <c r="P1445" s="31" t="n">
        <v>3.005152</v>
      </c>
      <c r="Q1445" s="31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31" t="n">
        <v>3.104416</v>
      </c>
      <c r="W1445" s="41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2*ROUNDUP(G1445*1000/V_ZENER,0)*PRICE_Z+(4+IF(CORE_MODE=1,1,0)+IF(OR(CORE_MODE=3,CORE_MODE=4),1+2*N_CW+2*N_CW_A,0))*ROUNDUP(G1445*DIODE_SAFETY/V_STICK,0)*PRICE_STICK</f>
        <v>147</v>
      </c>
      <c r="AG1445" s="24" t="n">
        <f aca="false">SUM(X1445:AF1445)</f>
        <v>1524.62252239</v>
      </c>
      <c r="AH1445" s="20" t="n">
        <f aca="false">FIXED_BOM</f>
        <v>3666</v>
      </c>
      <c r="AI1445" s="24" t="n">
        <f aca="false">(AG1445+AH1445)*(1+CONT)</f>
        <v>5969.2159007485</v>
      </c>
      <c r="AJ1445" s="24" t="n">
        <f aca="false">IF(AR1445&gt;0,AI1445/AR1445,1000000000000)</f>
        <v>2304.06982316103</v>
      </c>
      <c r="AK1445" s="8" t="n">
        <f aca="false">IF(AND(AP1445&gt;=V_NEED,AR1445&gt;=P_MIN,AQ1445&gt;=Z_MIN,F1445&lt;=N_CAP,D1445&lt;=R_MAX,OR(CORONA_REQ=0,O1445&gt;=G1445),OR(CORE_MODE&lt;&gt;3,E_CORE&lt;=E_NULL_MAX)),1,0)</f>
        <v>0</v>
      </c>
      <c r="AL1445" s="31" t="n">
        <f aca="false">IF(AK1445=1,IF(OBJECTIVE=1,AI1445,AJ1445),1000000000000)+ROW()*0.000000001</f>
        <v>1000000000000</v>
      </c>
      <c r="AM1445" s="31" t="n">
        <v>9.049719</v>
      </c>
      <c r="AN1445" s="41" t="n">
        <v>1.203471</v>
      </c>
      <c r="AO1445" s="31" t="n">
        <v>1.946956</v>
      </c>
      <c r="AP1445" s="31" t="n">
        <f aca="false">IF(CORE_MODE=1,G1445,IF(OR(CORE_MODE=3,CORE_MODE=4),G1445+(CHOOSE(N_CW+1,0,1,CW_N2,CW_N3,CW_N4,CW_N5,CW_N6)+CHOOSE(N_CW_A+1,0,CW_A1,CW_A2))*CW_PER_SWING*AM1445,AM1445))</f>
        <v>36.112956794097</v>
      </c>
      <c r="AQ1445" s="41" t="n">
        <f aca="false">IF(CORE_MODE=2,AN1445,K1445)</f>
        <v>1.305506</v>
      </c>
      <c r="AR1445" s="31" t="n">
        <f aca="false">IF(CORE_MODE=2,AO1445,L1445)</f>
        <v>2.590727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31" t="n">
        <v>16.907073</v>
      </c>
      <c r="H1446" s="8" t="n">
        <v>53.843521</v>
      </c>
      <c r="I1446" s="8" t="n">
        <v>476.733361</v>
      </c>
      <c r="J1446" s="31" t="n">
        <v>8.854053</v>
      </c>
      <c r="K1446" s="41" t="n">
        <v>1.357168</v>
      </c>
      <c r="L1446" s="31" t="n">
        <v>4.563787</v>
      </c>
      <c r="M1446" s="8" t="n">
        <v>163</v>
      </c>
      <c r="N1446" s="8" t="n">
        <v>938</v>
      </c>
      <c r="O1446" s="31" t="n">
        <v>13.139418</v>
      </c>
      <c r="P1446" s="31" t="n">
        <v>4.507728</v>
      </c>
      <c r="Q1446" s="31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31" t="n">
        <v>4.238722</v>
      </c>
      <c r="W1446" s="41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2*ROUNDUP(G1446*1000/V_ZENER,0)*PRICE_Z+(4+IF(CORE_MODE=1,1,0)+IF(OR(CORE_MODE=3,CORE_MODE=4),1+2*N_CW+2*N_CW_A,0))*ROUNDUP(G1446*DIODE_SAFETY/V_STICK,0)*PRICE_STICK</f>
        <v>147</v>
      </c>
      <c r="AG1446" s="24" t="n">
        <f aca="false">SUM(X1446:AF1446)</f>
        <v>2108.73315207</v>
      </c>
      <c r="AH1446" s="20" t="n">
        <f aca="false">FIXED_BOM</f>
        <v>3666</v>
      </c>
      <c r="AI1446" s="24" t="n">
        <f aca="false">(AG1446+AH1446)*(1+CONT)</f>
        <v>6640.9431248805</v>
      </c>
      <c r="AJ1446" s="24" t="n">
        <f aca="false">IF(AR1446&gt;0,AI1446/AR1446,1000000000000)</f>
        <v>1455.13870933952</v>
      </c>
      <c r="AK1446" s="8" t="n">
        <f aca="false">IF(AND(AP1446&gt;=V_NEED,AR1446&gt;=P_MIN,AQ1446&gt;=Z_MIN,F1446&lt;=N_CAP,D1446&lt;=R_MAX,OR(CORONA_REQ=0,O1446&gt;=G1446),OR(CORE_MODE&lt;&gt;3,E_CORE&lt;=E_NULL_MAX)),1,0)</f>
        <v>0</v>
      </c>
      <c r="AL1446" s="31" t="n">
        <f aca="false">IF(AK1446=1,IF(OBJECTIVE=1,AI1446,AJ1446),1000000000000)+ROW()*0.000000001</f>
        <v>1000000000000</v>
      </c>
      <c r="AM1446" s="31" t="n">
        <v>9.150378</v>
      </c>
      <c r="AN1446" s="41" t="n">
        <v>1.280957</v>
      </c>
      <c r="AO1446" s="31" t="n">
        <v>3.928025</v>
      </c>
      <c r="AP1446" s="31" t="n">
        <f aca="false">IF(CORE_MODE=1,G1446,IF(OR(CORE_MODE=3,CORE_MODE=4),G1446+(CHOOSE(N_CW+1,0,1,CW_N2,CW_N3,CW_N4,CW_N5,CW_N6)+CHOOSE(N_CW_A+1,0,CW_A1,CW_A2))*CW_PER_SWING*AM1446,AM1446))</f>
        <v>36.326581665414</v>
      </c>
      <c r="AQ1446" s="41" t="n">
        <f aca="false">IF(CORE_MODE=2,AN1446,K1446)</f>
        <v>1.357168</v>
      </c>
      <c r="AR1446" s="31" t="n">
        <f aca="false">IF(CORE_MODE=2,AO1446,L1446)</f>
        <v>4.563787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31" t="n">
        <v>16.907073</v>
      </c>
      <c r="H1447" s="8" t="n">
        <v>72.69571</v>
      </c>
      <c r="I1447" s="8" t="n">
        <v>650.090946</v>
      </c>
      <c r="J1447" s="31" t="n">
        <v>8.942631</v>
      </c>
      <c r="K1447" s="41" t="n">
        <v>1.383342</v>
      </c>
      <c r="L1447" s="31" t="n">
        <v>6.554804</v>
      </c>
      <c r="M1447" s="8" t="n">
        <v>210.5</v>
      </c>
      <c r="N1447" s="8" t="n">
        <v>1033</v>
      </c>
      <c r="O1447" s="31" t="n">
        <v>13.139418</v>
      </c>
      <c r="P1447" s="31" t="n">
        <v>6.010303</v>
      </c>
      <c r="Q1447" s="31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31" t="n">
        <v>5.183977</v>
      </c>
      <c r="W1447" s="41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2*ROUNDUP(G1447*1000/V_ZENER,0)*PRICE_Z+(4+IF(CORE_MODE=1,1,0)+IF(OR(CORE_MODE=3,CORE_MODE=4),1+2*N_CW+2*N_CW_A,0))*ROUNDUP(G1447*DIODE_SAFETY/V_STICK,0)*PRICE_STICK</f>
        <v>147</v>
      </c>
      <c r="AG1447" s="24" t="n">
        <f aca="false">SUM(X1447:AF1447)</f>
        <v>2605.12862308</v>
      </c>
      <c r="AH1447" s="20" t="n">
        <f aca="false">FIXED_BOM</f>
        <v>3666</v>
      </c>
      <c r="AI1447" s="24" t="n">
        <f aca="false">(AG1447+AH1447)*(1+CONT)</f>
        <v>7211.797916542</v>
      </c>
      <c r="AJ1447" s="24" t="n">
        <f aca="false">IF(AR1447&gt;0,AI1447/AR1447,1000000000000)</f>
        <v>1100.23090187624</v>
      </c>
      <c r="AK1447" s="8" t="n">
        <f aca="false">IF(AND(AP1447&gt;=V_NEED,AR1447&gt;=P_MIN,AQ1447&gt;=Z_MIN,F1447&lt;=N_CAP,D1447&lt;=R_MAX,OR(CORONA_REQ=0,O1447&gt;=G1447),OR(CORE_MODE&lt;&gt;3,E_CORE&lt;=E_NULL_MAX)),1,0)</f>
        <v>0</v>
      </c>
      <c r="AL1447" s="31" t="n">
        <f aca="false">IF(AK1447=1,IF(OBJECTIVE=1,AI1447,AJ1447),1000000000000)+ROW()*0.000000001</f>
        <v>1000000000000</v>
      </c>
      <c r="AM1447" s="31" t="n">
        <v>9.203038</v>
      </c>
      <c r="AN1447" s="41" t="n">
        <v>1.321888</v>
      </c>
      <c r="AO1447" s="31" t="n">
        <v>5.887329</v>
      </c>
      <c r="AP1447" s="31" t="n">
        <f aca="false">IF(CORE_MODE=1,G1447,IF(OR(CORE_MODE=3,CORE_MODE=4),G1447+(CHOOSE(N_CW+1,0,1,CW_N2,CW_N3,CW_N4,CW_N5,CW_N6)+CHOOSE(N_CW_A+1,0,CW_A1,CW_A2))*CW_PER_SWING*AM1447,AM1447))</f>
        <v>36.438340034994</v>
      </c>
      <c r="AQ1447" s="41" t="n">
        <f aca="false">IF(CORE_MODE=2,AN1447,K1447)</f>
        <v>1.383342</v>
      </c>
      <c r="AR1447" s="31" t="n">
        <f aca="false">IF(CORE_MODE=2,AO1447,L1447)</f>
        <v>6.554804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31" t="n">
        <v>16.907073</v>
      </c>
      <c r="H1448" s="8" t="n">
        <v>91.5479</v>
      </c>
      <c r="I1448" s="8" t="n">
        <v>823.448532</v>
      </c>
      <c r="J1448" s="31" t="n">
        <v>8.994729</v>
      </c>
      <c r="K1448" s="41" t="n">
        <v>1.399753</v>
      </c>
      <c r="L1448" s="31" t="n">
        <v>8.553305</v>
      </c>
      <c r="M1448" s="8" t="n">
        <v>258</v>
      </c>
      <c r="N1448" s="8" t="n">
        <v>1128</v>
      </c>
      <c r="O1448" s="31" t="n">
        <v>13.139418</v>
      </c>
      <c r="P1448" s="31" t="n">
        <v>7.512879</v>
      </c>
      <c r="Q1448" s="31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31" t="n">
        <v>6.129232</v>
      </c>
      <c r="W1448" s="41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2*ROUNDUP(G1448*1000/V_ZENER,0)*PRICE_Z+(4+IF(CORE_MODE=1,1,0)+IF(OR(CORE_MODE=3,CORE_MODE=4),1+2*N_CW+2*N_CW_A,0))*ROUNDUP(G1448*DIODE_SAFETY/V_STICK,0)*PRICE_STICK</f>
        <v>147</v>
      </c>
      <c r="AG1448" s="24" t="n">
        <f aca="false">SUM(X1448:AF1448)</f>
        <v>3101.52417803</v>
      </c>
      <c r="AH1448" s="20" t="n">
        <f aca="false">FIXED_BOM</f>
        <v>3666</v>
      </c>
      <c r="AI1448" s="24" t="n">
        <f aca="false">(AG1448+AH1448)*(1+CONT)</f>
        <v>7782.6528047345</v>
      </c>
      <c r="AJ1448" s="24" t="n">
        <f aca="false">IF(AR1448&gt;0,AI1448/AR1448,1000000000000)</f>
        <v>909.900068422031</v>
      </c>
      <c r="AK1448" s="8" t="n">
        <f aca="false">IF(AND(AP1448&gt;=V_NEED,AR1448&gt;=P_MIN,AQ1448&gt;=Z_MIN,F1448&lt;=N_CAP,D1448&lt;=R_MAX,OR(CORONA_REQ=0,O1448&gt;=G1448),OR(CORE_MODE&lt;&gt;3,E_CORE&lt;=E_NULL_MAX)),1,0)</f>
        <v>0</v>
      </c>
      <c r="AL1448" s="31" t="n">
        <f aca="false">IF(AK1448=1,IF(OBJECTIVE=1,AI1448,AJ1448),1000000000000)+ROW()*0.000000001</f>
        <v>1000000000000</v>
      </c>
      <c r="AM1448" s="31" t="n">
        <v>9.24285</v>
      </c>
      <c r="AN1448" s="41" t="n">
        <v>1.349621</v>
      </c>
      <c r="AO1448" s="31" t="n">
        <v>7.910459</v>
      </c>
      <c r="AP1448" s="31" t="n">
        <f aca="false">IF(CORE_MODE=1,G1448,IF(OR(CORE_MODE=3,CORE_MODE=4),G1448+(CHOOSE(N_CW+1,0,1,CW_N2,CW_N3,CW_N4,CW_N5,CW_N6)+CHOOSE(N_CW_A+1,0,CW_A1,CW_A2))*CW_PER_SWING*AM1448,AM1448))</f>
        <v>36.52283156955</v>
      </c>
      <c r="AQ1448" s="41" t="n">
        <f aca="false">IF(CORE_MODE=2,AN1448,K1448)</f>
        <v>1.399753</v>
      </c>
      <c r="AR1448" s="31" t="n">
        <f aca="false">IF(CORE_MODE=2,AO1448,L1448)</f>
        <v>8.553305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31" t="n">
        <v>16.907073</v>
      </c>
      <c r="H1449" s="8" t="n">
        <v>110.400089</v>
      </c>
      <c r="I1449" s="8" t="n">
        <v>996.806118</v>
      </c>
      <c r="J1449" s="31" t="n">
        <v>9.029034</v>
      </c>
      <c r="K1449" s="41" t="n">
        <v>1.41017</v>
      </c>
      <c r="L1449" s="31" t="n">
        <v>10.554105</v>
      </c>
      <c r="M1449" s="8" t="n">
        <v>315</v>
      </c>
      <c r="N1449" s="8" t="n">
        <v>1242</v>
      </c>
      <c r="O1449" s="31" t="n">
        <v>13.139418</v>
      </c>
      <c r="P1449" s="31" t="n">
        <v>9.015455</v>
      </c>
      <c r="Q1449" s="31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31" t="n">
        <v>7.263538</v>
      </c>
      <c r="W1449" s="41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2*ROUNDUP(G1449*1000/V_ZENER,0)*PRICE_Z+(4+IF(CORE_MODE=1,1,0)+IF(OR(CORE_MODE=3,CORE_MODE=4),1+2*N_CW+2*N_CW_A,0))*ROUNDUP(G1449*DIODE_SAFETY/V_STICK,0)*PRICE_STICK</f>
        <v>147</v>
      </c>
      <c r="AG1449" s="24" t="n">
        <f aca="false">SUM(X1449:AF1449)</f>
        <v>3685.63474271</v>
      </c>
      <c r="AH1449" s="20" t="n">
        <f aca="false">FIXED_BOM</f>
        <v>3666</v>
      </c>
      <c r="AI1449" s="24" t="n">
        <f aca="false">(AG1449+AH1449)*(1+CONT)</f>
        <v>8454.3799541165</v>
      </c>
      <c r="AJ1449" s="24" t="n">
        <f aca="false">IF(AR1449&gt;0,AI1449/AR1449,1000000000000)</f>
        <v>801.051340129409</v>
      </c>
      <c r="AK1449" s="8" t="n">
        <f aca="false">IF(AND(AP1449&gt;=V_NEED,AR1449&gt;=P_MIN,AQ1449&gt;=Z_MIN,F1449&lt;=N_CAP,D1449&lt;=R_MAX,OR(CORONA_REQ=0,O1449&gt;=G1449),OR(CORE_MODE&lt;&gt;3,E_CORE&lt;=E_NULL_MAX)),1,0)</f>
        <v>0</v>
      </c>
      <c r="AL1449" s="31" t="n">
        <f aca="false">IF(AK1449=1,IF(OBJECTIVE=1,AI1449,AJ1449),1000000000000)+ROW()*0.000000001</f>
        <v>1000000000000</v>
      </c>
      <c r="AM1449" s="31" t="n">
        <v>9.275793</v>
      </c>
      <c r="AN1449" s="41" t="n">
        <v>1.366361</v>
      </c>
      <c r="AO1449" s="31" t="n">
        <v>9.881872</v>
      </c>
      <c r="AP1449" s="31" t="n">
        <f aca="false">IF(CORE_MODE=1,G1449,IF(OR(CORE_MODE=3,CORE_MODE=4),G1449+(CHOOSE(N_CW+1,0,1,CW_N2,CW_N3,CW_N4,CW_N5,CW_N6)+CHOOSE(N_CW_A+1,0,CW_A1,CW_A2))*CW_PER_SWING*AM1449,AM1449))</f>
        <v>36.592745279559</v>
      </c>
      <c r="AQ1449" s="41" t="n">
        <f aca="false">IF(CORE_MODE=2,AN1449,K1449)</f>
        <v>1.41017</v>
      </c>
      <c r="AR1449" s="31" t="n">
        <f aca="false">IF(CORE_MODE=2,AO1449,L1449)</f>
        <v>10.554105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31" t="n">
        <v>16.907073</v>
      </c>
      <c r="H1450" s="8" t="n">
        <v>148.104468</v>
      </c>
      <c r="I1450" s="8" t="n">
        <v>1343.521289</v>
      </c>
      <c r="J1450" s="31" t="n">
        <v>9.071443</v>
      </c>
      <c r="K1450" s="41" t="n">
        <v>1.423646</v>
      </c>
      <c r="L1450" s="31" t="n">
        <v>14.560265</v>
      </c>
      <c r="M1450" s="8" t="n">
        <v>419.5</v>
      </c>
      <c r="N1450" s="8" t="n">
        <v>1451</v>
      </c>
      <c r="O1450" s="31" t="n">
        <v>13.139418</v>
      </c>
      <c r="P1450" s="31" t="n">
        <v>12.020607</v>
      </c>
      <c r="Q1450" s="31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31" t="n">
        <v>9.343099</v>
      </c>
      <c r="W1450" s="41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2*ROUNDUP(G1450*1000/V_ZENER,0)*PRICE_Z+(4+IF(CORE_MODE=1,1,0)+IF(OR(CORE_MODE=3,CORE_MODE=4),1+2*N_CW+2*N_CW_A,0))*ROUNDUP(G1450*DIODE_SAFETY/V_STICK,0)*PRICE_STICK</f>
        <v>147</v>
      </c>
      <c r="AG1450" s="24" t="n">
        <f aca="false">SUM(X1450:AF1450)</f>
        <v>4766.14085687</v>
      </c>
      <c r="AH1450" s="20" t="n">
        <f aca="false">FIXED_BOM</f>
        <v>3666</v>
      </c>
      <c r="AI1450" s="24" t="n">
        <f aca="false">(AG1450+AH1450)*(1+CONT)</f>
        <v>9696.9619854005</v>
      </c>
      <c r="AJ1450" s="24" t="n">
        <f aca="false">IF(AR1450&gt;0,AI1450/AR1450,1000000000000)</f>
        <v>665.988015012124</v>
      </c>
      <c r="AK1450" s="8" t="n">
        <f aca="false">IF(AND(AP1450&gt;=V_NEED,AR1450&gt;=P_MIN,AQ1450&gt;=Z_MIN,F1450&lt;=N_CAP,D1450&lt;=R_MAX,OR(CORONA_REQ=0,O1450&gt;=G1450),OR(CORE_MODE&lt;&gt;3,E_CORE&lt;=E_NULL_MAX)),1,0)</f>
        <v>0</v>
      </c>
      <c r="AL1450" s="31" t="n">
        <f aca="false">IF(AK1450=1,IF(OBJECTIVE=1,AI1450,AJ1450),1000000000000)+ROW()*0.000000001</f>
        <v>1000000000000</v>
      </c>
      <c r="AM1450" s="31" t="n">
        <v>9.326885</v>
      </c>
      <c r="AN1450" s="41" t="n">
        <v>1.390017</v>
      </c>
      <c r="AO1450" s="31" t="n">
        <v>13.892849</v>
      </c>
      <c r="AP1450" s="31" t="n">
        <f aca="false">IF(CORE_MODE=1,G1450,IF(OR(CORE_MODE=3,CORE_MODE=4),G1450+(CHOOSE(N_CW+1,0,1,CW_N2,CW_N3,CW_N4,CW_N5,CW_N6)+CHOOSE(N_CW_A+1,0,CW_A1,CW_A2))*CW_PER_SWING*AM1450,AM1450))</f>
        <v>36.701175940755</v>
      </c>
      <c r="AQ1450" s="41" t="n">
        <f aca="false">IF(CORE_MODE=2,AN1450,K1450)</f>
        <v>1.423646</v>
      </c>
      <c r="AR1450" s="31" t="n">
        <f aca="false">IF(CORE_MODE=2,AO1450,L1450)</f>
        <v>14.560265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31" t="n">
        <v>16.907073</v>
      </c>
      <c r="H1451" s="8" t="n">
        <v>45.921533</v>
      </c>
      <c r="I1451" s="8" t="n">
        <v>364.106394</v>
      </c>
      <c r="J1451" s="31" t="n">
        <v>7.928882</v>
      </c>
      <c r="K1451" s="41" t="n">
        <v>1.309533</v>
      </c>
      <c r="L1451" s="31" t="n">
        <v>3.14557</v>
      </c>
      <c r="M1451" s="8" t="n">
        <v>115.5</v>
      </c>
      <c r="N1451" s="8" t="n">
        <v>843</v>
      </c>
      <c r="O1451" s="31" t="n">
        <v>13.139418</v>
      </c>
      <c r="P1451" s="31" t="n">
        <v>3.51409</v>
      </c>
      <c r="Q1451" s="31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31" t="n">
        <v>3.293467</v>
      </c>
      <c r="W1451" s="41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2*ROUNDUP(G1451*1000/V_ZENER,0)*PRICE_Z+(4+IF(CORE_MODE=1,1,0)+IF(OR(CORE_MODE=3,CORE_MODE=4),1+2*N_CW+2*N_CW_A,0))*ROUNDUP(G1451*DIODE_SAFETY/V_STICK,0)*PRICE_STICK</f>
        <v>147</v>
      </c>
      <c r="AG1451" s="24" t="n">
        <f aca="false">SUM(X1451:AF1451)</f>
        <v>1618.42958498</v>
      </c>
      <c r="AH1451" s="20" t="n">
        <f aca="false">FIXED_BOM</f>
        <v>3666</v>
      </c>
      <c r="AI1451" s="24" t="n">
        <f aca="false">(AG1451+AH1451)*(1+CONT)</f>
        <v>6077.094022727</v>
      </c>
      <c r="AJ1451" s="24" t="n">
        <f aca="false">IF(AR1451&gt;0,AI1451/AR1451,1000000000000)</f>
        <v>1931.95319853858</v>
      </c>
      <c r="AK1451" s="8" t="n">
        <f aca="false">IF(AND(AP1451&gt;=V_NEED,AR1451&gt;=P_MIN,AQ1451&gt;=Z_MIN,F1451&lt;=N_CAP,D1451&lt;=R_MAX,OR(CORONA_REQ=0,O1451&gt;=G1451),OR(CORE_MODE&lt;&gt;3,E_CORE&lt;=E_NULL_MAX)),1,0)</f>
        <v>0</v>
      </c>
      <c r="AL1451" s="31" t="n">
        <f aca="false">IF(AK1451=1,IF(OBJECTIVE=1,AI1451,AJ1451),1000000000000)+ROW()*0.000000001</f>
        <v>1000000000000</v>
      </c>
      <c r="AM1451" s="31" t="n">
        <v>9.045209</v>
      </c>
      <c r="AN1451" s="41" t="n">
        <v>1.221433</v>
      </c>
      <c r="AO1451" s="31" t="n">
        <v>2.485892</v>
      </c>
      <c r="AP1451" s="31" t="n">
        <f aca="false">IF(CORE_MODE=1,G1451,IF(OR(CORE_MODE=3,CORE_MODE=4),G1451+(CHOOSE(N_CW+1,0,1,CW_N2,CW_N3,CW_N4,CW_N5,CW_N6)+CHOOSE(N_CW_A+1,0,CW_A1,CW_A2))*CW_PER_SWING*AM1451,AM1451))</f>
        <v>36.103385387967</v>
      </c>
      <c r="AQ1451" s="41" t="n">
        <f aca="false">IF(CORE_MODE=2,AN1451,K1451)</f>
        <v>1.309533</v>
      </c>
      <c r="AR1451" s="31" t="n">
        <f aca="false">IF(CORE_MODE=2,AO1451,L1451)</f>
        <v>3.14557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31" t="n">
        <v>16.907073</v>
      </c>
      <c r="H1452" s="8" t="n">
        <v>71.019551</v>
      </c>
      <c r="I1452" s="8" t="n">
        <v>572.16719</v>
      </c>
      <c r="J1452" s="31" t="n">
        <v>8.056474</v>
      </c>
      <c r="K1452" s="41" t="n">
        <v>1.35295</v>
      </c>
      <c r="L1452" s="31" t="n">
        <v>5.442608</v>
      </c>
      <c r="M1452" s="8" t="n">
        <v>163</v>
      </c>
      <c r="N1452" s="8" t="n">
        <v>938</v>
      </c>
      <c r="O1452" s="31" t="n">
        <v>13.139418</v>
      </c>
      <c r="P1452" s="31" t="n">
        <v>5.271135</v>
      </c>
      <c r="Q1452" s="31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31" t="n">
        <v>4.238722</v>
      </c>
      <c r="W1452" s="41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2*ROUNDUP(G1452*1000/V_ZENER,0)*PRICE_Z+(4+IF(CORE_MODE=1,1,0)+IF(OR(CORE_MODE=3,CORE_MODE=4),1+2*N_CW+2*N_CW_A,0))*ROUNDUP(G1452*DIODE_SAFETY/V_STICK,0)*PRICE_STICK</f>
        <v>147</v>
      </c>
      <c r="AG1452" s="24" t="n">
        <f aca="false">SUM(X1452:AF1452)</f>
        <v>2117.87113386</v>
      </c>
      <c r="AH1452" s="20" t="n">
        <f aca="false">FIXED_BOM</f>
        <v>3666</v>
      </c>
      <c r="AI1452" s="24" t="n">
        <f aca="false">(AG1452+AH1452)*(1+CONT)</f>
        <v>6651.451803939</v>
      </c>
      <c r="AJ1452" s="24" t="n">
        <f aca="false">IF(AR1452&gt;0,AI1452/AR1452,1000000000000)</f>
        <v>1222.10745362132</v>
      </c>
      <c r="AK1452" s="8" t="n">
        <f aca="false">IF(AND(AP1452&gt;=V_NEED,AR1452&gt;=P_MIN,AQ1452&gt;=Z_MIN,F1452&lt;=N_CAP,D1452&lt;=R_MAX,OR(CORONA_REQ=0,O1452&gt;=G1452),OR(CORE_MODE&lt;&gt;3,E_CORE&lt;=E_NULL_MAX)),1,0)</f>
        <v>0</v>
      </c>
      <c r="AL1452" s="31" t="n">
        <f aca="false">IF(AK1452=1,IF(OBJECTIVE=1,AI1452,AJ1452),1000000000000)+ROW()*0.000000001</f>
        <v>1000000000000</v>
      </c>
      <c r="AM1452" s="31" t="n">
        <v>9.152135</v>
      </c>
      <c r="AN1452" s="41" t="n">
        <v>1.288023</v>
      </c>
      <c r="AO1452" s="31" t="n">
        <v>4.789107</v>
      </c>
      <c r="AP1452" s="31" t="n">
        <f aca="false">IF(CORE_MODE=1,G1452,IF(OR(CORE_MODE=3,CORE_MODE=4),G1452+(CHOOSE(N_CW+1,0,1,CW_N2,CW_N3,CW_N4,CW_N5,CW_N6)+CHOOSE(N_CW_A+1,0,CW_A1,CW_A2))*CW_PER_SWING*AM1452,AM1452))</f>
        <v>36.330310481505</v>
      </c>
      <c r="AQ1452" s="41" t="n">
        <f aca="false">IF(CORE_MODE=2,AN1452,K1452)</f>
        <v>1.35295</v>
      </c>
      <c r="AR1452" s="31" t="n">
        <f aca="false">IF(CORE_MODE=2,AO1452,L1452)</f>
        <v>5.442608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31" t="n">
        <v>16.907073</v>
      </c>
      <c r="H1453" s="8" t="n">
        <v>96.11757</v>
      </c>
      <c r="I1453" s="8" t="n">
        <v>780.227986</v>
      </c>
      <c r="J1453" s="31" t="n">
        <v>8.117434</v>
      </c>
      <c r="K1453" s="41" t="n">
        <v>1.374671</v>
      </c>
      <c r="L1453" s="31" t="n">
        <v>7.751393</v>
      </c>
      <c r="M1453" s="8" t="n">
        <v>220</v>
      </c>
      <c r="N1453" s="8" t="n">
        <v>1052</v>
      </c>
      <c r="O1453" s="31" t="n">
        <v>13.139418</v>
      </c>
      <c r="P1453" s="31" t="n">
        <v>7.028179</v>
      </c>
      <c r="Q1453" s="31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31" t="n">
        <v>5.373028</v>
      </c>
      <c r="W1453" s="41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2*ROUNDUP(G1453*1000/V_ZENER,0)*PRICE_Z+(4+IF(CORE_MODE=1,1,0)+IF(OR(CORE_MODE=3,CORE_MODE=4),1+2*N_CW+2*N_CW_A,0))*ROUNDUP(G1453*DIODE_SAFETY/V_STICK,0)*PRICE_STICK</f>
        <v>147</v>
      </c>
      <c r="AG1453" s="24" t="n">
        <f aca="false">SUM(X1453:AF1453)</f>
        <v>2705.02766853</v>
      </c>
      <c r="AH1453" s="20" t="n">
        <f aca="false">FIXED_BOM</f>
        <v>3666</v>
      </c>
      <c r="AI1453" s="24" t="n">
        <f aca="false">(AG1453+AH1453)*(1+CONT)</f>
        <v>7326.6818188095</v>
      </c>
      <c r="AJ1453" s="24" t="n">
        <f aca="false">IF(AR1453&gt;0,AI1453/AR1453,1000000000000)</f>
        <v>945.208405612965</v>
      </c>
      <c r="AK1453" s="8" t="n">
        <f aca="false">IF(AND(AP1453&gt;=V_NEED,AR1453&gt;=P_MIN,AQ1453&gt;=Z_MIN,F1453&lt;=N_CAP,D1453&lt;=R_MAX,OR(CORONA_REQ=0,O1453&gt;=G1453),OR(CORE_MODE&lt;&gt;3,E_CORE&lt;=E_NULL_MAX)),1,0)</f>
        <v>0</v>
      </c>
      <c r="AL1453" s="31" t="n">
        <f aca="false">IF(AK1453=1,IF(OBJECTIVE=1,AI1453,AJ1453),1000000000000)+ROW()*0.000000001</f>
        <v>1000000000000</v>
      </c>
      <c r="AM1453" s="31" t="n">
        <v>9.20394</v>
      </c>
      <c r="AN1453" s="41" t="n">
        <v>1.324526</v>
      </c>
      <c r="AO1453" s="31" t="n">
        <v>7.117604</v>
      </c>
      <c r="AP1453" s="31" t="n">
        <f aca="false">IF(CORE_MODE=1,G1453,IF(OR(CORE_MODE=3,CORE_MODE=4),G1453+(CHOOSE(N_CW+1,0,1,CW_N2,CW_N3,CW_N4,CW_N5,CW_N6)+CHOOSE(N_CW_A+1,0,CW_A1,CW_A2))*CW_PER_SWING*AM1453,AM1453))</f>
        <v>36.44025431622</v>
      </c>
      <c r="AQ1453" s="41" t="n">
        <f aca="false">IF(CORE_MODE=2,AN1453,K1453)</f>
        <v>1.374671</v>
      </c>
      <c r="AR1453" s="31" t="n">
        <f aca="false">IF(CORE_MODE=2,AO1453,L1453)</f>
        <v>7.751393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31" t="n">
        <v>16.907073</v>
      </c>
      <c r="H1454" s="8" t="n">
        <v>121.215588</v>
      </c>
      <c r="I1454" s="8" t="n">
        <v>988.288783</v>
      </c>
      <c r="J1454" s="31" t="n">
        <v>8.153149</v>
      </c>
      <c r="K1454" s="41" t="n">
        <v>1.387851</v>
      </c>
      <c r="L1454" s="31" t="n">
        <v>10.067672</v>
      </c>
      <c r="M1454" s="8" t="n">
        <v>277</v>
      </c>
      <c r="N1454" s="8" t="n">
        <v>1166</v>
      </c>
      <c r="O1454" s="31" t="n">
        <v>13.139418</v>
      </c>
      <c r="P1454" s="31" t="n">
        <v>8.785224</v>
      </c>
      <c r="Q1454" s="31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31" t="n">
        <v>6.507334</v>
      </c>
      <c r="W1454" s="41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2*ROUNDUP(G1454*1000/V_ZENER,0)*PRICE_Z+(4+IF(CORE_MODE=1,1,0)+IF(OR(CORE_MODE=3,CORE_MODE=4),1+2*N_CW+2*N_CW_A,0))*ROUNDUP(G1454*DIODE_SAFETY/V_STICK,0)*PRICE_STICK</f>
        <v>147</v>
      </c>
      <c r="AG1454" s="24" t="n">
        <f aca="false">SUM(X1454:AF1454)</f>
        <v>3292.18423214</v>
      </c>
      <c r="AH1454" s="20" t="n">
        <f aca="false">FIXED_BOM</f>
        <v>3666</v>
      </c>
      <c r="AI1454" s="24" t="n">
        <f aca="false">(AG1454+AH1454)*(1+CONT)</f>
        <v>8001.911866961</v>
      </c>
      <c r="AJ1454" s="24" t="n">
        <f aca="false">IF(AR1454&gt;0,AI1454/AR1454,1000000000000)</f>
        <v>794.812531334056</v>
      </c>
      <c r="AK1454" s="8" t="n">
        <f aca="false">IF(AND(AP1454&gt;=V_NEED,AR1454&gt;=P_MIN,AQ1454&gt;=Z_MIN,F1454&lt;=N_CAP,D1454&lt;=R_MAX,OR(CORONA_REQ=0,O1454&gt;=G1454),OR(CORE_MODE&lt;&gt;3,E_CORE&lt;=E_NULL_MAX)),1,0)</f>
        <v>0</v>
      </c>
      <c r="AL1454" s="31" t="n">
        <f aca="false">IF(AK1454=1,IF(OBJECTIVE=1,AI1454,AJ1454),1000000000000)+ROW()*0.000000001</f>
        <v>1000000000000</v>
      </c>
      <c r="AM1454" s="31" t="n">
        <v>9.244512</v>
      </c>
      <c r="AN1454" s="41" t="n">
        <v>1.345622</v>
      </c>
      <c r="AO1454" s="31" t="n">
        <v>9.406262</v>
      </c>
      <c r="AP1454" s="31" t="n">
        <f aca="false">IF(CORE_MODE=1,G1454,IF(OR(CORE_MODE=3,CORE_MODE=4),G1454+(CHOOSE(N_CW+1,0,1,CW_N2,CW_N3,CW_N4,CW_N5,CW_N6)+CHOOSE(N_CW_A+1,0,CW_A1,CW_A2))*CW_PER_SWING*AM1454,AM1454))</f>
        <v>36.526358770656</v>
      </c>
      <c r="AQ1454" s="41" t="n">
        <f aca="false">IF(CORE_MODE=2,AN1454,K1454)</f>
        <v>1.387851</v>
      </c>
      <c r="AR1454" s="31" t="n">
        <f aca="false">IF(CORE_MODE=2,AO1454,L1454)</f>
        <v>10.067672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31" t="n">
        <v>16.907073</v>
      </c>
      <c r="H1455" s="8" t="n">
        <v>146.313607</v>
      </c>
      <c r="I1455" s="8" t="n">
        <v>1196.349579</v>
      </c>
      <c r="J1455" s="31" t="n">
        <v>8.176612</v>
      </c>
      <c r="K1455" s="41" t="n">
        <v>1.396243</v>
      </c>
      <c r="L1455" s="31" t="n">
        <v>12.377187</v>
      </c>
      <c r="M1455" s="8" t="n">
        <v>334</v>
      </c>
      <c r="N1455" s="8" t="n">
        <v>1280</v>
      </c>
      <c r="O1455" s="31" t="n">
        <v>13.139418</v>
      </c>
      <c r="P1455" s="31" t="n">
        <v>10.542269</v>
      </c>
      <c r="Q1455" s="31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31" t="n">
        <v>7.64164</v>
      </c>
      <c r="W1455" s="41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2*ROUNDUP(G1455*1000/V_ZENER,0)*PRICE_Z+(4+IF(CORE_MODE=1,1,0)+IF(OR(CORE_MODE=3,CORE_MODE=4),1+2*N_CW+2*N_CW_A,0))*ROUNDUP(G1455*DIODE_SAFETY/V_STICK,0)*PRICE_STICK</f>
        <v>147</v>
      </c>
      <c r="AG1455" s="24" t="n">
        <f aca="false">SUM(X1455:AF1455)</f>
        <v>3879.34084378</v>
      </c>
      <c r="AH1455" s="20" t="n">
        <f aca="false">FIXED_BOM</f>
        <v>3666</v>
      </c>
      <c r="AI1455" s="24" t="n">
        <f aca="false">(AG1455+AH1455)*(1+CONT)</f>
        <v>8677.141970347</v>
      </c>
      <c r="AJ1455" s="24" t="n">
        <f aca="false">IF(AR1455&gt;0,AI1455/AR1455,1000000000000)</f>
        <v>701.059293226078</v>
      </c>
      <c r="AK1455" s="8" t="n">
        <f aca="false">IF(AND(AP1455&gt;=V_NEED,AR1455&gt;=P_MIN,AQ1455&gt;=Z_MIN,F1455&lt;=N_CAP,D1455&lt;=R_MAX,OR(CORONA_REQ=0,O1455&gt;=G1455),OR(CORE_MODE&lt;&gt;3,E_CORE&lt;=E_NULL_MAX)),1,0)</f>
        <v>0</v>
      </c>
      <c r="AL1455" s="31" t="n">
        <f aca="false">IF(AK1455=1,IF(OBJECTIVE=1,AI1455,AJ1455),1000000000000)+ROW()*0.000000001</f>
        <v>1000000000000</v>
      </c>
      <c r="AM1455" s="31" t="n">
        <v>9.277243</v>
      </c>
      <c r="AN1455" s="41" t="n">
        <v>1.360238</v>
      </c>
      <c r="AO1455" s="31" t="n">
        <v>11.708991</v>
      </c>
      <c r="AP1455" s="31" t="n">
        <f aca="false">IF(CORE_MODE=1,G1455,IF(OR(CORE_MODE=3,CORE_MODE=4),G1455+(CHOOSE(N_CW+1,0,1,CW_N2,CW_N3,CW_N4,CW_N5,CW_N6)+CHOOSE(N_CW_A+1,0,CW_A1,CW_A2))*CW_PER_SWING*AM1455,AM1455))</f>
        <v>36.595822560909</v>
      </c>
      <c r="AQ1455" s="41" t="n">
        <f aca="false">IF(CORE_MODE=2,AN1455,K1455)</f>
        <v>1.396243</v>
      </c>
      <c r="AR1455" s="31" t="n">
        <f aca="false">IF(CORE_MODE=2,AO1455,L1455)</f>
        <v>12.377187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31" t="n">
        <v>16.907073</v>
      </c>
      <c r="H1456" s="8" t="n">
        <v>196.509644</v>
      </c>
      <c r="I1456" s="8" t="n">
        <v>1612.471172</v>
      </c>
      <c r="J1456" s="31" t="n">
        <v>8.205557</v>
      </c>
      <c r="K1456" s="41" t="n">
        <v>1.407545</v>
      </c>
      <c r="L1456" s="31" t="n">
        <v>17.025111</v>
      </c>
      <c r="M1456" s="8" t="n">
        <v>438.5</v>
      </c>
      <c r="N1456" s="8" t="n">
        <v>1489</v>
      </c>
      <c r="O1456" s="31" t="n">
        <v>13.139418</v>
      </c>
      <c r="P1456" s="31" t="n">
        <v>14.056359</v>
      </c>
      <c r="Q1456" s="31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31" t="n">
        <v>9.721201</v>
      </c>
      <c r="W1456" s="41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2*ROUNDUP(G1456*1000/V_ZENER,0)*PRICE_Z+(4+IF(CORE_MODE=1,1,0)+IF(OR(CORE_MODE=3,CORE_MODE=4),1+2*N_CW+2*N_CW_A,0))*ROUNDUP(G1456*DIODE_SAFETY/V_STICK,0)*PRICE_STICK</f>
        <v>147</v>
      </c>
      <c r="AG1456" s="24" t="n">
        <f aca="false">SUM(X1456:AF1456)</f>
        <v>4965.93895127</v>
      </c>
      <c r="AH1456" s="20" t="n">
        <f aca="false">FIXED_BOM</f>
        <v>3666</v>
      </c>
      <c r="AI1456" s="24" t="n">
        <f aca="false">(AG1456+AH1456)*(1+CONT)</f>
        <v>9926.7297939605</v>
      </c>
      <c r="AJ1456" s="24" t="n">
        <f aca="false">IF(AR1456&gt;0,AI1456/AR1456,1000000000000)</f>
        <v>583.064027832799</v>
      </c>
      <c r="AK1456" s="8" t="n">
        <f aca="false">IF(AND(AP1456&gt;=V_NEED,AR1456&gt;=P_MIN,AQ1456&gt;=Z_MIN,F1456&lt;=N_CAP,D1456&lt;=R_MAX,OR(CORONA_REQ=0,O1456&gt;=G1456),OR(CORE_MODE&lt;&gt;3,E_CORE&lt;=E_NULL_MAX)),1,0)</f>
        <v>0</v>
      </c>
      <c r="AL1456" s="31" t="n">
        <f aca="false">IF(AK1456=1,IF(OBJECTIVE=1,AI1456,AJ1456),1000000000000)+ROW()*0.000000001</f>
        <v>1000000000000</v>
      </c>
      <c r="AM1456" s="31" t="n">
        <v>9.337035</v>
      </c>
      <c r="AN1456" s="41" t="n">
        <v>1.380424</v>
      </c>
      <c r="AO1456" s="31" t="n">
        <v>16.378522</v>
      </c>
      <c r="AP1456" s="31" t="n">
        <f aca="false">IF(CORE_MODE=1,G1456,IF(OR(CORE_MODE=3,CORE_MODE=4),G1456+(CHOOSE(N_CW+1,0,1,CW_N2,CW_N3,CW_N4,CW_N5,CW_N6)+CHOOSE(N_CW_A+1,0,CW_A1,CW_A2))*CW_PER_SWING*AM1456,AM1456))</f>
        <v>36.722716910205</v>
      </c>
      <c r="AQ1456" s="41" t="n">
        <f aca="false">IF(CORE_MODE=2,AN1456,K1456)</f>
        <v>1.407545</v>
      </c>
      <c r="AR1456" s="31" t="n">
        <f aca="false">IF(CORE_MODE=2,AO1456,L1456)</f>
        <v>17.025111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31" t="n">
        <v>16.907073</v>
      </c>
      <c r="H1457" s="8" t="n">
        <v>67.702647</v>
      </c>
      <c r="I1457" s="8" t="n">
        <v>425.2197</v>
      </c>
      <c r="J1457" s="31" t="n">
        <v>6.280695</v>
      </c>
      <c r="K1457" s="41" t="n">
        <v>1.2745</v>
      </c>
      <c r="L1457" s="31" t="n">
        <v>3.375992</v>
      </c>
      <c r="M1457" s="8" t="n">
        <v>115.5</v>
      </c>
      <c r="N1457" s="8" t="n">
        <v>843</v>
      </c>
      <c r="O1457" s="31" t="n">
        <v>13.139418</v>
      </c>
      <c r="P1457" s="31" t="n">
        <v>4.023028</v>
      </c>
      <c r="Q1457" s="31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31" t="n">
        <v>3.293467</v>
      </c>
      <c r="W1457" s="41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2*ROUNDUP(G1457*1000/V_ZENER,0)*PRICE_Z+(4+IF(CORE_MODE=1,1,0)+IF(OR(CORE_MODE=3,CORE_MODE=4),1+2*N_CW+2*N_CW_A,0))*ROUNDUP(G1457*DIODE_SAFETY/V_STICK,0)*PRICE_STICK</f>
        <v>147</v>
      </c>
      <c r="AG1457" s="24" t="n">
        <f aca="false">SUM(X1457:AF1457)</f>
        <v>1624.52157284</v>
      </c>
      <c r="AH1457" s="20" t="n">
        <f aca="false">FIXED_BOM</f>
        <v>3666</v>
      </c>
      <c r="AI1457" s="24" t="n">
        <f aca="false">(AG1457+AH1457)*(1+CONT)</f>
        <v>6084.099808766</v>
      </c>
      <c r="AJ1457" s="24" t="n">
        <f aca="false">IF(AR1457&gt;0,AI1457/AR1457,1000000000000)</f>
        <v>1802.16653616655</v>
      </c>
      <c r="AK1457" s="8" t="n">
        <f aca="false">IF(AND(AP1457&gt;=V_NEED,AR1457&gt;=P_MIN,AQ1457&gt;=Z_MIN,F1457&lt;=N_CAP,D1457&lt;=R_MAX,OR(CORONA_REQ=0,O1457&gt;=G1457),OR(CORE_MODE&lt;&gt;3,E_CORE&lt;=E_NULL_MAX)),1,0)</f>
        <v>0</v>
      </c>
      <c r="AL1457" s="31" t="n">
        <f aca="false">IF(AK1457=1,IF(OBJECTIVE=1,AI1457,AJ1457),1000000000000)+ROW()*0.000000001</f>
        <v>1000000000000</v>
      </c>
      <c r="AM1457" s="31" t="n">
        <v>8.867456</v>
      </c>
      <c r="AN1457" s="41" t="n">
        <v>1.204865</v>
      </c>
      <c r="AO1457" s="31" t="n">
        <v>2.668408</v>
      </c>
      <c r="AP1457" s="31" t="n">
        <f aca="false">IF(CORE_MODE=1,G1457,IF(OR(CORE_MODE=3,CORE_MODE=4),G1457+(CHOOSE(N_CW+1,0,1,CW_N2,CW_N3,CW_N4,CW_N5,CW_N6)+CHOOSE(N_CW_A+1,0,CW_A1,CW_A2))*CW_PER_SWING*AM1457,AM1457))</f>
        <v>35.726146772928</v>
      </c>
      <c r="AQ1457" s="41" t="n">
        <f aca="false">IF(CORE_MODE=2,AN1457,K1457)</f>
        <v>1.2745</v>
      </c>
      <c r="AR1457" s="31" t="n">
        <f aca="false">IF(CORE_MODE=2,AO1457,L1457)</f>
        <v>3.375992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31" t="n">
        <v>16.907073</v>
      </c>
      <c r="H1458" s="8" t="n">
        <v>105.247016</v>
      </c>
      <c r="I1458" s="8" t="n">
        <v>668.202386</v>
      </c>
      <c r="J1458" s="31" t="n">
        <v>6.348896</v>
      </c>
      <c r="K1458" s="41" t="n">
        <v>1.308766</v>
      </c>
      <c r="L1458" s="31" t="n">
        <v>5.784783</v>
      </c>
      <c r="M1458" s="8" t="n">
        <v>172.5</v>
      </c>
      <c r="N1458" s="8" t="n">
        <v>957</v>
      </c>
      <c r="O1458" s="31" t="n">
        <v>13.139418</v>
      </c>
      <c r="P1458" s="31" t="n">
        <v>6.034542</v>
      </c>
      <c r="Q1458" s="31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31" t="n">
        <v>4.427773</v>
      </c>
      <c r="W1458" s="41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2*ROUNDUP(G1458*1000/V_ZENER,0)*PRICE_Z+(4+IF(CORE_MODE=1,1,0)+IF(OR(CORE_MODE=3,CORE_MODE=4),1+2*N_CW+2*N_CW_A,0))*ROUNDUP(G1458*DIODE_SAFETY/V_STICK,0)*PRICE_STICK</f>
        <v>147</v>
      </c>
      <c r="AG1458" s="24" t="n">
        <f aca="false">SUM(X1458:AF1458)</f>
        <v>2214.72411341</v>
      </c>
      <c r="AH1458" s="20" t="n">
        <f aca="false">FIXED_BOM</f>
        <v>3666</v>
      </c>
      <c r="AI1458" s="24" t="n">
        <f aca="false">(AG1458+AH1458)*(1+CONT)</f>
        <v>6762.8327304215</v>
      </c>
      <c r="AJ1458" s="24" t="n">
        <f aca="false">IF(AR1458&gt;0,AI1458/AR1458,1000000000000)</f>
        <v>1169.07284688492</v>
      </c>
      <c r="AK1458" s="8" t="n">
        <f aca="false">IF(AND(AP1458&gt;=V_NEED,AR1458&gt;=P_MIN,AQ1458&gt;=Z_MIN,F1458&lt;=N_CAP,D1458&lt;=R_MAX,OR(CORONA_REQ=0,O1458&gt;=G1458),OR(CORE_MODE&lt;&gt;3,E_CORE&lt;=E_NULL_MAX)),1,0)</f>
        <v>0</v>
      </c>
      <c r="AL1458" s="31" t="n">
        <f aca="false">IF(AK1458=1,IF(OBJECTIVE=1,AI1458,AJ1458),1000000000000)+ROW()*0.000000001</f>
        <v>1000000000000</v>
      </c>
      <c r="AM1458" s="31" t="n">
        <v>9.066966</v>
      </c>
      <c r="AN1458" s="41" t="n">
        <v>1.258237</v>
      </c>
      <c r="AO1458" s="31" t="n">
        <v>5.12545</v>
      </c>
      <c r="AP1458" s="31" t="n">
        <f aca="false">IF(CORE_MODE=1,G1458,IF(OR(CORE_MODE=3,CORE_MODE=4),G1458+(CHOOSE(N_CW+1,0,1,CW_N2,CW_N3,CW_N4,CW_N5,CW_N6)+CHOOSE(N_CW_A+1,0,CW_A1,CW_A2))*CW_PER_SWING*AM1458,AM1458))</f>
        <v>36.149559464058</v>
      </c>
      <c r="AQ1458" s="41" t="n">
        <f aca="false">IF(CORE_MODE=2,AN1458,K1458)</f>
        <v>1.308766</v>
      </c>
      <c r="AR1458" s="31" t="n">
        <f aca="false">IF(CORE_MODE=2,AO1458,L1458)</f>
        <v>5.784783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31" t="n">
        <v>16.907073</v>
      </c>
      <c r="H1459" s="8" t="n">
        <v>142.791386</v>
      </c>
      <c r="I1459" s="8" t="n">
        <v>911.185072</v>
      </c>
      <c r="J1459" s="31" t="n">
        <v>6.381233</v>
      </c>
      <c r="K1459" s="41" t="n">
        <v>1.325218</v>
      </c>
      <c r="L1459" s="31" t="n">
        <v>8.20166</v>
      </c>
      <c r="M1459" s="8" t="n">
        <v>229.5</v>
      </c>
      <c r="N1459" s="8" t="n">
        <v>1071</v>
      </c>
      <c r="O1459" s="31" t="n">
        <v>13.139418</v>
      </c>
      <c r="P1459" s="31" t="n">
        <v>8.046055</v>
      </c>
      <c r="Q1459" s="31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31" t="n">
        <v>5.562079</v>
      </c>
      <c r="W1459" s="41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2*ROUNDUP(G1459*1000/V_ZENER,0)*PRICE_Z+(4+IF(CORE_MODE=1,1,0)+IF(OR(CORE_MODE=3,CORE_MODE=4),1+2*N_CW+2*N_CW_A,0))*ROUNDUP(G1459*DIODE_SAFETY/V_STICK,0)*PRICE_STICK</f>
        <v>147</v>
      </c>
      <c r="AG1459" s="24" t="n">
        <f aca="false">SUM(X1459:AF1459)</f>
        <v>2804.92671748</v>
      </c>
      <c r="AH1459" s="20" t="n">
        <f aca="false">FIXED_BOM</f>
        <v>3666</v>
      </c>
      <c r="AI1459" s="24" t="n">
        <f aca="false">(AG1459+AH1459)*(1+CONT)</f>
        <v>7441.565725102</v>
      </c>
      <c r="AJ1459" s="24" t="n">
        <f aca="false">IF(AR1459&gt;0,AI1459/AR1459,1000000000000)</f>
        <v>907.324337402672</v>
      </c>
      <c r="AK1459" s="8" t="n">
        <f aca="false">IF(AND(AP1459&gt;=V_NEED,AR1459&gt;=P_MIN,AQ1459&gt;=Z_MIN,F1459&lt;=N_CAP,D1459&lt;=R_MAX,OR(CORONA_REQ=0,O1459&gt;=G1459),OR(CORE_MODE&lt;&gt;3,E_CORE&lt;=E_NULL_MAX)),1,0)</f>
        <v>0</v>
      </c>
      <c r="AL1459" s="31" t="n">
        <f aca="false">IF(AK1459=1,IF(OBJECTIVE=1,AI1459,AJ1459),1000000000000)+ROW()*0.000000001</f>
        <v>1000000000000</v>
      </c>
      <c r="AM1459" s="31" t="n">
        <v>9.117836</v>
      </c>
      <c r="AN1459" s="41" t="n">
        <v>1.286034</v>
      </c>
      <c r="AO1459" s="31" t="n">
        <v>7.551163</v>
      </c>
      <c r="AP1459" s="31" t="n">
        <f aca="false">IF(CORE_MODE=1,G1459,IF(OR(CORE_MODE=3,CORE_MODE=4),G1459+(CHOOSE(N_CW+1,0,1,CW_N2,CW_N3,CW_N4,CW_N5,CW_N6)+CHOOSE(N_CW_A+1,0,CW_A1,CW_A2))*CW_PER_SWING*AM1459,AM1459))</f>
        <v>36.257518982868</v>
      </c>
      <c r="AQ1459" s="41" t="n">
        <f aca="false">IF(CORE_MODE=2,AN1459,K1459)</f>
        <v>1.325218</v>
      </c>
      <c r="AR1459" s="31" t="n">
        <f aca="false">IF(CORE_MODE=2,AO1459,L1459)</f>
        <v>8.20166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31" t="n">
        <v>16.907073</v>
      </c>
      <c r="H1460" s="8" t="n">
        <v>180.335755</v>
      </c>
      <c r="I1460" s="8" t="n">
        <v>1154.167758</v>
      </c>
      <c r="J1460" s="31" t="n">
        <v>6.400105</v>
      </c>
      <c r="K1460" s="41" t="n">
        <v>1.3358</v>
      </c>
      <c r="L1460" s="31" t="n">
        <v>10.636596</v>
      </c>
      <c r="M1460" s="8" t="n">
        <v>286.5</v>
      </c>
      <c r="N1460" s="8" t="n">
        <v>1185</v>
      </c>
      <c r="O1460" s="31" t="n">
        <v>13.139418</v>
      </c>
      <c r="P1460" s="31" t="n">
        <v>10.057569</v>
      </c>
      <c r="Q1460" s="31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31" t="n">
        <v>6.696385</v>
      </c>
      <c r="W1460" s="41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2*ROUNDUP(G1460*1000/V_ZENER,0)*PRICE_Z+(4+IF(CORE_MODE=1,1,0)+IF(OR(CORE_MODE=3,CORE_MODE=4),1+2*N_CW+2*N_CW_A,0))*ROUNDUP(G1460*DIODE_SAFETY/V_STICK,0)*PRICE_STICK</f>
        <v>147</v>
      </c>
      <c r="AG1460" s="24" t="n">
        <f aca="false">SUM(X1460:AF1460)</f>
        <v>3395.12926305</v>
      </c>
      <c r="AH1460" s="20" t="n">
        <f aca="false">FIXED_BOM</f>
        <v>3666</v>
      </c>
      <c r="AI1460" s="24" t="n">
        <f aca="false">(AG1460+AH1460)*(1+CONT)</f>
        <v>8120.2986525075</v>
      </c>
      <c r="AJ1460" s="24" t="n">
        <f aca="false">IF(AR1460&gt;0,AI1460/AR1460,1000000000000)</f>
        <v>763.430203845995</v>
      </c>
      <c r="AK1460" s="8" t="n">
        <f aca="false">IF(AND(AP1460&gt;=V_NEED,AR1460&gt;=P_MIN,AQ1460&gt;=Z_MIN,F1460&lt;=N_CAP,D1460&lt;=R_MAX,OR(CORONA_REQ=0,O1460&gt;=G1460),OR(CORE_MODE&lt;&gt;3,E_CORE&lt;=E_NULL_MAX)),1,0)</f>
        <v>0</v>
      </c>
      <c r="AL1460" s="31" t="n">
        <f aca="false">IF(AK1460=1,IF(OBJECTIVE=1,AI1460,AJ1460),1000000000000)+ROW()*0.000000001</f>
        <v>1000000000000</v>
      </c>
      <c r="AM1460" s="31" t="n">
        <v>9.157947</v>
      </c>
      <c r="AN1460" s="41" t="n">
        <v>1.303318</v>
      </c>
      <c r="AO1460" s="31" t="n">
        <v>9.967724</v>
      </c>
      <c r="AP1460" s="31" t="n">
        <f aca="false">IF(CORE_MODE=1,G1460,IF(OR(CORE_MODE=3,CORE_MODE=4),G1460+(CHOOSE(N_CW+1,0,1,CW_N2,CW_N3,CW_N4,CW_N5,CW_N6)+CHOOSE(N_CW_A+1,0,CW_A1,CW_A2))*CW_PER_SWING*AM1460,AM1460))</f>
        <v>36.342645074061</v>
      </c>
      <c r="AQ1460" s="41" t="n">
        <f aca="false">IF(CORE_MODE=2,AN1460,K1460)</f>
        <v>1.3358</v>
      </c>
      <c r="AR1460" s="31" t="n">
        <f aca="false">IF(CORE_MODE=2,AO1460,L1460)</f>
        <v>10.636596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31" t="n">
        <v>16.907073</v>
      </c>
      <c r="H1461" s="8" t="n">
        <v>217.880124</v>
      </c>
      <c r="I1461" s="8" t="n">
        <v>1397.150444</v>
      </c>
      <c r="J1461" s="31" t="n">
        <v>6.412473</v>
      </c>
      <c r="K1461" s="41" t="n">
        <v>1.342323</v>
      </c>
      <c r="L1461" s="31" t="n">
        <v>13.051063</v>
      </c>
      <c r="M1461" s="8" t="n">
        <v>343.5</v>
      </c>
      <c r="N1461" s="8" t="n">
        <v>1299</v>
      </c>
      <c r="O1461" s="31" t="n">
        <v>13.139418</v>
      </c>
      <c r="P1461" s="31" t="n">
        <v>12.069083</v>
      </c>
      <c r="Q1461" s="31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31" t="n">
        <v>7.830691</v>
      </c>
      <c r="W1461" s="41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2*ROUNDUP(G1461*1000/V_ZENER,0)*PRICE_Z+(4+IF(CORE_MODE=1,1,0)+IF(OR(CORE_MODE=3,CORE_MODE=4),1+2*N_CW+2*N_CW_A,0))*ROUNDUP(G1461*DIODE_SAFETY/V_STICK,0)*PRICE_STICK</f>
        <v>147</v>
      </c>
      <c r="AG1461" s="24" t="n">
        <f aca="false">SUM(X1461:AF1461)</f>
        <v>3985.33181559</v>
      </c>
      <c r="AH1461" s="20" t="n">
        <f aca="false">FIXED_BOM</f>
        <v>3666</v>
      </c>
      <c r="AI1461" s="24" t="n">
        <f aca="false">(AG1461+AH1461)*(1+CONT)</f>
        <v>8799.0315879285</v>
      </c>
      <c r="AJ1461" s="24" t="n">
        <f aca="false">IF(AR1461&gt;0,AI1461/AR1461,1000000000000)</f>
        <v>674.200376469603</v>
      </c>
      <c r="AK1461" s="8" t="n">
        <f aca="false">IF(AND(AP1461&gt;=V_NEED,AR1461&gt;=P_MIN,AQ1461&gt;=Z_MIN,F1461&lt;=N_CAP,D1461&lt;=R_MAX,OR(CORONA_REQ=0,O1461&gt;=G1461),OR(CORE_MODE&lt;&gt;3,E_CORE&lt;=E_NULL_MAX)),1,0)</f>
        <v>0</v>
      </c>
      <c r="AL1461" s="31" t="n">
        <f aca="false">IF(AK1461=1,IF(OBJECTIVE=1,AI1461,AJ1461),1000000000000)+ROW()*0.000000001</f>
        <v>1000000000000</v>
      </c>
      <c r="AM1461" s="31" t="n">
        <v>9.190161</v>
      </c>
      <c r="AN1461" s="41" t="n">
        <v>1.315396</v>
      </c>
      <c r="AO1461" s="31" t="n">
        <v>12.403065</v>
      </c>
      <c r="AP1461" s="31" t="n">
        <f aca="false">IF(CORE_MODE=1,G1461,IF(OR(CORE_MODE=3,CORE_MODE=4),G1461+(CHOOSE(N_CW+1,0,1,CW_N2,CW_N3,CW_N4,CW_N5,CW_N6)+CHOOSE(N_CW_A+1,0,CW_A1,CW_A2))*CW_PER_SWING*AM1461,AM1461))</f>
        <v>36.411011654343</v>
      </c>
      <c r="AQ1461" s="41" t="n">
        <f aca="false">IF(CORE_MODE=2,AN1461,K1461)</f>
        <v>1.342323</v>
      </c>
      <c r="AR1461" s="31" t="n">
        <f aca="false">IF(CORE_MODE=2,AO1461,L1461)</f>
        <v>13.051063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31" t="n">
        <v>16.907073</v>
      </c>
      <c r="H1462" s="8" t="n">
        <v>292.968863</v>
      </c>
      <c r="I1462" s="8" t="n">
        <v>1883.115816</v>
      </c>
      <c r="J1462" s="31" t="n">
        <v>6.427699</v>
      </c>
      <c r="K1462" s="41" t="n">
        <v>1.350531</v>
      </c>
      <c r="L1462" s="31" t="n">
        <v>17.912174</v>
      </c>
      <c r="M1462" s="8" t="n">
        <v>457.5</v>
      </c>
      <c r="N1462" s="8" t="n">
        <v>1527</v>
      </c>
      <c r="O1462" s="31" t="n">
        <v>13.139418</v>
      </c>
      <c r="P1462" s="31" t="n">
        <v>16.092111</v>
      </c>
      <c r="Q1462" s="31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31" t="n">
        <v>10.099303</v>
      </c>
      <c r="W1462" s="41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2*ROUNDUP(G1462*1000/V_ZENER,0)*PRICE_Z+(4+IF(CORE_MODE=1,1,0)+IF(OR(CORE_MODE=3,CORE_MODE=4),1+2*N_CW+2*N_CW_A,0))*ROUNDUP(G1462*DIODE_SAFETY/V_STICK,0)*PRICE_STICK</f>
        <v>147</v>
      </c>
      <c r="AG1462" s="24" t="n">
        <f aca="false">SUM(X1462:AF1462)</f>
        <v>5165.7369787</v>
      </c>
      <c r="AH1462" s="20" t="n">
        <f aca="false">FIXED_BOM</f>
        <v>3666</v>
      </c>
      <c r="AI1462" s="24" t="n">
        <f aca="false">(AG1462+AH1462)*(1+CONT)</f>
        <v>10156.497525505</v>
      </c>
      <c r="AJ1462" s="24" t="n">
        <f aca="false">IF(AR1462&gt;0,AI1462/AR1462,1000000000000)</f>
        <v>567.016461849075</v>
      </c>
      <c r="AK1462" s="8" t="n">
        <f aca="false">IF(AND(AP1462&gt;=V_NEED,AR1462&gt;=P_MIN,AQ1462&gt;=Z_MIN,F1462&lt;=N_CAP,D1462&lt;=R_MAX,OR(CORONA_REQ=0,O1462&gt;=G1462),OR(CORE_MODE&lt;&gt;3,E_CORE&lt;=E_NULL_MAX)),1,0)</f>
        <v>0</v>
      </c>
      <c r="AL1462" s="31" t="n">
        <f aca="false">IF(AK1462=1,IF(OBJECTIVE=1,AI1462,AJ1462),1000000000000)+ROW()*0.000000001</f>
        <v>1000000000000</v>
      </c>
      <c r="AM1462" s="31" t="n">
        <v>9.266177</v>
      </c>
      <c r="AN1462" s="41" t="n">
        <v>1.329505</v>
      </c>
      <c r="AO1462" s="31" t="n">
        <v>17.247239</v>
      </c>
      <c r="AP1462" s="31" t="n">
        <f aca="false">IF(CORE_MODE=1,G1462,IF(OR(CORE_MODE=3,CORE_MODE=4),G1462+(CHOOSE(N_CW+1,0,1,CW_N2,CW_N3,CW_N4,CW_N5,CW_N6)+CHOOSE(N_CW_A+1,0,CW_A1,CW_A2))*CW_PER_SWING*AM1462,AM1462))</f>
        <v>36.572337598551</v>
      </c>
      <c r="AQ1462" s="41" t="n">
        <f aca="false">IF(CORE_MODE=2,AN1462,K1462)</f>
        <v>1.350531</v>
      </c>
      <c r="AR1462" s="31" t="n">
        <f aca="false">IF(CORE_MODE=2,AO1462,L1462)</f>
        <v>17.912174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31" t="n">
        <v>16.907073</v>
      </c>
      <c r="H1463" s="8" t="n">
        <v>36.731984</v>
      </c>
      <c r="I1463" s="8" t="n">
        <v>305.215827</v>
      </c>
      <c r="J1463" s="31" t="n">
        <v>8.309266</v>
      </c>
      <c r="K1463" s="41" t="n">
        <v>1.298466</v>
      </c>
      <c r="L1463" s="31" t="n">
        <v>2.564039</v>
      </c>
      <c r="M1463" s="8" t="n">
        <v>112</v>
      </c>
      <c r="N1463" s="8" t="n">
        <v>836</v>
      </c>
      <c r="O1463" s="31" t="n">
        <v>14.275455</v>
      </c>
      <c r="P1463" s="31" t="n">
        <v>4.006869</v>
      </c>
      <c r="Q1463" s="31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31" t="n">
        <v>3.223817</v>
      </c>
      <c r="W1463" s="41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2*ROUNDUP(G1463*1000/V_ZENER,0)*PRICE_Z+(4+IF(CORE_MODE=1,1,0)+IF(OR(CORE_MODE=3,CORE_MODE=4),1+2*N_CW+2*N_CW_A,0))*ROUNDUP(G1463*DIODE_SAFETY/V_STICK,0)*PRICE_STICK</f>
        <v>147</v>
      </c>
      <c r="AG1463" s="24" t="n">
        <f aca="false">SUM(X1463:AF1463)</f>
        <v>1561.55188453</v>
      </c>
      <c r="AH1463" s="20" t="n">
        <f aca="false">FIXED_BOM</f>
        <v>3666</v>
      </c>
      <c r="AI1463" s="24" t="n">
        <f aca="false">(AG1463+AH1463)*(1+CONT)</f>
        <v>6011.6846672095</v>
      </c>
      <c r="AJ1463" s="24" t="n">
        <f aca="false">IF(AR1463&gt;0,AI1463/AR1463,1000000000000)</f>
        <v>2344.61514322111</v>
      </c>
      <c r="AK1463" s="8" t="n">
        <f aca="false">IF(AND(AP1463&gt;=V_NEED,AR1463&gt;=P_MIN,AQ1463&gt;=Z_MIN,F1463&lt;=N_CAP,D1463&lt;=R_MAX,OR(CORONA_REQ=0,O1463&gt;=G1463),OR(CORE_MODE&lt;&gt;3,E_CORE&lt;=E_NULL_MAX)),1,0)</f>
        <v>0</v>
      </c>
      <c r="AL1463" s="31" t="n">
        <f aca="false">IF(AK1463=1,IF(OBJECTIVE=1,AI1463,AJ1463),1000000000000)+ROW()*0.000000001</f>
        <v>1000000000000</v>
      </c>
      <c r="AM1463" s="31" t="n">
        <v>9.039013</v>
      </c>
      <c r="AN1463" s="41" t="n">
        <v>1.198421</v>
      </c>
      <c r="AO1463" s="31" t="n">
        <v>1.923884</v>
      </c>
      <c r="AP1463" s="31" t="n">
        <f aca="false">IF(CORE_MODE=1,G1463,IF(OR(CORE_MODE=3,CORE_MODE=4),G1463+(CHOOSE(N_CW+1,0,1,CW_N2,CW_N3,CW_N4,CW_N5,CW_N6)+CHOOSE(N_CW_A+1,0,CW_A1,CW_A2))*CW_PER_SWING*AM1463,AM1463))</f>
        <v>36.090235846419</v>
      </c>
      <c r="AQ1463" s="41" t="n">
        <f aca="false">IF(CORE_MODE=2,AN1463,K1463)</f>
        <v>1.298466</v>
      </c>
      <c r="AR1463" s="31" t="n">
        <f aca="false">IF(CORE_MODE=2,AO1463,L1463)</f>
        <v>2.564039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31" t="n">
        <v>16.907073</v>
      </c>
      <c r="H1464" s="8" t="n">
        <v>56.578832</v>
      </c>
      <c r="I1464" s="8" t="n">
        <v>479.624871</v>
      </c>
      <c r="J1464" s="31" t="n">
        <v>8.477108</v>
      </c>
      <c r="K1464" s="41" t="n">
        <v>1.34891</v>
      </c>
      <c r="L1464" s="31" t="n">
        <v>4.519542</v>
      </c>
      <c r="M1464" s="8" t="n">
        <v>172</v>
      </c>
      <c r="N1464" s="8" t="n">
        <v>956</v>
      </c>
      <c r="O1464" s="31" t="n">
        <v>14.275455</v>
      </c>
      <c r="P1464" s="31" t="n">
        <v>6.010303</v>
      </c>
      <c r="Q1464" s="31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31" t="n">
        <v>4.417823</v>
      </c>
      <c r="W1464" s="41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2*ROUNDUP(G1464*1000/V_ZENER,0)*PRICE_Z+(4+IF(CORE_MODE=1,1,0)+IF(OR(CORE_MODE=3,CORE_MODE=4),1+2*N_CW+2*N_CW_A,0))*ROUNDUP(G1464*DIODE_SAFETY/V_STICK,0)*PRICE_STICK</f>
        <v>147</v>
      </c>
      <c r="AG1464" s="24" t="n">
        <f aca="false">SUM(X1464:AF1464)</f>
        <v>2164.12706331</v>
      </c>
      <c r="AH1464" s="20" t="n">
        <f aca="false">FIXED_BOM</f>
        <v>3666</v>
      </c>
      <c r="AI1464" s="24" t="n">
        <f aca="false">(AG1464+AH1464)*(1+CONT)</f>
        <v>6704.6461228065</v>
      </c>
      <c r="AJ1464" s="24" t="n">
        <f aca="false">IF(AR1464&gt;0,AI1464/AR1464,1000000000000)</f>
        <v>1483.47910536211</v>
      </c>
      <c r="AK1464" s="8" t="n">
        <f aca="false">IF(AND(AP1464&gt;=V_NEED,AR1464&gt;=P_MIN,AQ1464&gt;=Z_MIN,F1464&lt;=N_CAP,D1464&lt;=R_MAX,OR(CORONA_REQ=0,O1464&gt;=G1464),OR(CORE_MODE&lt;&gt;3,E_CORE&lt;=E_NULL_MAX)),1,0)</f>
        <v>0</v>
      </c>
      <c r="AL1464" s="31" t="n">
        <f aca="false">IF(AK1464=1,IF(OBJECTIVE=1,AI1464,AJ1464),1000000000000)+ROW()*0.000000001</f>
        <v>1000000000000</v>
      </c>
      <c r="AM1464" s="31" t="n">
        <v>9.138709</v>
      </c>
      <c r="AN1464" s="41" t="n">
        <v>1.274309</v>
      </c>
      <c r="AO1464" s="31" t="n">
        <v>3.886554</v>
      </c>
      <c r="AP1464" s="31" t="n">
        <f aca="false">IF(CORE_MODE=1,G1464,IF(OR(CORE_MODE=3,CORE_MODE=4),G1464+(CHOOSE(N_CW+1,0,1,CW_N2,CW_N3,CW_N4,CW_N5,CW_N6)+CHOOSE(N_CW_A+1,0,CW_A1,CW_A2))*CW_PER_SWING*AM1464,AM1464))</f>
        <v>36.301816978467</v>
      </c>
      <c r="AQ1464" s="41" t="n">
        <f aca="false">IF(CORE_MODE=2,AN1464,K1464)</f>
        <v>1.34891</v>
      </c>
      <c r="AR1464" s="31" t="n">
        <f aca="false">IF(CORE_MODE=2,AO1464,L1464)</f>
        <v>4.519542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31" t="n">
        <v>16.907073</v>
      </c>
      <c r="H1465" s="8" t="n">
        <v>76.42568</v>
      </c>
      <c r="I1465" s="8" t="n">
        <v>654.033914</v>
      </c>
      <c r="J1465" s="31" t="n">
        <v>8.557777</v>
      </c>
      <c r="K1465" s="41" t="n">
        <v>1.37494</v>
      </c>
      <c r="L1465" s="31" t="n">
        <v>6.49447</v>
      </c>
      <c r="M1465" s="8" t="n">
        <v>222</v>
      </c>
      <c r="N1465" s="8" t="n">
        <v>1056</v>
      </c>
      <c r="O1465" s="31" t="n">
        <v>14.275455</v>
      </c>
      <c r="P1465" s="31" t="n">
        <v>8.013738</v>
      </c>
      <c r="Q1465" s="31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31" t="n">
        <v>5.412828</v>
      </c>
      <c r="W1465" s="41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2*ROUNDUP(G1465*1000/V_ZENER,0)*PRICE_Z+(4+IF(CORE_MODE=1,1,0)+IF(OR(CORE_MODE=3,CORE_MODE=4),1+2*N_CW+2*N_CW_A,0))*ROUNDUP(G1465*DIODE_SAFETY/V_STICK,0)*PRICE_STICK</f>
        <v>147</v>
      </c>
      <c r="AG1465" s="24" t="n">
        <f aca="false">SUM(X1465:AF1465)</f>
        <v>2674.37064991</v>
      </c>
      <c r="AH1465" s="20" t="n">
        <f aca="false">FIXED_BOM</f>
        <v>3666</v>
      </c>
      <c r="AI1465" s="24" t="n">
        <f aca="false">(AG1465+AH1465)*(1+CONT)</f>
        <v>7291.4262473965</v>
      </c>
      <c r="AJ1465" s="24" t="n">
        <f aca="false">IF(AR1465&gt;0,AI1465/AR1465,1000000000000)</f>
        <v>1122.71305393612</v>
      </c>
      <c r="AK1465" s="8" t="n">
        <f aca="false">IF(AND(AP1465&gt;=V_NEED,AR1465&gt;=P_MIN,AQ1465&gt;=Z_MIN,F1465&lt;=N_CAP,D1465&lt;=R_MAX,OR(CORONA_REQ=0,O1465&gt;=G1465),OR(CORE_MODE&lt;&gt;3,E_CORE&lt;=E_NULL_MAX)),1,0)</f>
        <v>0</v>
      </c>
      <c r="AL1465" s="31" t="n">
        <f aca="false">IF(AK1465=1,IF(OBJECTIVE=1,AI1465,AJ1465),1000000000000)+ROW()*0.000000001</f>
        <v>1000000000000</v>
      </c>
      <c r="AM1465" s="31" t="n">
        <v>9.191156</v>
      </c>
      <c r="AN1465" s="41" t="n">
        <v>1.314873</v>
      </c>
      <c r="AO1465" s="31" t="n">
        <v>5.830973</v>
      </c>
      <c r="AP1465" s="31" t="n">
        <f aca="false">IF(CORE_MODE=1,G1465,IF(OR(CORE_MODE=3,CORE_MODE=4),G1465+(CHOOSE(N_CW+1,0,1,CW_N2,CW_N3,CW_N4,CW_N5,CW_N6)+CHOOSE(N_CW_A+1,0,CW_A1,CW_A2))*CW_PER_SWING*AM1465,AM1465))</f>
        <v>36.413123306028</v>
      </c>
      <c r="AQ1465" s="41" t="n">
        <f aca="false">IF(CORE_MODE=2,AN1465,K1465)</f>
        <v>1.37494</v>
      </c>
      <c r="AR1465" s="31" t="n">
        <f aca="false">IF(CORE_MODE=2,AO1465,L1465)</f>
        <v>6.49447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31" t="n">
        <v>16.907073</v>
      </c>
      <c r="H1466" s="8" t="n">
        <v>96.272528</v>
      </c>
      <c r="I1466" s="8" t="n">
        <v>828.442958</v>
      </c>
      <c r="J1466" s="31" t="n">
        <v>8.605185</v>
      </c>
      <c r="K1466" s="41" t="n">
        <v>1.390398</v>
      </c>
      <c r="L1466" s="31" t="n">
        <v>8.470538</v>
      </c>
      <c r="M1466" s="8" t="n">
        <v>272</v>
      </c>
      <c r="N1466" s="8" t="n">
        <v>1156</v>
      </c>
      <c r="O1466" s="31" t="n">
        <v>14.275455</v>
      </c>
      <c r="P1466" s="31" t="n">
        <v>10.017172</v>
      </c>
      <c r="Q1466" s="31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31" t="n">
        <v>6.407834</v>
      </c>
      <c r="W1466" s="41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2*ROUNDUP(G1466*1000/V_ZENER,0)*PRICE_Z+(4+IF(CORE_MODE=1,1,0)+IF(OR(CORE_MODE=3,CORE_MODE=4),1+2*N_CW+2*N_CW_A,0))*ROUNDUP(G1466*DIODE_SAFETY/V_STICK,0)*PRICE_STICK</f>
        <v>147</v>
      </c>
      <c r="AG1466" s="24" t="n">
        <f aca="false">SUM(X1466:AF1466)</f>
        <v>3184.61434454</v>
      </c>
      <c r="AH1466" s="20" t="n">
        <f aca="false">FIXED_BOM</f>
        <v>3666</v>
      </c>
      <c r="AI1466" s="24" t="n">
        <f aca="false">(AG1466+AH1466)*(1+CONT)</f>
        <v>7878.206496221</v>
      </c>
      <c r="AJ1466" s="24" t="n">
        <f aca="false">IF(AR1466&gt;0,AI1466/AR1466,1000000000000)</f>
        <v>930.071560533817</v>
      </c>
      <c r="AK1466" s="8" t="n">
        <f aca="false">IF(AND(AP1466&gt;=V_NEED,AR1466&gt;=P_MIN,AQ1466&gt;=Z_MIN,F1466&lt;=N_CAP,D1466&lt;=R_MAX,OR(CORONA_REQ=0,O1466&gt;=G1466),OR(CORE_MODE&lt;&gt;3,E_CORE&lt;=E_NULL_MAX)),1,0)</f>
        <v>0</v>
      </c>
      <c r="AL1466" s="31" t="n">
        <f aca="false">IF(AK1466=1,IF(OBJECTIVE=1,AI1466,AJ1466),1000000000000)+ROW()*0.000000001</f>
        <v>1000000000000</v>
      </c>
      <c r="AM1466" s="31" t="n">
        <v>9.230879</v>
      </c>
      <c r="AN1466" s="41" t="n">
        <v>1.341395</v>
      </c>
      <c r="AO1466" s="31" t="n">
        <v>7.830549</v>
      </c>
      <c r="AP1466" s="31" t="n">
        <f aca="false">IF(CORE_MODE=1,G1466,IF(OR(CORE_MODE=3,CORE_MODE=4),G1466+(CHOOSE(N_CW+1,0,1,CW_N2,CW_N3,CW_N4,CW_N5,CW_N6)+CHOOSE(N_CW_A+1,0,CW_A1,CW_A2))*CW_PER_SWING*AM1466,AM1466))</f>
        <v>36.497425959177</v>
      </c>
      <c r="AQ1466" s="41" t="n">
        <f aca="false">IF(CORE_MODE=2,AN1466,K1466)</f>
        <v>1.390398</v>
      </c>
      <c r="AR1466" s="31" t="n">
        <f aca="false">IF(CORE_MODE=2,AO1466,L1466)</f>
        <v>8.470538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31" t="n">
        <v>16.907073</v>
      </c>
      <c r="H1467" s="8" t="n">
        <v>116.119376</v>
      </c>
      <c r="I1467" s="8" t="n">
        <v>1002.852002</v>
      </c>
      <c r="J1467" s="31" t="n">
        <v>8.636388</v>
      </c>
      <c r="K1467" s="41" t="n">
        <v>1.401091</v>
      </c>
      <c r="L1467" s="31" t="n">
        <v>10.456183</v>
      </c>
      <c r="M1467" s="8" t="n">
        <v>332</v>
      </c>
      <c r="N1467" s="8" t="n">
        <v>1276</v>
      </c>
      <c r="O1467" s="31" t="n">
        <v>14.275455</v>
      </c>
      <c r="P1467" s="31" t="n">
        <v>12.020607</v>
      </c>
      <c r="Q1467" s="31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31" t="n">
        <v>7.60184</v>
      </c>
      <c r="W1467" s="41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2*ROUNDUP(G1467*1000/V_ZENER,0)*PRICE_Z+(4+IF(CORE_MODE=1,1,0)+IF(OR(CORE_MODE=3,CORE_MODE=4),1+2*N_CW+2*N_CW_A,0))*ROUNDUP(G1467*DIODE_SAFETY/V_STICK,0)*PRICE_STICK</f>
        <v>147</v>
      </c>
      <c r="AG1467" s="24" t="n">
        <f aca="false">SUM(X1467:AF1467)</f>
        <v>3787.18953029</v>
      </c>
      <c r="AH1467" s="20" t="n">
        <f aca="false">FIXED_BOM</f>
        <v>3666</v>
      </c>
      <c r="AI1467" s="24" t="n">
        <f aca="false">(AG1467+AH1467)*(1+CONT)</f>
        <v>8571.1679598335</v>
      </c>
      <c r="AJ1467" s="24" t="n">
        <f aca="false">IF(AR1467&gt;0,AI1467/AR1467,1000000000000)</f>
        <v>819.722451283944</v>
      </c>
      <c r="AK1467" s="8" t="n">
        <f aca="false">IF(AND(AP1467&gt;=V_NEED,AR1467&gt;=P_MIN,AQ1467&gt;=Z_MIN,F1467&lt;=N_CAP,D1467&lt;=R_MAX,OR(CORONA_REQ=0,O1467&gt;=G1467),OR(CORE_MODE&lt;&gt;3,E_CORE&lt;=E_NULL_MAX)),1,0)</f>
        <v>0</v>
      </c>
      <c r="AL1467" s="31" t="n">
        <f aca="false">IF(AK1467=1,IF(OBJECTIVE=1,AI1467,AJ1467),1000000000000)+ROW()*0.000000001</f>
        <v>1000000000000</v>
      </c>
      <c r="AM1467" s="31" t="n">
        <v>9.263796</v>
      </c>
      <c r="AN1467" s="41" t="n">
        <v>1.358292</v>
      </c>
      <c r="AO1467" s="31" t="n">
        <v>9.787266</v>
      </c>
      <c r="AP1467" s="31" t="n">
        <f aca="false">IF(CORE_MODE=1,G1467,IF(OR(CORE_MODE=3,CORE_MODE=4),G1467+(CHOOSE(N_CW+1,0,1,CW_N2,CW_N3,CW_N4,CW_N5,CW_N6)+CHOOSE(N_CW_A+1,0,CW_A1,CW_A2))*CW_PER_SWING*AM1467,AM1467))</f>
        <v>36.567284490348</v>
      </c>
      <c r="AQ1467" s="41" t="n">
        <f aca="false">IF(CORE_MODE=2,AN1467,K1467)</f>
        <v>1.401091</v>
      </c>
      <c r="AR1467" s="31" t="n">
        <f aca="false">IF(CORE_MODE=2,AO1467,L1467)</f>
        <v>10.456183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31" t="n">
        <v>16.907073</v>
      </c>
      <c r="H1468" s="8" t="n">
        <v>155.813071</v>
      </c>
      <c r="I1468" s="8" t="n">
        <v>1351.67009</v>
      </c>
      <c r="J1468" s="31" t="n">
        <v>8.674947</v>
      </c>
      <c r="K1468" s="41" t="n">
        <v>1.414213</v>
      </c>
      <c r="L1468" s="31" t="n">
        <v>14.424262</v>
      </c>
      <c r="M1468" s="8" t="n">
        <v>442</v>
      </c>
      <c r="N1468" s="8" t="n">
        <v>1496</v>
      </c>
      <c r="O1468" s="31" t="n">
        <v>14.275455</v>
      </c>
      <c r="P1468" s="31" t="n">
        <v>16.027476</v>
      </c>
      <c r="Q1468" s="31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31" t="n">
        <v>9.790851</v>
      </c>
      <c r="W1468" s="41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2*ROUNDUP(G1468*1000/V_ZENER,0)*PRICE_Z+(4+IF(CORE_MODE=1,1,0)+IF(OR(CORE_MODE=3,CORE_MODE=4),1+2*N_CW+2*N_CW_A,0))*ROUNDUP(G1468*DIODE_SAFETY/V_STICK,0)*PRICE_STICK</f>
        <v>147</v>
      </c>
      <c r="AG1468" s="24" t="n">
        <f aca="false">SUM(X1468:AF1468)</f>
        <v>4900.00835717</v>
      </c>
      <c r="AH1468" s="20" t="n">
        <f aca="false">FIXED_BOM</f>
        <v>3666</v>
      </c>
      <c r="AI1468" s="24" t="n">
        <f aca="false">(AG1468+AH1468)*(1+CONT)</f>
        <v>9850.9096107455</v>
      </c>
      <c r="AJ1468" s="24" t="n">
        <f aca="false">IF(AR1468&gt;0,AI1468/AR1468,1000000000000)</f>
        <v>682.940285662136</v>
      </c>
      <c r="AK1468" s="8" t="n">
        <f aca="false">IF(AND(AP1468&gt;=V_NEED,AR1468&gt;=P_MIN,AQ1468&gt;=Z_MIN,F1468&lt;=N_CAP,D1468&lt;=R_MAX,OR(CORONA_REQ=0,O1468&gt;=G1468),OR(CORE_MODE&lt;&gt;3,E_CORE&lt;=E_NULL_MAX)),1,0)</f>
        <v>0</v>
      </c>
      <c r="AL1468" s="31" t="n">
        <f aca="false">IF(AK1468=1,IF(OBJECTIVE=1,AI1468,AJ1468),1000000000000)+ROW()*0.000000001</f>
        <v>1000000000000</v>
      </c>
      <c r="AM1468" s="31" t="n">
        <v>9.314864</v>
      </c>
      <c r="AN1468" s="41" t="n">
        <v>1.381425</v>
      </c>
      <c r="AO1468" s="31" t="n">
        <v>13.76174</v>
      </c>
      <c r="AP1468" s="31" t="n">
        <f aca="false">IF(CORE_MODE=1,G1468,IF(OR(CORE_MODE=3,CORE_MODE=4),G1468+(CHOOSE(N_CW+1,0,1,CW_N2,CW_N3,CW_N4,CW_N5,CW_N6)+CHOOSE(N_CW_A+1,0,CW_A1,CW_A2))*CW_PER_SWING*AM1468,AM1468))</f>
        <v>36.675664217232</v>
      </c>
      <c r="AQ1468" s="41" t="n">
        <f aca="false">IF(CORE_MODE=2,AN1468,K1468)</f>
        <v>1.414213</v>
      </c>
      <c r="AR1468" s="31" t="n">
        <f aca="false">IF(CORE_MODE=2,AO1468,L1468)</f>
        <v>14.424262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31" t="n">
        <v>16.907073</v>
      </c>
      <c r="H1469" s="8" t="n">
        <v>48.228592</v>
      </c>
      <c r="I1469" s="8" t="n">
        <v>365.771891</v>
      </c>
      <c r="J1469" s="31" t="n">
        <v>7.58413</v>
      </c>
      <c r="K1469" s="41" t="n">
        <v>1.301562</v>
      </c>
      <c r="L1469" s="31" t="n">
        <v>3.101326</v>
      </c>
      <c r="M1469" s="8" t="n">
        <v>122</v>
      </c>
      <c r="N1469" s="8" t="n">
        <v>856</v>
      </c>
      <c r="O1469" s="31" t="n">
        <v>14.275455</v>
      </c>
      <c r="P1469" s="31" t="n">
        <v>4.685453</v>
      </c>
      <c r="Q1469" s="31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31" t="n">
        <v>3.422818</v>
      </c>
      <c r="W1469" s="41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2*ROUNDUP(G1469*1000/V_ZENER,0)*PRICE_Z+(4+IF(CORE_MODE=1,1,0)+IF(OR(CORE_MODE=3,CORE_MODE=4),1+2*N_CW+2*N_CW_A,0))*ROUNDUP(G1469*DIODE_SAFETY/V_STICK,0)*PRICE_STICK</f>
        <v>147</v>
      </c>
      <c r="AG1469" s="24" t="n">
        <f aca="false">SUM(X1469:AF1469)</f>
        <v>1662.00613916</v>
      </c>
      <c r="AH1469" s="20" t="n">
        <f aca="false">FIXED_BOM</f>
        <v>3666</v>
      </c>
      <c r="AI1469" s="24" t="n">
        <f aca="false">(AG1469+AH1469)*(1+CONT)</f>
        <v>6127.207060034</v>
      </c>
      <c r="AJ1469" s="24" t="n">
        <f aca="false">IF(AR1469&gt;0,AI1469/AR1469,1000000000000)</f>
        <v>1975.67332812932</v>
      </c>
      <c r="AK1469" s="8" t="n">
        <f aca="false">IF(AND(AP1469&gt;=V_NEED,AR1469&gt;=P_MIN,AQ1469&gt;=Z_MIN,F1469&lt;=N_CAP,D1469&lt;=R_MAX,OR(CORONA_REQ=0,O1469&gt;=G1469),OR(CORE_MODE&lt;&gt;3,E_CORE&lt;=E_NULL_MAX)),1,0)</f>
        <v>0</v>
      </c>
      <c r="AL1469" s="31" t="n">
        <f aca="false">IF(AK1469=1,IF(OBJECTIVE=1,AI1469,AJ1469),1000000000000)+ROW()*0.000000001</f>
        <v>1000000000000</v>
      </c>
      <c r="AM1469" s="31" t="n">
        <v>8.943923</v>
      </c>
      <c r="AN1469" s="41" t="n">
        <v>1.215639</v>
      </c>
      <c r="AO1469" s="31" t="n">
        <v>2.3932</v>
      </c>
      <c r="AP1469" s="31" t="n">
        <f aca="false">IF(CORE_MODE=1,G1469,IF(OR(CORE_MODE=3,CORE_MODE=4),G1469+(CHOOSE(N_CW+1,0,1,CW_N2,CW_N3,CW_N4,CW_N5,CW_N6)+CHOOSE(N_CW_A+1,0,CW_A1,CW_A2))*CW_PER_SWING*AM1469,AM1469))</f>
        <v>35.888429857749</v>
      </c>
      <c r="AQ1469" s="41" t="n">
        <f aca="false">IF(CORE_MODE=2,AN1469,K1469)</f>
        <v>1.301562</v>
      </c>
      <c r="AR1469" s="31" t="n">
        <f aca="false">IF(CORE_MODE=2,AO1469,L1469)</f>
        <v>3.101326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31" t="n">
        <v>16.907073</v>
      </c>
      <c r="H1470" s="8" t="n">
        <v>74.644931</v>
      </c>
      <c r="I1470" s="8" t="n">
        <v>574.7844</v>
      </c>
      <c r="J1470" s="31" t="n">
        <v>7.700247</v>
      </c>
      <c r="K1470" s="41" t="n">
        <v>1.343494</v>
      </c>
      <c r="L1470" s="31" t="n">
        <v>5.364464</v>
      </c>
      <c r="M1470" s="8" t="n">
        <v>172</v>
      </c>
      <c r="N1470" s="8" t="n">
        <v>956</v>
      </c>
      <c r="O1470" s="31" t="n">
        <v>14.275455</v>
      </c>
      <c r="P1470" s="31" t="n">
        <v>7.028179</v>
      </c>
      <c r="Q1470" s="31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31" t="n">
        <v>4.417823</v>
      </c>
      <c r="W1470" s="41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2*ROUNDUP(G1470*1000/V_ZENER,0)*PRICE_Z+(4+IF(CORE_MODE=1,1,0)+IF(OR(CORE_MODE=3,CORE_MODE=4),1+2*N_CW+2*N_CW_A,0))*ROUNDUP(G1470*DIODE_SAFETY/V_STICK,0)*PRICE_STICK</f>
        <v>147</v>
      </c>
      <c r="AG1470" s="24" t="n">
        <f aca="false">SUM(X1470:AF1470)</f>
        <v>2176.31103903</v>
      </c>
      <c r="AH1470" s="20" t="n">
        <f aca="false">FIXED_BOM</f>
        <v>3666</v>
      </c>
      <c r="AI1470" s="24" t="n">
        <f aca="false">(AG1470+AH1470)*(1+CONT)</f>
        <v>6718.6576948845</v>
      </c>
      <c r="AJ1470" s="24" t="n">
        <f aca="false">IF(AR1470&gt;0,AI1470/AR1470,1000000000000)</f>
        <v>1252.43783812968</v>
      </c>
      <c r="AK1470" s="8" t="n">
        <f aca="false">IF(AND(AP1470&gt;=V_NEED,AR1470&gt;=P_MIN,AQ1470&gt;=Z_MIN,F1470&lt;=N_CAP,D1470&lt;=R_MAX,OR(CORONA_REQ=0,O1470&gt;=G1470),OR(CORE_MODE&lt;&gt;3,E_CORE&lt;=E_NULL_MAX)),1,0)</f>
        <v>0</v>
      </c>
      <c r="AL1470" s="31" t="n">
        <f aca="false">IF(AK1470=1,IF(OBJECTIVE=1,AI1470,AJ1470),1000000000000)+ROW()*0.000000001</f>
        <v>1000000000000</v>
      </c>
      <c r="AM1470" s="31" t="n">
        <v>9.133209</v>
      </c>
      <c r="AN1470" s="41" t="n">
        <v>1.280242</v>
      </c>
      <c r="AO1470" s="31" t="n">
        <v>4.708501</v>
      </c>
      <c r="AP1470" s="31" t="n">
        <f aca="false">IF(CORE_MODE=1,G1470,IF(OR(CORE_MODE=3,CORE_MODE=4),G1470+(CHOOSE(N_CW+1,0,1,CW_N2,CW_N3,CW_N4,CW_N5,CW_N6)+CHOOSE(N_CW_A+1,0,CW_A1,CW_A2))*CW_PER_SWING*AM1470,AM1470))</f>
        <v>36.290144531967</v>
      </c>
      <c r="AQ1470" s="41" t="n">
        <f aca="false">IF(CORE_MODE=2,AN1470,K1470)</f>
        <v>1.343494</v>
      </c>
      <c r="AR1470" s="31" t="n">
        <f aca="false">IF(CORE_MODE=2,AO1470,L1470)</f>
        <v>5.364464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31" t="n">
        <v>16.907073</v>
      </c>
      <c r="H1471" s="8" t="n">
        <v>101.061269</v>
      </c>
      <c r="I1471" s="8" t="n">
        <v>783.796909</v>
      </c>
      <c r="J1471" s="31" t="n">
        <v>7.755661</v>
      </c>
      <c r="K1471" s="41" t="n">
        <v>1.364652</v>
      </c>
      <c r="L1471" s="31" t="n">
        <v>7.641319</v>
      </c>
      <c r="M1471" s="8" t="n">
        <v>232</v>
      </c>
      <c r="N1471" s="8" t="n">
        <v>1076</v>
      </c>
      <c r="O1471" s="31" t="n">
        <v>14.275455</v>
      </c>
      <c r="P1471" s="31" t="n">
        <v>9.370906</v>
      </c>
      <c r="Q1471" s="31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31" t="n">
        <v>5.611829</v>
      </c>
      <c r="W1471" s="41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2*ROUNDUP(G1471*1000/V_ZENER,0)*PRICE_Z+(4+IF(CORE_MODE=1,1,0)+IF(OR(CORE_MODE=3,CORE_MODE=4),1+2*N_CW+2*N_CW_A,0))*ROUNDUP(G1471*DIODE_SAFETY/V_STICK,0)*PRICE_STICK</f>
        <v>147</v>
      </c>
      <c r="AG1471" s="24" t="n">
        <f aca="false">SUM(X1471:AF1471)</f>
        <v>2782.94761002</v>
      </c>
      <c r="AH1471" s="20" t="n">
        <f aca="false">FIXED_BOM</f>
        <v>3666</v>
      </c>
      <c r="AI1471" s="24" t="n">
        <f aca="false">(AG1471+AH1471)*(1+CONT)</f>
        <v>7416.289751523</v>
      </c>
      <c r="AJ1471" s="24" t="n">
        <f aca="false">IF(AR1471&gt;0,AI1471/AR1471,1000000000000)</f>
        <v>970.550994078771</v>
      </c>
      <c r="AK1471" s="8" t="n">
        <f aca="false">IF(AND(AP1471&gt;=V_NEED,AR1471&gt;=P_MIN,AQ1471&gt;=Z_MIN,F1471&lt;=N_CAP,D1471&lt;=R_MAX,OR(CORONA_REQ=0,O1471&gt;=G1471),OR(CORE_MODE&lt;&gt;3,E_CORE&lt;=E_NULL_MAX)),1,0)</f>
        <v>0</v>
      </c>
      <c r="AL1471" s="31" t="n">
        <f aca="false">IF(AK1471=1,IF(OBJECTIVE=1,AI1471,AJ1471),1000000000000)+ROW()*0.000000001</f>
        <v>1000000000000</v>
      </c>
      <c r="AM1471" s="31" t="n">
        <v>9.185723</v>
      </c>
      <c r="AN1471" s="41" t="n">
        <v>1.31586</v>
      </c>
      <c r="AO1471" s="31" t="n">
        <v>7.008583</v>
      </c>
      <c r="AP1471" s="31" t="n">
        <f aca="false">IF(CORE_MODE=1,G1471,IF(OR(CORE_MODE=3,CORE_MODE=4),G1471+(CHOOSE(N_CW+1,0,1,CW_N2,CW_N3,CW_N4,CW_N5,CW_N6)+CHOOSE(N_CW_A+1,0,CW_A1,CW_A2))*CW_PER_SWING*AM1471,AM1471))</f>
        <v>36.401593051149</v>
      </c>
      <c r="AQ1471" s="41" t="n">
        <f aca="false">IF(CORE_MODE=2,AN1471,K1471)</f>
        <v>1.364652</v>
      </c>
      <c r="AR1471" s="31" t="n">
        <f aca="false">IF(CORE_MODE=2,AO1471,L1471)</f>
        <v>7.641319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31" t="n">
        <v>16.907073</v>
      </c>
      <c r="H1472" s="8" t="n">
        <v>127.477608</v>
      </c>
      <c r="I1472" s="8" t="n">
        <v>992.809418</v>
      </c>
      <c r="J1472" s="31" t="n">
        <v>7.788108</v>
      </c>
      <c r="K1472" s="41" t="n">
        <v>1.377479</v>
      </c>
      <c r="L1472" s="31" t="n">
        <v>9.925314</v>
      </c>
      <c r="M1472" s="8" t="n">
        <v>292</v>
      </c>
      <c r="N1472" s="8" t="n">
        <v>1196</v>
      </c>
      <c r="O1472" s="31" t="n">
        <v>14.275455</v>
      </c>
      <c r="P1472" s="31" t="n">
        <v>11.713632</v>
      </c>
      <c r="Q1472" s="31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31" t="n">
        <v>6.805836</v>
      </c>
      <c r="W1472" s="41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2*ROUNDUP(G1472*1000/V_ZENER,0)*PRICE_Z+(4+IF(CORE_MODE=1,1,0)+IF(OR(CORE_MODE=3,CORE_MODE=4),1+2*N_CW+2*N_CW_A,0))*ROUNDUP(G1472*DIODE_SAFETY/V_STICK,0)*PRICE_STICK</f>
        <v>147</v>
      </c>
      <c r="AG1472" s="24" t="n">
        <f aca="false">SUM(X1472:AF1472)</f>
        <v>3389.58417404</v>
      </c>
      <c r="AH1472" s="20" t="n">
        <f aca="false">FIXED_BOM</f>
        <v>3666</v>
      </c>
      <c r="AI1472" s="24" t="n">
        <f aca="false">(AG1472+AH1472)*(1+CONT)</f>
        <v>8113.921800146</v>
      </c>
      <c r="AJ1472" s="24" t="n">
        <f aca="false">IF(AR1472&gt;0,AI1472/AR1472,1000000000000)</f>
        <v>817.497743662921</v>
      </c>
      <c r="AK1472" s="8" t="n">
        <f aca="false">IF(AND(AP1472&gt;=V_NEED,AR1472&gt;=P_MIN,AQ1472&gt;=Z_MIN,F1472&lt;=N_CAP,D1472&lt;=R_MAX,OR(CORONA_REQ=0,O1472&gt;=G1472),OR(CORE_MODE&lt;&gt;3,E_CORE&lt;=E_NULL_MAX)),1,0)</f>
        <v>0</v>
      </c>
      <c r="AL1472" s="31" t="n">
        <f aca="false">IF(AK1472=1,IF(OBJECTIVE=1,AI1472,AJ1472),1000000000000)+ROW()*0.000000001</f>
        <v>1000000000000</v>
      </c>
      <c r="AM1472" s="31" t="n">
        <v>9.226921</v>
      </c>
      <c r="AN1472" s="41" t="n">
        <v>1.336347</v>
      </c>
      <c r="AO1472" s="31" t="n">
        <v>9.264228</v>
      </c>
      <c r="AP1472" s="31" t="n">
        <f aca="false">IF(CORE_MODE=1,G1472,IF(OR(CORE_MODE=3,CORE_MODE=4),G1472+(CHOOSE(N_CW+1,0,1,CW_N2,CW_N3,CW_N4,CW_N5,CW_N6)+CHOOSE(N_CW_A+1,0,CW_A1,CW_A2))*CW_PER_SWING*AM1472,AM1472))</f>
        <v>36.489026042223</v>
      </c>
      <c r="AQ1472" s="41" t="n">
        <f aca="false">IF(CORE_MODE=2,AN1472,K1472)</f>
        <v>1.377479</v>
      </c>
      <c r="AR1472" s="31" t="n">
        <f aca="false">IF(CORE_MODE=2,AO1472,L1472)</f>
        <v>9.925314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31" t="n">
        <v>16.907073</v>
      </c>
      <c r="H1473" s="8" t="n">
        <v>153.893946</v>
      </c>
      <c r="I1473" s="8" t="n">
        <v>1201.821927</v>
      </c>
      <c r="J1473" s="31" t="n">
        <v>7.809417</v>
      </c>
      <c r="K1473" s="41" t="n">
        <v>1.385641</v>
      </c>
      <c r="L1473" s="31" t="n">
        <v>12.202473</v>
      </c>
      <c r="M1473" s="8" t="n">
        <v>352</v>
      </c>
      <c r="N1473" s="8" t="n">
        <v>1316</v>
      </c>
      <c r="O1473" s="31" t="n">
        <v>14.275455</v>
      </c>
      <c r="P1473" s="31" t="n">
        <v>14.056359</v>
      </c>
      <c r="Q1473" s="31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31" t="n">
        <v>7.999842</v>
      </c>
      <c r="W1473" s="41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2*ROUNDUP(G1473*1000/V_ZENER,0)*PRICE_Z+(4+IF(CORE_MODE=1,1,0)+IF(OR(CORE_MODE=3,CORE_MODE=4),1+2*N_CW+2*N_CW_A,0))*ROUNDUP(G1473*DIODE_SAFETY/V_STICK,0)*PRICE_STICK</f>
        <v>147</v>
      </c>
      <c r="AG1473" s="24" t="n">
        <f aca="false">SUM(X1473:AF1473)</f>
        <v>3996.22069003</v>
      </c>
      <c r="AH1473" s="20" t="n">
        <f aca="false">FIXED_BOM</f>
        <v>3666</v>
      </c>
      <c r="AI1473" s="24" t="n">
        <f aca="false">(AG1473+AH1473)*(1+CONT)</f>
        <v>8811.5537935345</v>
      </c>
      <c r="AJ1473" s="24" t="n">
        <f aca="false">IF(AR1473&gt;0,AI1473/AR1473,1000000000000)</f>
        <v>722.112131986238</v>
      </c>
      <c r="AK1473" s="8" t="n">
        <f aca="false">IF(AND(AP1473&gt;=V_NEED,AR1473&gt;=P_MIN,AQ1473&gt;=Z_MIN,F1473&lt;=N_CAP,D1473&lt;=R_MAX,OR(CORONA_REQ=0,O1473&gt;=G1473),OR(CORE_MODE&lt;&gt;3,E_CORE&lt;=E_NULL_MAX)),1,0)</f>
        <v>0</v>
      </c>
      <c r="AL1473" s="31" t="n">
        <f aca="false">IF(AK1473=1,IF(OBJECTIVE=1,AI1473,AJ1473),1000000000000)+ROW()*0.000000001</f>
        <v>1000000000000</v>
      </c>
      <c r="AM1473" s="31" t="n">
        <v>9.260062</v>
      </c>
      <c r="AN1473" s="41" t="n">
        <v>1.350595</v>
      </c>
      <c r="AO1473" s="31" t="n">
        <v>11.535884</v>
      </c>
      <c r="AP1473" s="31" t="n">
        <f aca="false">IF(CORE_MODE=1,G1473,IF(OR(CORE_MODE=3,CORE_MODE=4),G1473+(CHOOSE(N_CW+1,0,1,CW_N2,CW_N3,CW_N4,CW_N5,CW_N6)+CHOOSE(N_CW_A+1,0,CW_A1,CW_A2))*CW_PER_SWING*AM1473,AM1473))</f>
        <v>36.559359960306</v>
      </c>
      <c r="AQ1473" s="41" t="n">
        <f aca="false">IF(CORE_MODE=2,AN1473,K1473)</f>
        <v>1.385641</v>
      </c>
      <c r="AR1473" s="31" t="n">
        <f aca="false">IF(CORE_MODE=2,AO1473,L1473)</f>
        <v>12.202473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31" t="n">
        <v>16.907073</v>
      </c>
      <c r="H1474" s="8" t="n">
        <v>206.726623</v>
      </c>
      <c r="I1474" s="8" t="n">
        <v>1619.846945</v>
      </c>
      <c r="J1474" s="31" t="n">
        <v>7.835696</v>
      </c>
      <c r="K1474" s="41" t="n">
        <v>1.396631</v>
      </c>
      <c r="L1474" s="31" t="n">
        <v>16.785135</v>
      </c>
      <c r="M1474" s="8" t="n">
        <v>462</v>
      </c>
      <c r="N1474" s="8" t="n">
        <v>1536</v>
      </c>
      <c r="O1474" s="31" t="n">
        <v>14.275455</v>
      </c>
      <c r="P1474" s="31" t="n">
        <v>18.741812</v>
      </c>
      <c r="Q1474" s="31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31" t="n">
        <v>10.188854</v>
      </c>
      <c r="W1474" s="41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2*ROUNDUP(G1474*1000/V_ZENER,0)*PRICE_Z+(4+IF(CORE_MODE=1,1,0)+IF(OR(CORE_MODE=3,CORE_MODE=4),1+2*N_CW+2*N_CW_A,0))*ROUNDUP(G1474*DIODE_SAFETY/V_STICK,0)*PRICE_STICK</f>
        <v>147</v>
      </c>
      <c r="AG1474" s="24" t="n">
        <f aca="false">SUM(X1474:AF1474)</f>
        <v>5117.16222089</v>
      </c>
      <c r="AH1474" s="20" t="n">
        <f aca="false">FIXED_BOM</f>
        <v>3666</v>
      </c>
      <c r="AI1474" s="24" t="n">
        <f aca="false">(AG1474+AH1474)*(1+CONT)</f>
        <v>10100.6365540235</v>
      </c>
      <c r="AJ1474" s="24" t="n">
        <f aca="false">IF(AR1474&gt;0,AI1474/AR1474,1000000000000)</f>
        <v>601.760817176835</v>
      </c>
      <c r="AK1474" s="8" t="n">
        <f aca="false">IF(AND(AP1474&gt;=V_NEED,AR1474&gt;=P_MIN,AQ1474&gt;=Z_MIN,F1474&lt;=N_CAP,D1474&lt;=R_MAX,OR(CORONA_REQ=0,O1474&gt;=G1474),OR(CORE_MODE&lt;&gt;3,E_CORE&lt;=E_NULL_MAX)),1,0)</f>
        <v>0</v>
      </c>
      <c r="AL1474" s="31" t="n">
        <f aca="false">IF(AK1474=1,IF(OBJECTIVE=1,AI1474,AJ1474),1000000000000)+ROW()*0.000000001</f>
        <v>1000000000000</v>
      </c>
      <c r="AM1474" s="31" t="n">
        <v>9.320815</v>
      </c>
      <c r="AN1474" s="41" t="n">
        <v>1.370209</v>
      </c>
      <c r="AO1474" s="31" t="n">
        <v>16.139961</v>
      </c>
      <c r="AP1474" s="31" t="n">
        <f aca="false">IF(CORE_MODE=1,G1474,IF(OR(CORE_MODE=3,CORE_MODE=4),G1474+(CHOOSE(N_CW+1,0,1,CW_N2,CW_N3,CW_N4,CW_N5,CW_N6)+CHOOSE(N_CW_A+1,0,CW_A1,CW_A2))*CW_PER_SWING*AM1474,AM1474))</f>
        <v>36.688293804345</v>
      </c>
      <c r="AQ1474" s="41" t="n">
        <f aca="false">IF(CORE_MODE=2,AN1474,K1474)</f>
        <v>1.396631</v>
      </c>
      <c r="AR1474" s="31" t="n">
        <f aca="false">IF(CORE_MODE=2,AO1474,L1474)</f>
        <v>16.785135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31" t="n">
        <v>16.907073</v>
      </c>
      <c r="H1475" s="8" t="n">
        <v>70.96571</v>
      </c>
      <c r="I1475" s="8" t="n">
        <v>426.703905</v>
      </c>
      <c r="J1475" s="31" t="n">
        <v>6.012818</v>
      </c>
      <c r="K1475" s="41" t="n">
        <v>1.264893</v>
      </c>
      <c r="L1475" s="31" t="n">
        <v>3.298398</v>
      </c>
      <c r="M1475" s="8" t="n">
        <v>122</v>
      </c>
      <c r="N1475" s="8" t="n">
        <v>856</v>
      </c>
      <c r="O1475" s="31" t="n">
        <v>14.275455</v>
      </c>
      <c r="P1475" s="31" t="n">
        <v>5.364037</v>
      </c>
      <c r="Q1475" s="31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31" t="n">
        <v>3.422818</v>
      </c>
      <c r="W1475" s="41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2*ROUNDUP(G1475*1000/V_ZENER,0)*PRICE_Z+(4+IF(CORE_MODE=1,1,0)+IF(OR(CORE_MODE=3,CORE_MODE=4),1+2*N_CW+2*N_CW_A,0))*ROUNDUP(G1475*DIODE_SAFETY/V_STICK,0)*PRICE_STICK</f>
        <v>147</v>
      </c>
      <c r="AG1475" s="24" t="n">
        <f aca="false">SUM(X1475:AF1475)</f>
        <v>1670.12878964</v>
      </c>
      <c r="AH1475" s="20" t="n">
        <f aca="false">FIXED_BOM</f>
        <v>3666</v>
      </c>
      <c r="AI1475" s="24" t="n">
        <f aca="false">(AG1475+AH1475)*(1+CONT)</f>
        <v>6136.548108086</v>
      </c>
      <c r="AJ1475" s="24" t="n">
        <f aca="false">IF(AR1475&gt;0,AI1475/AR1475,1000000000000)</f>
        <v>1860.46320307192</v>
      </c>
      <c r="AK1475" s="8" t="n">
        <f aca="false">IF(AND(AP1475&gt;=V_NEED,AR1475&gt;=P_MIN,AQ1475&gt;=Z_MIN,F1475&lt;=N_CAP,D1475&lt;=R_MAX,OR(CORONA_REQ=0,O1475&gt;=G1475),OR(CORE_MODE&lt;&gt;3,E_CORE&lt;=E_NULL_MAX)),1,0)</f>
        <v>0</v>
      </c>
      <c r="AL1475" s="31" t="n">
        <f aca="false">IF(AK1475=1,IF(OBJECTIVE=1,AI1475,AJ1475),1000000000000)+ROW()*0.000000001</f>
        <v>1000000000000</v>
      </c>
      <c r="AM1475" s="31" t="n">
        <v>8.835317</v>
      </c>
      <c r="AN1475" s="41" t="n">
        <v>1.197138</v>
      </c>
      <c r="AO1475" s="31" t="n">
        <v>2.589199</v>
      </c>
      <c r="AP1475" s="31" t="n">
        <f aca="false">IF(CORE_MODE=1,G1475,IF(OR(CORE_MODE=3,CORE_MODE=4),G1475+(CHOOSE(N_CW+1,0,1,CW_N2,CW_N3,CW_N4,CW_N5,CW_N6)+CHOOSE(N_CW_A+1,0,CW_A1,CW_A2))*CW_PER_SWING*AM1475,AM1475))</f>
        <v>35.657939362371</v>
      </c>
      <c r="AQ1475" s="41" t="n">
        <f aca="false">IF(CORE_MODE=2,AN1475,K1475)</f>
        <v>1.264893</v>
      </c>
      <c r="AR1475" s="31" t="n">
        <f aca="false">IF(CORE_MODE=2,AO1475,L1475)</f>
        <v>3.298398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31" t="n">
        <v>16.907073</v>
      </c>
      <c r="H1476" s="8" t="n">
        <v>110.374687</v>
      </c>
      <c r="I1476" s="8" t="n">
        <v>670.534707</v>
      </c>
      <c r="J1476" s="31" t="n">
        <v>6.075077</v>
      </c>
      <c r="K1476" s="41" t="n">
        <v>1.297846</v>
      </c>
      <c r="L1476" s="31" t="n">
        <v>5.660378</v>
      </c>
      <c r="M1476" s="8" t="n">
        <v>182</v>
      </c>
      <c r="N1476" s="8" t="n">
        <v>976</v>
      </c>
      <c r="O1476" s="31" t="n">
        <v>14.275455</v>
      </c>
      <c r="P1476" s="31" t="n">
        <v>8.046055</v>
      </c>
      <c r="Q1476" s="31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31" t="n">
        <v>4.616824</v>
      </c>
      <c r="W1476" s="41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2*ROUNDUP(G1476*1000/V_ZENER,0)*PRICE_Z+(4+IF(CORE_MODE=1,1,0)+IF(OR(CORE_MODE=3,CORE_MODE=4),1+2*N_CW+2*N_CW_A,0))*ROUNDUP(G1476*DIODE_SAFETY/V_STICK,0)*PRICE_STICK</f>
        <v>147</v>
      </c>
      <c r="AG1476" s="24" t="n">
        <f aca="false">SUM(X1476:AF1476)</f>
        <v>2280.8266139</v>
      </c>
      <c r="AH1476" s="20" t="n">
        <f aca="false">FIXED_BOM</f>
        <v>3666</v>
      </c>
      <c r="AI1476" s="24" t="n">
        <f aca="false">(AG1476+AH1476)*(1+CONT)</f>
        <v>6838.850605985</v>
      </c>
      <c r="AJ1476" s="24" t="n">
        <f aca="false">IF(AR1476&gt;0,AI1476/AR1476,1000000000000)</f>
        <v>1208.19680346171</v>
      </c>
      <c r="AK1476" s="8" t="n">
        <f aca="false">IF(AND(AP1476&gt;=V_NEED,AR1476&gt;=P_MIN,AQ1476&gt;=Z_MIN,F1476&lt;=N_CAP,D1476&lt;=R_MAX,OR(CORONA_REQ=0,O1476&gt;=G1476),OR(CORE_MODE&lt;&gt;3,E_CORE&lt;=E_NULL_MAX)),1,0)</f>
        <v>0</v>
      </c>
      <c r="AL1476" s="31" t="n">
        <f aca="false">IF(AK1476=1,IF(OBJECTIVE=1,AI1476,AJ1476),1000000000000)+ROW()*0.000000001</f>
        <v>1000000000000</v>
      </c>
      <c r="AM1476" s="31" t="n">
        <v>9.046903</v>
      </c>
      <c r="AN1476" s="41" t="n">
        <v>1.24876</v>
      </c>
      <c r="AO1476" s="31" t="n">
        <v>5.004225</v>
      </c>
      <c r="AP1476" s="31" t="n">
        <f aca="false">IF(CORE_MODE=1,G1476,IF(OR(CORE_MODE=3,CORE_MODE=4),G1476+(CHOOSE(N_CW+1,0,1,CW_N2,CW_N3,CW_N4,CW_N5,CW_N6)+CHOOSE(N_CW_A+1,0,CW_A1,CW_A2))*CW_PER_SWING*AM1476,AM1476))</f>
        <v>36.106980501489</v>
      </c>
      <c r="AQ1476" s="41" t="n">
        <f aca="false">IF(CORE_MODE=2,AN1476,K1476)</f>
        <v>1.297846</v>
      </c>
      <c r="AR1476" s="31" t="n">
        <f aca="false">IF(CORE_MODE=2,AO1476,L1476)</f>
        <v>5.660378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31" t="n">
        <v>16.907073</v>
      </c>
      <c r="H1477" s="8" t="n">
        <v>149.783664</v>
      </c>
      <c r="I1477" s="8" t="n">
        <v>914.36551</v>
      </c>
      <c r="J1477" s="31" t="n">
        <v>6.104574</v>
      </c>
      <c r="K1477" s="41" t="n">
        <v>1.314288</v>
      </c>
      <c r="L1477" s="31" t="n">
        <v>8.032956</v>
      </c>
      <c r="M1477" s="8" t="n">
        <v>242</v>
      </c>
      <c r="N1477" s="8" t="n">
        <v>1096</v>
      </c>
      <c r="O1477" s="31" t="n">
        <v>14.275455</v>
      </c>
      <c r="P1477" s="31" t="n">
        <v>10.728074</v>
      </c>
      <c r="Q1477" s="31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31" t="n">
        <v>5.810831</v>
      </c>
      <c r="W1477" s="41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2*ROUNDUP(G1477*1000/V_ZENER,0)*PRICE_Z+(4+IF(CORE_MODE=1,1,0)+IF(OR(CORE_MODE=3,CORE_MODE=4),1+2*N_CW+2*N_CW_A,0))*ROUNDUP(G1477*DIODE_SAFETY/V_STICK,0)*PRICE_STICK</f>
        <v>147</v>
      </c>
      <c r="AG1477" s="24" t="n">
        <f aca="false">SUM(X1477:AF1477)</f>
        <v>2891.52457363</v>
      </c>
      <c r="AH1477" s="20" t="n">
        <f aca="false">FIXED_BOM</f>
        <v>3666</v>
      </c>
      <c r="AI1477" s="24" t="n">
        <f aca="false">(AG1477+AH1477)*(1+CONT)</f>
        <v>7541.1532596745</v>
      </c>
      <c r="AJ1477" s="24" t="n">
        <f aca="false">IF(AR1477&gt;0,AI1477/AR1477,1000000000000)</f>
        <v>938.77686615917</v>
      </c>
      <c r="AK1477" s="8" t="n">
        <f aca="false">IF(AND(AP1477&gt;=V_NEED,AR1477&gt;=P_MIN,AQ1477&gt;=Z_MIN,F1477&lt;=N_CAP,D1477&lt;=R_MAX,OR(CORONA_REQ=0,O1477&gt;=G1477),OR(CORE_MODE&lt;&gt;3,E_CORE&lt;=E_NULL_MAX)),1,0)</f>
        <v>0</v>
      </c>
      <c r="AL1477" s="31" t="n">
        <f aca="false">IF(AK1477=1,IF(OBJECTIVE=1,AI1477,AJ1477),1000000000000)+ROW()*0.000000001</f>
        <v>1000000000000</v>
      </c>
      <c r="AM1477" s="31" t="n">
        <v>9.097316</v>
      </c>
      <c r="AN1477" s="41" t="n">
        <v>1.276217</v>
      </c>
      <c r="AO1477" s="31" t="n">
        <v>7.384662</v>
      </c>
      <c r="AP1477" s="31" t="n">
        <f aca="false">IF(CORE_MODE=1,G1477,IF(OR(CORE_MODE=3,CORE_MODE=4),G1477+(CHOOSE(N_CW+1,0,1,CW_N2,CW_N3,CW_N4,CW_N5,CW_N6)+CHOOSE(N_CW_A+1,0,CW_A1,CW_A2))*CW_PER_SWING*AM1477,AM1477))</f>
        <v>36.213970146108</v>
      </c>
      <c r="AQ1477" s="41" t="n">
        <f aca="false">IF(CORE_MODE=2,AN1477,K1477)</f>
        <v>1.314288</v>
      </c>
      <c r="AR1477" s="31" t="n">
        <f aca="false">IF(CORE_MODE=2,AO1477,L1477)</f>
        <v>8.032956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31" t="n">
        <v>16.907073</v>
      </c>
      <c r="H1478" s="8" t="n">
        <v>189.192642</v>
      </c>
      <c r="I1478" s="8" t="n">
        <v>1158.196313</v>
      </c>
      <c r="J1478" s="31" t="n">
        <v>6.121783</v>
      </c>
      <c r="K1478" s="41" t="n">
        <v>1.324107</v>
      </c>
      <c r="L1478" s="31" t="n">
        <v>10.403021</v>
      </c>
      <c r="M1478" s="8" t="n">
        <v>302</v>
      </c>
      <c r="N1478" s="8" t="n">
        <v>1216</v>
      </c>
      <c r="O1478" s="31" t="n">
        <v>14.275455</v>
      </c>
      <c r="P1478" s="31" t="n">
        <v>13.410092</v>
      </c>
      <c r="Q1478" s="31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31" t="n">
        <v>7.004837</v>
      </c>
      <c r="W1478" s="41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2*ROUNDUP(G1478*1000/V_ZENER,0)*PRICE_Z+(4+IF(CORE_MODE=1,1,0)+IF(OR(CORE_MODE=3,CORE_MODE=4),1+2*N_CW+2*N_CW_A,0))*ROUNDUP(G1478*DIODE_SAFETY/V_STICK,0)*PRICE_STICK</f>
        <v>147</v>
      </c>
      <c r="AG1478" s="24" t="n">
        <f aca="false">SUM(X1478:AF1478)</f>
        <v>3502.22240289</v>
      </c>
      <c r="AH1478" s="20" t="n">
        <f aca="false">FIXED_BOM</f>
        <v>3666</v>
      </c>
      <c r="AI1478" s="24" t="n">
        <f aca="false">(AG1478+AH1478)*(1+CONT)</f>
        <v>8243.4557633235</v>
      </c>
      <c r="AJ1478" s="24" t="n">
        <f aca="false">IF(AR1478&gt;0,AI1478/AR1478,1000000000000)</f>
        <v>792.409797435139</v>
      </c>
      <c r="AK1478" s="8" t="n">
        <f aca="false">IF(AND(AP1478&gt;=V_NEED,AR1478&gt;=P_MIN,AQ1478&gt;=Z_MIN,F1478&lt;=N_CAP,D1478&lt;=R_MAX,OR(CORONA_REQ=0,O1478&gt;=G1478),OR(CORE_MODE&lt;&gt;3,E_CORE&lt;=E_NULL_MAX)),1,0)</f>
        <v>0</v>
      </c>
      <c r="AL1478" s="31" t="n">
        <f aca="false">IF(AK1478=1,IF(OBJECTIVE=1,AI1478,AJ1478),1000000000000)+ROW()*0.000000001</f>
        <v>1000000000000</v>
      </c>
      <c r="AM1478" s="31" t="n">
        <v>9.137208</v>
      </c>
      <c r="AN1478" s="41" t="n">
        <v>1.292588</v>
      </c>
      <c r="AO1478" s="31" t="n">
        <v>9.738056</v>
      </c>
      <c r="AP1478" s="31" t="n">
        <f aca="false">IF(CORE_MODE=1,G1478,IF(OR(CORE_MODE=3,CORE_MODE=4),G1478+(CHOOSE(N_CW+1,0,1,CW_N2,CW_N3,CW_N4,CW_N5,CW_N6)+CHOOSE(N_CW_A+1,0,CW_A1,CW_A2))*CW_PER_SWING*AM1478,AM1478))</f>
        <v>36.298631461704</v>
      </c>
      <c r="AQ1478" s="41" t="n">
        <f aca="false">IF(CORE_MODE=2,AN1478,K1478)</f>
        <v>1.324107</v>
      </c>
      <c r="AR1478" s="31" t="n">
        <f aca="false">IF(CORE_MODE=2,AO1478,L1478)</f>
        <v>10.403021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31" t="n">
        <v>16.907073</v>
      </c>
      <c r="H1479" s="8" t="n">
        <v>228.601619</v>
      </c>
      <c r="I1479" s="8" t="n">
        <v>1402.027116</v>
      </c>
      <c r="J1479" s="31" t="n">
        <v>6.133059</v>
      </c>
      <c r="K1479" s="41" t="n">
        <v>1.330438</v>
      </c>
      <c r="L1479" s="31" t="n">
        <v>12.781266</v>
      </c>
      <c r="M1479" s="8" t="n">
        <v>362</v>
      </c>
      <c r="N1479" s="8" t="n">
        <v>1336</v>
      </c>
      <c r="O1479" s="31" t="n">
        <v>14.275455</v>
      </c>
      <c r="P1479" s="31" t="n">
        <v>16.092111</v>
      </c>
      <c r="Q1479" s="31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31" t="n">
        <v>8.198843</v>
      </c>
      <c r="W1479" s="41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2*ROUNDUP(G1479*1000/V_ZENER,0)*PRICE_Z+(4+IF(CORE_MODE=1,1,0)+IF(OR(CORE_MODE=3,CORE_MODE=4),1+2*N_CW+2*N_CW_A,0))*ROUNDUP(G1479*DIODE_SAFETY/V_STICK,0)*PRICE_STICK</f>
        <v>147</v>
      </c>
      <c r="AG1479" s="24" t="n">
        <f aca="false">SUM(X1479:AF1479)</f>
        <v>4112.92029912</v>
      </c>
      <c r="AH1479" s="20" t="n">
        <f aca="false">FIXED_BOM</f>
        <v>3666</v>
      </c>
      <c r="AI1479" s="24" t="n">
        <f aca="false">(AG1479+AH1479)*(1+CONT)</f>
        <v>8945.758343988</v>
      </c>
      <c r="AJ1479" s="24" t="n">
        <f aca="false">IF(AR1479&gt;0,AI1479/AR1479,1000000000000)</f>
        <v>699.911757097302</v>
      </c>
      <c r="AK1479" s="8" t="n">
        <f aca="false">IF(AND(AP1479&gt;=V_NEED,AR1479&gt;=P_MIN,AQ1479&gt;=Z_MIN,F1479&lt;=N_CAP,D1479&lt;=R_MAX,OR(CORONA_REQ=0,O1479&gt;=G1479),OR(CORE_MODE&lt;&gt;3,E_CORE&lt;=E_NULL_MAX)),1,0)</f>
        <v>0</v>
      </c>
      <c r="AL1479" s="31" t="n">
        <f aca="false">IF(AK1479=1,IF(OBJECTIVE=1,AI1479,AJ1479),1000000000000)+ROW()*0.000000001</f>
        <v>1000000000000</v>
      </c>
      <c r="AM1479" s="31" t="n">
        <v>9.169255</v>
      </c>
      <c r="AN1479" s="41" t="n">
        <v>1.304335</v>
      </c>
      <c r="AO1479" s="31" t="n">
        <v>12.137112</v>
      </c>
      <c r="AP1479" s="31" t="n">
        <f aca="false">IF(CORE_MODE=1,G1479,IF(OR(CORE_MODE=3,CORE_MODE=4),G1479+(CHOOSE(N_CW+1,0,1,CW_N2,CW_N3,CW_N4,CW_N5,CW_N6)+CHOOSE(N_CW_A+1,0,CW_A1,CW_A2))*CW_PER_SWING*AM1479,AM1479))</f>
        <v>36.366643624065</v>
      </c>
      <c r="AQ1479" s="41" t="n">
        <f aca="false">IF(CORE_MODE=2,AN1479,K1479)</f>
        <v>1.330438</v>
      </c>
      <c r="AR1479" s="31" t="n">
        <f aca="false">IF(CORE_MODE=2,AO1479,L1479)</f>
        <v>12.781266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31" t="n">
        <v>16.907073</v>
      </c>
      <c r="H1480" s="8" t="n">
        <v>307.419573</v>
      </c>
      <c r="I1480" s="8" t="n">
        <v>1889.688721</v>
      </c>
      <c r="J1480" s="31" t="n">
        <v>6.146937</v>
      </c>
      <c r="K1480" s="41" t="n">
        <v>1.338893</v>
      </c>
      <c r="L1480" s="31" t="n">
        <v>17.539362</v>
      </c>
      <c r="M1480" s="8" t="n">
        <v>482</v>
      </c>
      <c r="N1480" s="8" t="n">
        <v>1576</v>
      </c>
      <c r="O1480" s="31" t="n">
        <v>14.275455</v>
      </c>
      <c r="P1480" s="31" t="n">
        <v>21.456148</v>
      </c>
      <c r="Q1480" s="31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31" t="n">
        <v>10.586856</v>
      </c>
      <c r="W1480" s="41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2*ROUNDUP(G1480*1000/V_ZENER,0)*PRICE_Z+(4+IF(CORE_MODE=1,1,0)+IF(OR(CORE_MODE=3,CORE_MODE=4),1+2*N_CW+2*N_CW_A,0))*ROUNDUP(G1480*DIODE_SAFETY/V_STICK,0)*PRICE_STICK</f>
        <v>147</v>
      </c>
      <c r="AG1480" s="24" t="n">
        <f aca="false">SUM(X1480:AF1480)</f>
        <v>5334.31602961</v>
      </c>
      <c r="AH1480" s="20" t="n">
        <f aca="false">FIXED_BOM</f>
        <v>3666</v>
      </c>
      <c r="AI1480" s="24" t="n">
        <f aca="false">(AG1480+AH1480)*(1+CONT)</f>
        <v>10350.3634340515</v>
      </c>
      <c r="AJ1480" s="24" t="n">
        <f aca="false">IF(AR1480&gt;0,AI1480/AR1480,1000000000000)</f>
        <v>590.122002958346</v>
      </c>
      <c r="AK1480" s="8" t="n">
        <f aca="false">IF(AND(AP1480&gt;=V_NEED,AR1480&gt;=P_MIN,AQ1480&gt;=Z_MIN,F1480&lt;=N_CAP,D1480&lt;=R_MAX,OR(CORONA_REQ=0,O1480&gt;=G1480),OR(CORE_MODE&lt;&gt;3,E_CORE&lt;=E_NULL_MAX)),1,0)</f>
        <v>0</v>
      </c>
      <c r="AL1480" s="31" t="n">
        <f aca="false">IF(AK1480=1,IF(OBJECTIVE=1,AI1480,AJ1480),1000000000000)+ROW()*0.000000001</f>
        <v>1000000000000</v>
      </c>
      <c r="AM1480" s="31" t="n">
        <v>9.245011</v>
      </c>
      <c r="AN1480" s="41" t="n">
        <v>1.318488</v>
      </c>
      <c r="AO1480" s="31" t="n">
        <v>16.877449</v>
      </c>
      <c r="AP1480" s="31" t="n">
        <f aca="false">IF(CORE_MODE=1,G1480,IF(OR(CORE_MODE=3,CORE_MODE=4),G1480+(CHOOSE(N_CW+1,0,1,CW_N2,CW_N3,CW_N4,CW_N5,CW_N6)+CHOOSE(N_CW_A+1,0,CW_A1,CW_A2))*CW_PER_SWING*AM1480,AM1480))</f>
        <v>36.527417779893</v>
      </c>
      <c r="AQ1480" s="41" t="n">
        <f aca="false">IF(CORE_MODE=2,AN1480,K1480)</f>
        <v>1.338893</v>
      </c>
      <c r="AR1480" s="31" t="n">
        <f aca="false">IF(CORE_MODE=2,AO1480,L1480)</f>
        <v>17.539362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31" t="n">
        <v>16.907073</v>
      </c>
      <c r="H1481" s="8" t="n">
        <v>38.421593</v>
      </c>
      <c r="I1481" s="8" t="n">
        <v>306.373013</v>
      </c>
      <c r="J1481" s="31" t="n">
        <v>7.97398</v>
      </c>
      <c r="K1481" s="41" t="n">
        <v>1.291483</v>
      </c>
      <c r="L1481" s="31" t="n">
        <v>2.528635</v>
      </c>
      <c r="M1481" s="8" t="n">
        <v>118</v>
      </c>
      <c r="N1481" s="8" t="n">
        <v>848</v>
      </c>
      <c r="O1481" s="31" t="n">
        <v>15.22784</v>
      </c>
      <c r="P1481" s="31" t="n">
        <v>5.008586</v>
      </c>
      <c r="Q1481" s="31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31" t="n">
        <v>3.343218</v>
      </c>
      <c r="W1481" s="41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2*ROUNDUP(G1481*1000/V_ZENER,0)*PRICE_Z+(4+IF(CORE_MODE=1,1,0)+IF(OR(CORE_MODE=3,CORE_MODE=4),1+2*N_CW+2*N_CW_A,0))*ROUNDUP(G1481*DIODE_SAFETY/V_STICK,0)*PRICE_STICK</f>
        <v>147</v>
      </c>
      <c r="AG1481" s="24" t="n">
        <f aca="false">SUM(X1481:AF1481)</f>
        <v>1598.48118667</v>
      </c>
      <c r="AH1481" s="20" t="n">
        <f aca="false">FIXED_BOM</f>
        <v>3666</v>
      </c>
      <c r="AI1481" s="24" t="n">
        <f aca="false">(AG1481+AH1481)*(1+CONT)</f>
        <v>6054.1533646705</v>
      </c>
      <c r="AJ1481" s="24" t="n">
        <f aca="false">IF(AR1481&gt;0,AI1481/AR1481,1000000000000)</f>
        <v>2394.2377467173</v>
      </c>
      <c r="AK1481" s="8" t="n">
        <f aca="false">IF(AND(AP1481&gt;=V_NEED,AR1481&gt;=P_MIN,AQ1481&gt;=Z_MIN,F1481&lt;=N_CAP,D1481&lt;=R_MAX,OR(CORONA_REQ=0,O1481&gt;=G1481),OR(CORE_MODE&lt;&gt;3,E_CORE&lt;=E_NULL_MAX)),1,0)</f>
        <v>0</v>
      </c>
      <c r="AL1481" s="31" t="n">
        <f aca="false">IF(AK1481=1,IF(OBJECTIVE=1,AI1481,AJ1481),1000000000000)+ROW()*0.000000001</f>
        <v>1000000000000</v>
      </c>
      <c r="AM1481" s="31" t="n">
        <v>9.016409</v>
      </c>
      <c r="AN1481" s="41" t="n">
        <v>1.193252</v>
      </c>
      <c r="AO1481" s="31" t="n">
        <v>1.887444</v>
      </c>
      <c r="AP1481" s="31" t="n">
        <f aca="false">IF(CORE_MODE=1,G1481,IF(OR(CORE_MODE=3,CORE_MODE=4),G1481+(CHOOSE(N_CW+1,0,1,CW_N2,CW_N3,CW_N4,CW_N5,CW_N6)+CHOOSE(N_CW_A+1,0,CW_A1,CW_A2))*CW_PER_SWING*AM1481,AM1481))</f>
        <v>36.042264213567</v>
      </c>
      <c r="AQ1481" s="41" t="n">
        <f aca="false">IF(CORE_MODE=2,AN1481,K1481)</f>
        <v>1.291483</v>
      </c>
      <c r="AR1481" s="31" t="n">
        <f aca="false">IF(CORE_MODE=2,AO1481,L1481)</f>
        <v>2.528635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31" t="n">
        <v>16.907073</v>
      </c>
      <c r="H1482" s="8" t="n">
        <v>59.233932</v>
      </c>
      <c r="I1482" s="8" t="n">
        <v>481.443306</v>
      </c>
      <c r="J1482" s="31" t="n">
        <v>8.12783</v>
      </c>
      <c r="K1482" s="41" t="n">
        <v>1.340905</v>
      </c>
      <c r="L1482" s="31" t="n">
        <v>4.463654</v>
      </c>
      <c r="M1482" s="8" t="n">
        <v>181</v>
      </c>
      <c r="N1482" s="8" t="n">
        <v>974</v>
      </c>
      <c r="O1482" s="31" t="n">
        <v>15.22784</v>
      </c>
      <c r="P1482" s="31" t="n">
        <v>7.512879</v>
      </c>
      <c r="Q1482" s="31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31" t="n">
        <v>4.596924</v>
      </c>
      <c r="W1482" s="41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2*ROUNDUP(G1482*1000/V_ZENER,0)*PRICE_Z+(4+IF(CORE_MODE=1,1,0)+IF(OR(CORE_MODE=3,CORE_MODE=4),1+2*N_CW+2*N_CW_A,0))*ROUNDUP(G1482*DIODE_SAFETY/V_STICK,0)*PRICE_STICK</f>
        <v>147</v>
      </c>
      <c r="AG1482" s="24" t="n">
        <f aca="false">SUM(X1482:AF1482)</f>
        <v>2219.52099849</v>
      </c>
      <c r="AH1482" s="20" t="n">
        <f aca="false">FIXED_BOM</f>
        <v>3666</v>
      </c>
      <c r="AI1482" s="24" t="n">
        <f aca="false">(AG1482+AH1482)*(1+CONT)</f>
        <v>6768.3491482635</v>
      </c>
      <c r="AJ1482" s="24" t="n">
        <f aca="false">IF(AR1482&gt;0,AI1482/AR1482,1000000000000)</f>
        <v>1516.32477523202</v>
      </c>
      <c r="AK1482" s="8" t="n">
        <f aca="false">IF(AND(AP1482&gt;=V_NEED,AR1482&gt;=P_MIN,AQ1482&gt;=Z_MIN,F1482&lt;=N_CAP,D1482&lt;=R_MAX,OR(CORONA_REQ=0,O1482&gt;=G1482),OR(CORE_MODE&lt;&gt;3,E_CORE&lt;=E_NULL_MAX)),1,0)</f>
        <v>0</v>
      </c>
      <c r="AL1482" s="31" t="n">
        <f aca="false">IF(AK1482=1,IF(OBJECTIVE=1,AI1482,AJ1482),1000000000000)+ROW()*0.000000001</f>
        <v>1000000000000</v>
      </c>
      <c r="AM1482" s="31" t="n">
        <v>9.127091</v>
      </c>
      <c r="AN1482" s="41" t="n">
        <v>1.26774</v>
      </c>
      <c r="AO1482" s="31" t="n">
        <v>3.834195</v>
      </c>
      <c r="AP1482" s="31" t="n">
        <f aca="false">IF(CORE_MODE=1,G1482,IF(OR(CORE_MODE=3,CORE_MODE=4),G1482+(CHOOSE(N_CW+1,0,1,CW_N2,CW_N3,CW_N4,CW_N5,CW_N6)+CHOOSE(N_CW_A+1,0,CW_A1,CW_A2))*CW_PER_SWING*AM1482,AM1482))</f>
        <v>36.277160526933</v>
      </c>
      <c r="AQ1482" s="41" t="n">
        <f aca="false">IF(CORE_MODE=2,AN1482,K1482)</f>
        <v>1.340905</v>
      </c>
      <c r="AR1482" s="31" t="n">
        <f aca="false">IF(CORE_MODE=2,AO1482,L1482)</f>
        <v>4.463654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31" t="n">
        <v>16.907073</v>
      </c>
      <c r="H1483" s="8" t="n">
        <v>80.046271</v>
      </c>
      <c r="I1483" s="8" t="n">
        <v>656.513598</v>
      </c>
      <c r="J1483" s="31" t="n">
        <v>8.201676</v>
      </c>
      <c r="K1483" s="41" t="n">
        <v>1.36637</v>
      </c>
      <c r="L1483" s="31" t="n">
        <v>6.415385</v>
      </c>
      <c r="M1483" s="8" t="n">
        <v>233.5</v>
      </c>
      <c r="N1483" s="8" t="n">
        <v>1079</v>
      </c>
      <c r="O1483" s="31" t="n">
        <v>15.22784</v>
      </c>
      <c r="P1483" s="31" t="n">
        <v>10.017172</v>
      </c>
      <c r="Q1483" s="31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31" t="n">
        <v>5.64168</v>
      </c>
      <c r="W1483" s="41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2*ROUNDUP(G1483*1000/V_ZENER,0)*PRICE_Z+(4+IF(CORE_MODE=1,1,0)+IF(OR(CORE_MODE=3,CORE_MODE=4),1+2*N_CW+2*N_CW_A,0))*ROUNDUP(G1483*DIODE_SAFETY/V_STICK,0)*PRICE_STICK</f>
        <v>147</v>
      </c>
      <c r="AG1483" s="24" t="n">
        <f aca="false">SUM(X1483:AF1483)</f>
        <v>2743.61278477</v>
      </c>
      <c r="AH1483" s="20" t="n">
        <f aca="false">FIXED_BOM</f>
        <v>3666</v>
      </c>
      <c r="AI1483" s="24" t="n">
        <f aca="false">(AG1483+AH1483)*(1+CONT)</f>
        <v>7371.0547024855</v>
      </c>
      <c r="AJ1483" s="24" t="n">
        <f aca="false">IF(AR1483&gt;0,AI1483/AR1483,1000000000000)</f>
        <v>1148.96529241589</v>
      </c>
      <c r="AK1483" s="8" t="n">
        <f aca="false">IF(AND(AP1483&gt;=V_NEED,AR1483&gt;=P_MIN,AQ1483&gt;=Z_MIN,F1483&lt;=N_CAP,D1483&lt;=R_MAX,OR(CORONA_REQ=0,O1483&gt;=G1483),OR(CORE_MODE&lt;&gt;3,E_CORE&lt;=E_NULL_MAX)),1,0)</f>
        <v>0</v>
      </c>
      <c r="AL1483" s="31" t="n">
        <f aca="false">IF(AK1483=1,IF(OBJECTIVE=1,AI1483,AJ1483),1000000000000)+ROW()*0.000000001</f>
        <v>1000000000000</v>
      </c>
      <c r="AM1483" s="31" t="n">
        <v>9.179343</v>
      </c>
      <c r="AN1483" s="41" t="n">
        <v>1.307538</v>
      </c>
      <c r="AO1483" s="31" t="n">
        <v>5.756386</v>
      </c>
      <c r="AP1483" s="31" t="n">
        <f aca="false">IF(CORE_MODE=1,G1483,IF(OR(CORE_MODE=3,CORE_MODE=4),G1483+(CHOOSE(N_CW+1,0,1,CW_N2,CW_N3,CW_N4,CW_N5,CW_N6)+CHOOSE(N_CW_A+1,0,CW_A1,CW_A2))*CW_PER_SWING*AM1483,AM1483))</f>
        <v>36.388053013209</v>
      </c>
      <c r="AQ1483" s="41" t="n">
        <f aca="false">IF(CORE_MODE=2,AN1483,K1483)</f>
        <v>1.36637</v>
      </c>
      <c r="AR1483" s="31" t="n">
        <f aca="false">IF(CORE_MODE=2,AO1483,L1483)</f>
        <v>6.415385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31" t="n">
        <v>16.907073</v>
      </c>
      <c r="H1484" s="8" t="n">
        <v>100.85861</v>
      </c>
      <c r="I1484" s="8" t="n">
        <v>831.583891</v>
      </c>
      <c r="J1484" s="31" t="n">
        <v>8.245046</v>
      </c>
      <c r="K1484" s="41" t="n">
        <v>1.381479</v>
      </c>
      <c r="L1484" s="31" t="n">
        <v>8.367979</v>
      </c>
      <c r="M1484" s="8" t="n">
        <v>296.5</v>
      </c>
      <c r="N1484" s="8" t="n">
        <v>1205</v>
      </c>
      <c r="O1484" s="31" t="n">
        <v>15.22784</v>
      </c>
      <c r="P1484" s="31" t="n">
        <v>12.521465</v>
      </c>
      <c r="Q1484" s="31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31" t="n">
        <v>6.895386</v>
      </c>
      <c r="W1484" s="41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2*ROUNDUP(G1484*1000/V_ZENER,0)*PRICE_Z+(4+IF(CORE_MODE=1,1,0)+IF(OR(CORE_MODE=3,CORE_MODE=4),1+2*N_CW+2*N_CW_A,0))*ROUNDUP(G1484*DIODE_SAFETY/V_STICK,0)*PRICE_STICK</f>
        <v>147</v>
      </c>
      <c r="AG1484" s="24" t="n">
        <f aca="false">SUM(X1484:AF1484)</f>
        <v>3364.65259159</v>
      </c>
      <c r="AH1484" s="20" t="n">
        <f aca="false">FIXED_BOM</f>
        <v>3666</v>
      </c>
      <c r="AI1484" s="24" t="n">
        <f aca="false">(AG1484+AH1484)*(1+CONT)</f>
        <v>8085.2504803285</v>
      </c>
      <c r="AJ1484" s="24" t="n">
        <f aca="false">IF(AR1484&gt;0,AI1484/AR1484,1000000000000)</f>
        <v>966.213046224005</v>
      </c>
      <c r="AK1484" s="8" t="n">
        <f aca="false">IF(AND(AP1484&gt;=V_NEED,AR1484&gt;=P_MIN,AQ1484&gt;=Z_MIN,F1484&lt;=N_CAP,D1484&lt;=R_MAX,OR(CORONA_REQ=0,O1484&gt;=G1484),OR(CORE_MODE&lt;&gt;3,E_CORE&lt;=E_NULL_MAX)),1,0)</f>
        <v>0</v>
      </c>
      <c r="AL1484" s="31" t="n">
        <f aca="false">IF(AK1484=1,IF(OBJECTIVE=1,AI1484,AJ1484),1000000000000)+ROW()*0.000000001</f>
        <v>1000000000000</v>
      </c>
      <c r="AM1484" s="31" t="n">
        <v>9.218978</v>
      </c>
      <c r="AN1484" s="41" t="n">
        <v>1.333479</v>
      </c>
      <c r="AO1484" s="31" t="n">
        <v>7.731544</v>
      </c>
      <c r="AP1484" s="31" t="n">
        <f aca="false">IF(CORE_MODE=1,G1484,IF(OR(CORE_MODE=3,CORE_MODE=4),G1484+(CHOOSE(N_CW+1,0,1,CW_N2,CW_N3,CW_N4,CW_N5,CW_N6)+CHOOSE(N_CW_A+1,0,CW_A1,CW_A2))*CW_PER_SWING*AM1484,AM1484))</f>
        <v>36.472168907214</v>
      </c>
      <c r="AQ1484" s="41" t="n">
        <f aca="false">IF(CORE_MODE=2,AN1484,K1484)</f>
        <v>1.381479</v>
      </c>
      <c r="AR1484" s="31" t="n">
        <f aca="false">IF(CORE_MODE=2,AO1484,L1484)</f>
        <v>8.367979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31" t="n">
        <v>16.907073</v>
      </c>
      <c r="H1485" s="8" t="n">
        <v>121.670949</v>
      </c>
      <c r="I1485" s="8" t="n">
        <v>1006.654184</v>
      </c>
      <c r="J1485" s="31" t="n">
        <v>8.273579</v>
      </c>
      <c r="K1485" s="41" t="n">
        <v>1.391927</v>
      </c>
      <c r="L1485" s="31" t="n">
        <v>10.329909</v>
      </c>
      <c r="M1485" s="8" t="n">
        <v>349</v>
      </c>
      <c r="N1485" s="8" t="n">
        <v>1310</v>
      </c>
      <c r="O1485" s="31" t="n">
        <v>15.22784</v>
      </c>
      <c r="P1485" s="31" t="n">
        <v>15.025759</v>
      </c>
      <c r="Q1485" s="31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31" t="n">
        <v>7.940142</v>
      </c>
      <c r="W1485" s="41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2*ROUNDUP(G1485*1000/V_ZENER,0)*PRICE_Z+(4+IF(CORE_MODE=1,1,0)+IF(OR(CORE_MODE=3,CORE_MODE=4),1+2*N_CW+2*N_CW_A,0))*ROUNDUP(G1485*DIODE_SAFETY/V_STICK,0)*PRICE_STICK</f>
        <v>147</v>
      </c>
      <c r="AG1485" s="24" t="n">
        <f aca="false">SUM(X1485:AF1485)</f>
        <v>3888.74432984</v>
      </c>
      <c r="AH1485" s="20" t="n">
        <f aca="false">FIXED_BOM</f>
        <v>3666</v>
      </c>
      <c r="AI1485" s="24" t="n">
        <f aca="false">(AG1485+AH1485)*(1+CONT)</f>
        <v>8687.955979316</v>
      </c>
      <c r="AJ1485" s="24" t="n">
        <f aca="false">IF(AR1485&gt;0,AI1485/AR1485,1000000000000)</f>
        <v>841.048646151288</v>
      </c>
      <c r="AK1485" s="8" t="n">
        <f aca="false">IF(AND(AP1485&gt;=V_NEED,AR1485&gt;=P_MIN,AQ1485&gt;=Z_MIN,F1485&lt;=N_CAP,D1485&lt;=R_MAX,OR(CORONA_REQ=0,O1485&gt;=G1485),OR(CORE_MODE&lt;&gt;3,E_CORE&lt;=E_NULL_MAX)),1,0)</f>
        <v>0</v>
      </c>
      <c r="AL1485" s="31" t="n">
        <f aca="false">IF(AK1485=1,IF(OBJECTIVE=1,AI1485,AJ1485),1000000000000)+ROW()*0.000000001</f>
        <v>1000000000000</v>
      </c>
      <c r="AM1485" s="31" t="n">
        <v>9.251874</v>
      </c>
      <c r="AN1485" s="41" t="n">
        <v>1.35003</v>
      </c>
      <c r="AO1485" s="31" t="n">
        <v>9.665068</v>
      </c>
      <c r="AP1485" s="31" t="n">
        <f aca="false">IF(CORE_MODE=1,G1485,IF(OR(CORE_MODE=3,CORE_MODE=4),G1485+(CHOOSE(N_CW+1,0,1,CW_N2,CW_N3,CW_N4,CW_N5,CW_N6)+CHOOSE(N_CW_A+1,0,CW_A1,CW_A2))*CW_PER_SWING*AM1485,AM1485))</f>
        <v>36.541982870862</v>
      </c>
      <c r="AQ1485" s="41" t="n">
        <f aca="false">IF(CORE_MODE=2,AN1485,K1485)</f>
        <v>1.391927</v>
      </c>
      <c r="AR1485" s="31" t="n">
        <f aca="false">IF(CORE_MODE=2,AO1485,L1485)</f>
        <v>10.329909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31" t="n">
        <v>16.907073</v>
      </c>
      <c r="H1486" s="8" t="n">
        <v>163.295626</v>
      </c>
      <c r="I1486" s="8" t="n">
        <v>1356.79477</v>
      </c>
      <c r="J1486" s="31" t="n">
        <v>8.308825</v>
      </c>
      <c r="K1486" s="41" t="n">
        <v>1.404739</v>
      </c>
      <c r="L1486" s="31" t="n">
        <v>14.250365</v>
      </c>
      <c r="M1486" s="8" t="n">
        <v>464.5</v>
      </c>
      <c r="N1486" s="8" t="n">
        <v>1541</v>
      </c>
      <c r="O1486" s="31" t="n">
        <v>15.22784</v>
      </c>
      <c r="P1486" s="31" t="n">
        <v>20.034345</v>
      </c>
      <c r="Q1486" s="31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31" t="n">
        <v>10.238604</v>
      </c>
      <c r="W1486" s="41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2*ROUNDUP(G1486*1000/V_ZENER,0)*PRICE_Z+(4+IF(CORE_MODE=1,1,0)+IF(OR(CORE_MODE=3,CORE_MODE=4),1+2*N_CW+2*N_CW_A,0))*ROUNDUP(G1486*DIODE_SAFETY/V_STICK,0)*PRICE_STICK</f>
        <v>147</v>
      </c>
      <c r="AG1486" s="24" t="n">
        <f aca="false">SUM(X1486:AF1486)</f>
        <v>5033.87592944</v>
      </c>
      <c r="AH1486" s="20" t="n">
        <f aca="false">FIXED_BOM</f>
        <v>3666</v>
      </c>
      <c r="AI1486" s="24" t="n">
        <f aca="false">(AG1486+AH1486)*(1+CONT)</f>
        <v>10004.857318856</v>
      </c>
      <c r="AJ1486" s="24" t="n">
        <f aca="false">IF(AR1486&gt;0,AI1486/AR1486,1000000000000)</f>
        <v>702.077267414273</v>
      </c>
      <c r="AK1486" s="8" t="n">
        <f aca="false">IF(AND(AP1486&gt;=V_NEED,AR1486&gt;=P_MIN,AQ1486&gt;=Z_MIN,F1486&lt;=N_CAP,D1486&lt;=R_MAX,OR(CORONA_REQ=0,O1486&gt;=G1486),OR(CORE_MODE&lt;&gt;3,E_CORE&lt;=E_NULL_MAX)),1,0)</f>
        <v>0</v>
      </c>
      <c r="AL1486" s="31" t="n">
        <f aca="false">IF(AK1486=1,IF(OBJECTIVE=1,AI1486,AJ1486),1000000000000)+ROW()*0.000000001</f>
        <v>1000000000000</v>
      </c>
      <c r="AM1486" s="31" t="n">
        <v>9.302925</v>
      </c>
      <c r="AN1486" s="41" t="n">
        <v>1.372687</v>
      </c>
      <c r="AO1486" s="31" t="n">
        <v>13.592879</v>
      </c>
      <c r="AP1486" s="31" t="n">
        <f aca="false">IF(CORE_MODE=1,G1486,IF(OR(CORE_MODE=3,CORE_MODE=4),G1486+(CHOOSE(N_CW+1,0,1,CW_N2,CW_N3,CW_N4,CW_N5,CW_N6)+CHOOSE(N_CW_A+1,0,CW_A1,CW_A2))*CW_PER_SWING*AM1486,AM1486))</f>
        <v>36.650326519275</v>
      </c>
      <c r="AQ1486" s="41" t="n">
        <f aca="false">IF(CORE_MODE=2,AN1486,K1486)</f>
        <v>1.404739</v>
      </c>
      <c r="AR1486" s="31" t="n">
        <f aca="false">IF(CORE_MODE=2,AO1486,L1486)</f>
        <v>14.250365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31" t="n">
        <v>16.907073</v>
      </c>
      <c r="H1487" s="8" t="n">
        <v>50.448382</v>
      </c>
      <c r="I1487" s="8" t="n">
        <v>367.231604</v>
      </c>
      <c r="J1487" s="31" t="n">
        <v>7.279353</v>
      </c>
      <c r="K1487" s="41" t="n">
        <v>1.293604</v>
      </c>
      <c r="L1487" s="31" t="n">
        <v>3.054646</v>
      </c>
      <c r="M1487" s="8" t="n">
        <v>128.5</v>
      </c>
      <c r="N1487" s="8" t="n">
        <v>869</v>
      </c>
      <c r="O1487" s="31" t="n">
        <v>15.22784</v>
      </c>
      <c r="P1487" s="31" t="n">
        <v>5.856816</v>
      </c>
      <c r="Q1487" s="31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31" t="n">
        <v>3.552169</v>
      </c>
      <c r="W1487" s="41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2*ROUNDUP(G1487*1000/V_ZENER,0)*PRICE_Z+(4+IF(CORE_MODE=1,1,0)+IF(OR(CORE_MODE=3,CORE_MODE=4),1+2*N_CW+2*N_CW_A,0))*ROUNDUP(G1487*DIODE_SAFETY/V_STICK,0)*PRICE_STICK</f>
        <v>147</v>
      </c>
      <c r="AG1487" s="24" t="n">
        <f aca="false">SUM(X1487:AF1487)</f>
        <v>1705.58263334</v>
      </c>
      <c r="AH1487" s="20" t="n">
        <f aca="false">FIXED_BOM</f>
        <v>3666</v>
      </c>
      <c r="AI1487" s="24" t="n">
        <f aca="false">(AG1487+AH1487)*(1+CONT)</f>
        <v>6177.320028341</v>
      </c>
      <c r="AJ1487" s="24" t="n">
        <f aca="false">IF(AR1487&gt;0,AI1487/AR1487,1000000000000)</f>
        <v>2022.27034764127</v>
      </c>
      <c r="AK1487" s="8" t="n">
        <f aca="false">IF(AND(AP1487&gt;=V_NEED,AR1487&gt;=P_MIN,AQ1487&gt;=Z_MIN,F1487&lt;=N_CAP,D1487&lt;=R_MAX,OR(CORONA_REQ=0,O1487&gt;=G1487),OR(CORE_MODE&lt;&gt;3,E_CORE&lt;=E_NULL_MAX)),1,0)</f>
        <v>0</v>
      </c>
      <c r="AL1487" s="31" t="n">
        <f aca="false">IF(AK1487=1,IF(OBJECTIVE=1,AI1487,AJ1487),1000000000000)+ROW()*0.000000001</f>
        <v>1000000000000</v>
      </c>
      <c r="AM1487" s="31" t="n">
        <v>8.853455</v>
      </c>
      <c r="AN1487" s="41" t="n">
        <v>1.20969</v>
      </c>
      <c r="AO1487" s="31" t="n">
        <v>2.306335</v>
      </c>
      <c r="AP1487" s="31" t="n">
        <f aca="false">IF(CORE_MODE=1,G1487,IF(OR(CORE_MODE=3,CORE_MODE=4),G1487+(CHOOSE(N_CW+1,0,1,CW_N2,CW_N3,CW_N4,CW_N5,CW_N6)+CHOOSE(N_CW_A+1,0,CW_A1,CW_A2))*CW_PER_SWING*AM1487,AM1487))</f>
        <v>35.696432968665</v>
      </c>
      <c r="AQ1487" s="41" t="n">
        <f aca="false">IF(CORE_MODE=2,AN1487,K1487)</f>
        <v>1.293604</v>
      </c>
      <c r="AR1487" s="31" t="n">
        <f aca="false">IF(CORE_MODE=2,AO1487,L1487)</f>
        <v>3.054646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31" t="n">
        <v>16.907073</v>
      </c>
      <c r="H1488" s="8" t="n">
        <v>78.133172</v>
      </c>
      <c r="I1488" s="8" t="n">
        <v>577.078235</v>
      </c>
      <c r="J1488" s="31" t="n">
        <v>7.385829</v>
      </c>
      <c r="K1488" s="41" t="n">
        <v>1.334582</v>
      </c>
      <c r="L1488" s="31" t="n">
        <v>5.287239</v>
      </c>
      <c r="M1488" s="8" t="n">
        <v>181</v>
      </c>
      <c r="N1488" s="8" t="n">
        <v>974</v>
      </c>
      <c r="O1488" s="31" t="n">
        <v>15.22784</v>
      </c>
      <c r="P1488" s="31" t="n">
        <v>8.785224</v>
      </c>
      <c r="Q1488" s="31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31" t="n">
        <v>4.596924</v>
      </c>
      <c r="W1488" s="41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2*ROUNDUP(G1488*1000/V_ZENER,0)*PRICE_Z+(4+IF(CORE_MODE=1,1,0)+IF(OR(CORE_MODE=3,CORE_MODE=4),1+2*N_CW+2*N_CW_A,0))*ROUNDUP(G1488*DIODE_SAFETY/V_STICK,0)*PRICE_STICK</f>
        <v>147</v>
      </c>
      <c r="AG1488" s="24" t="n">
        <f aca="false">SUM(X1488:AF1488)</f>
        <v>2234.75096814</v>
      </c>
      <c r="AH1488" s="20" t="n">
        <f aca="false">FIXED_BOM</f>
        <v>3666</v>
      </c>
      <c r="AI1488" s="24" t="n">
        <f aca="false">(AG1488+AH1488)*(1+CONT)</f>
        <v>6785.863613361</v>
      </c>
      <c r="AJ1488" s="24" t="n">
        <f aca="false">IF(AR1488&gt;0,AI1488/AR1488,1000000000000)</f>
        <v>1283.44181402827</v>
      </c>
      <c r="AK1488" s="8" t="n">
        <f aca="false">IF(AND(AP1488&gt;=V_NEED,AR1488&gt;=P_MIN,AQ1488&gt;=Z_MIN,F1488&lt;=N_CAP,D1488&lt;=R_MAX,OR(CORONA_REQ=0,O1488&gt;=G1488),OR(CORE_MODE&lt;&gt;3,E_CORE&lt;=E_NULL_MAX)),1,0)</f>
        <v>0</v>
      </c>
      <c r="AL1488" s="31" t="n">
        <f aca="false">IF(AK1488=1,IF(OBJECTIVE=1,AI1488,AJ1488),1000000000000)+ROW()*0.000000001</f>
        <v>1000000000000</v>
      </c>
      <c r="AM1488" s="31" t="n">
        <v>9.114614</v>
      </c>
      <c r="AN1488" s="41" t="n">
        <v>1.272891</v>
      </c>
      <c r="AO1488" s="31" t="n">
        <v>4.628605</v>
      </c>
      <c r="AP1488" s="31" t="n">
        <f aca="false">IF(CORE_MODE=1,G1488,IF(OR(CORE_MODE=3,CORE_MODE=4),G1488+(CHOOSE(N_CW+1,0,1,CW_N2,CW_N3,CW_N4,CW_N5,CW_N6)+CHOOSE(N_CW_A+1,0,CW_A1,CW_A2))*CW_PER_SWING*AM1488,AM1488))</f>
        <v>36.250681051482</v>
      </c>
      <c r="AQ1488" s="41" t="n">
        <f aca="false">IF(CORE_MODE=2,AN1488,K1488)</f>
        <v>1.334582</v>
      </c>
      <c r="AR1488" s="31" t="n">
        <f aca="false">IF(CORE_MODE=2,AO1488,L1488)</f>
        <v>5.287239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31" t="n">
        <v>16.907073</v>
      </c>
      <c r="H1489" s="8" t="n">
        <v>105.817962</v>
      </c>
      <c r="I1489" s="8" t="n">
        <v>786.924866</v>
      </c>
      <c r="J1489" s="31" t="n">
        <v>7.436591</v>
      </c>
      <c r="K1489" s="41" t="n">
        <v>1.35523</v>
      </c>
      <c r="L1489" s="31" t="n">
        <v>7.532862</v>
      </c>
      <c r="M1489" s="8" t="n">
        <v>244</v>
      </c>
      <c r="N1489" s="8" t="n">
        <v>1100</v>
      </c>
      <c r="O1489" s="31" t="n">
        <v>15.22784</v>
      </c>
      <c r="P1489" s="31" t="n">
        <v>11.713632</v>
      </c>
      <c r="Q1489" s="31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31" t="n">
        <v>5.850631</v>
      </c>
      <c r="W1489" s="41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2*ROUNDUP(G1489*1000/V_ZENER,0)*PRICE_Z+(4+IF(CORE_MODE=1,1,0)+IF(OR(CORE_MODE=3,CORE_MODE=4),1+2*N_CW+2*N_CW_A,0))*ROUNDUP(G1489*DIODE_SAFETY/V_STICK,0)*PRICE_STICK</f>
        <v>147</v>
      </c>
      <c r="AG1489" s="24" t="n">
        <f aca="false">SUM(X1489:AF1489)</f>
        <v>2860.86753954</v>
      </c>
      <c r="AH1489" s="20" t="n">
        <f aca="false">FIXED_BOM</f>
        <v>3666</v>
      </c>
      <c r="AI1489" s="24" t="n">
        <f aca="false">(AG1489+AH1489)*(1+CONT)</f>
        <v>7505.897670471</v>
      </c>
      <c r="AJ1489" s="24" t="n">
        <f aca="false">IF(AR1489&gt;0,AI1489/AR1489,1000000000000)</f>
        <v>996.420440261749</v>
      </c>
      <c r="AK1489" s="8" t="n">
        <f aca="false">IF(AND(AP1489&gt;=V_NEED,AR1489&gt;=P_MIN,AQ1489&gt;=Z_MIN,F1489&lt;=N_CAP,D1489&lt;=R_MAX,OR(CORONA_REQ=0,O1489&gt;=G1489),OR(CORE_MODE&lt;&gt;3,E_CORE&lt;=E_NULL_MAX)),1,0)</f>
        <v>0</v>
      </c>
      <c r="AL1489" s="31" t="n">
        <f aca="false">IF(AK1489=1,IF(OBJECTIVE=1,AI1489,AJ1489),1000000000000)+ROW()*0.000000001</f>
        <v>1000000000000</v>
      </c>
      <c r="AM1489" s="31" t="n">
        <v>9.166474</v>
      </c>
      <c r="AN1489" s="41" t="n">
        <v>1.307723</v>
      </c>
      <c r="AO1489" s="31" t="n">
        <v>6.899363</v>
      </c>
      <c r="AP1489" s="31" t="n">
        <f aca="false">IF(CORE_MODE=1,G1489,IF(OR(CORE_MODE=3,CORE_MODE=4),G1489+(CHOOSE(N_CW+1,0,1,CW_N2,CW_N3,CW_N4,CW_N5,CW_N6)+CHOOSE(N_CW_A+1,0,CW_A1,CW_A2))*CW_PER_SWING*AM1489,AM1489))</f>
        <v>36.360741610662</v>
      </c>
      <c r="AQ1489" s="41" t="n">
        <f aca="false">IF(CORE_MODE=2,AN1489,K1489)</f>
        <v>1.35523</v>
      </c>
      <c r="AR1489" s="31" t="n">
        <f aca="false">IF(CORE_MODE=2,AO1489,L1489)</f>
        <v>7.532862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31" t="n">
        <v>16.907073</v>
      </c>
      <c r="H1490" s="8" t="n">
        <v>133.502751</v>
      </c>
      <c r="I1490" s="8" t="n">
        <v>996.771497</v>
      </c>
      <c r="J1490" s="31" t="n">
        <v>7.466299</v>
      </c>
      <c r="K1490" s="41" t="n">
        <v>1.367739</v>
      </c>
      <c r="L1490" s="31" t="n">
        <v>9.785303</v>
      </c>
      <c r="M1490" s="8" t="n">
        <v>307</v>
      </c>
      <c r="N1490" s="8" t="n">
        <v>1226</v>
      </c>
      <c r="O1490" s="31" t="n">
        <v>15.22784</v>
      </c>
      <c r="P1490" s="31" t="n">
        <v>14.642041</v>
      </c>
      <c r="Q1490" s="31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31" t="n">
        <v>7.104337</v>
      </c>
      <c r="W1490" s="41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2*ROUNDUP(G1490*1000/V_ZENER,0)*PRICE_Z+(4+IF(CORE_MODE=1,1,0)+IF(OR(CORE_MODE=3,CORE_MODE=4),1+2*N_CW+2*N_CW_A,0))*ROUNDUP(G1490*DIODE_SAFETY/V_STICK,0)*PRICE_STICK</f>
        <v>147</v>
      </c>
      <c r="AG1490" s="24" t="n">
        <f aca="false">SUM(X1490:AF1490)</f>
        <v>3486.98407988</v>
      </c>
      <c r="AH1490" s="20" t="n">
        <f aca="false">FIXED_BOM</f>
        <v>3666</v>
      </c>
      <c r="AI1490" s="24" t="n">
        <f aca="false">(AG1490+AH1490)*(1+CONT)</f>
        <v>8225.931691862</v>
      </c>
      <c r="AJ1490" s="24" t="n">
        <f aca="false">IF(AR1490&gt;0,AI1490/AR1490,1000000000000)</f>
        <v>840.641489779315</v>
      </c>
      <c r="AK1490" s="8" t="n">
        <f aca="false">IF(AND(AP1490&gt;=V_NEED,AR1490&gt;=P_MIN,AQ1490&gt;=Z_MIN,F1490&lt;=N_CAP,D1490&lt;=R_MAX,OR(CORONA_REQ=0,O1490&gt;=G1490),OR(CORE_MODE&lt;&gt;3,E_CORE&lt;=E_NULL_MAX)),1,0)</f>
        <v>0</v>
      </c>
      <c r="AL1490" s="31" t="n">
        <f aca="false">IF(AK1490=1,IF(OBJECTIVE=1,AI1490,AJ1490),1000000000000)+ROW()*0.000000001</f>
        <v>1000000000000</v>
      </c>
      <c r="AM1490" s="31" t="n">
        <v>9.207452</v>
      </c>
      <c r="AN1490" s="41" t="n">
        <v>1.327667</v>
      </c>
      <c r="AO1490" s="31" t="n">
        <v>9.121986</v>
      </c>
      <c r="AP1490" s="31" t="n">
        <f aca="false">IF(CORE_MODE=1,G1490,IF(OR(CORE_MODE=3,CORE_MODE=4),G1490+(CHOOSE(N_CW+1,0,1,CW_N2,CW_N3,CW_N4,CW_N5,CW_N6)+CHOOSE(N_CW_A+1,0,CW_A1,CW_A2))*CW_PER_SWING*AM1490,AM1490))</f>
        <v>36.447707703876</v>
      </c>
      <c r="AQ1490" s="41" t="n">
        <f aca="false">IF(CORE_MODE=2,AN1490,K1490)</f>
        <v>1.367739</v>
      </c>
      <c r="AR1490" s="31" t="n">
        <f aca="false">IF(CORE_MODE=2,AO1490,L1490)</f>
        <v>9.785303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31" t="n">
        <v>16.907073</v>
      </c>
      <c r="H1491" s="8" t="n">
        <v>161.187541</v>
      </c>
      <c r="I1491" s="8" t="n">
        <v>1206.618128</v>
      </c>
      <c r="J1491" s="31" t="n">
        <v>7.485803</v>
      </c>
      <c r="K1491" s="41" t="n">
        <v>1.376226</v>
      </c>
      <c r="L1491" s="31" t="n">
        <v>12.036256</v>
      </c>
      <c r="M1491" s="8" t="n">
        <v>370</v>
      </c>
      <c r="N1491" s="8" t="n">
        <v>1352</v>
      </c>
      <c r="O1491" s="31" t="n">
        <v>15.22784</v>
      </c>
      <c r="P1491" s="31" t="n">
        <v>17.570449</v>
      </c>
      <c r="Q1491" s="31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31" t="n">
        <v>8.358044</v>
      </c>
      <c r="W1491" s="41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2*ROUNDUP(G1491*1000/V_ZENER,0)*PRICE_Z+(4+IF(CORE_MODE=1,1,0)+IF(OR(CORE_MODE=3,CORE_MODE=4),1+2*N_CW+2*N_CW_A,0))*ROUNDUP(G1491*DIODE_SAFETY/V_STICK,0)*PRICE_STICK</f>
        <v>147</v>
      </c>
      <c r="AG1491" s="24" t="n">
        <f aca="false">SUM(X1491:AF1491)</f>
        <v>4113.10059628</v>
      </c>
      <c r="AH1491" s="20" t="n">
        <f aca="false">FIXED_BOM</f>
        <v>3666</v>
      </c>
      <c r="AI1491" s="24" t="n">
        <f aca="false">(AG1491+AH1491)*(1+CONT)</f>
        <v>8945.965685722</v>
      </c>
      <c r="AJ1491" s="24" t="n">
        <f aca="false">IF(AR1491&gt;0,AI1491/AR1491,1000000000000)</f>
        <v>743.251529854633</v>
      </c>
      <c r="AK1491" s="8" t="n">
        <f aca="false">IF(AND(AP1491&gt;=V_NEED,AR1491&gt;=P_MIN,AQ1491&gt;=Z_MIN,F1491&lt;=N_CAP,D1491&lt;=R_MAX,OR(CORONA_REQ=0,O1491&gt;=G1491),OR(CORE_MODE&lt;&gt;3,E_CORE&lt;=E_NULL_MAX)),1,0)</f>
        <v>0</v>
      </c>
      <c r="AL1491" s="31" t="n">
        <f aca="false">IF(AK1491=1,IF(OBJECTIVE=1,AI1491,AJ1491),1000000000000)+ROW()*0.000000001</f>
        <v>1000000000000</v>
      </c>
      <c r="AM1491" s="31" t="n">
        <v>9.240416</v>
      </c>
      <c r="AN1491" s="41" t="n">
        <v>1.342098</v>
      </c>
      <c r="AO1491" s="31" t="n">
        <v>11.367815</v>
      </c>
      <c r="AP1491" s="31" t="n">
        <f aca="false">IF(CORE_MODE=1,G1491,IF(OR(CORE_MODE=3,CORE_MODE=4),G1491+(CHOOSE(N_CW+1,0,1,CW_N2,CW_N3,CW_N4,CW_N5,CW_N6)+CHOOSE(N_CW_A+1,0,CW_A1,CW_A2))*CW_PER_SWING*AM1491,AM1491))</f>
        <v>36.517665981408</v>
      </c>
      <c r="AQ1491" s="41" t="n">
        <f aca="false">IF(CORE_MODE=2,AN1491,K1491)</f>
        <v>1.376226</v>
      </c>
      <c r="AR1491" s="31" t="n">
        <f aca="false">IF(CORE_MODE=2,AO1491,L1491)</f>
        <v>12.036256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31" t="n">
        <v>16.907073</v>
      </c>
      <c r="H1492" s="8" t="n">
        <v>216.557121</v>
      </c>
      <c r="I1492" s="8" t="n">
        <v>1626.311389</v>
      </c>
      <c r="J1492" s="31" t="n">
        <v>7.50985</v>
      </c>
      <c r="K1492" s="41" t="n">
        <v>1.386401</v>
      </c>
      <c r="L1492" s="31" t="n">
        <v>16.549789</v>
      </c>
      <c r="M1492" s="8" t="n">
        <v>485.5</v>
      </c>
      <c r="N1492" s="8" t="n">
        <v>1583</v>
      </c>
      <c r="O1492" s="31" t="n">
        <v>15.22784</v>
      </c>
      <c r="P1492" s="31" t="n">
        <v>23.427265</v>
      </c>
      <c r="Q1492" s="31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31" t="n">
        <v>10.656506</v>
      </c>
      <c r="W1492" s="41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2*ROUNDUP(G1492*1000/V_ZENER,0)*PRICE_Z+(4+IF(CORE_MODE=1,1,0)+IF(OR(CORE_MODE=3,CORE_MODE=4),1+2*N_CW+2*N_CW_A,0))*ROUNDUP(G1492*DIODE_SAFETY/V_STICK,0)*PRICE_STICK</f>
        <v>147</v>
      </c>
      <c r="AG1492" s="24" t="n">
        <f aca="false">SUM(X1492:AF1492)</f>
        <v>5268.38550248</v>
      </c>
      <c r="AH1492" s="20" t="n">
        <f aca="false">FIXED_BOM</f>
        <v>3666</v>
      </c>
      <c r="AI1492" s="24" t="n">
        <f aca="false">(AG1492+AH1492)*(1+CONT)</f>
        <v>10274.543327852</v>
      </c>
      <c r="AJ1492" s="24" t="n">
        <f aca="false">IF(AR1492&gt;0,AI1492/AR1492,1000000000000)</f>
        <v>620.826243032585</v>
      </c>
      <c r="AK1492" s="8" t="n">
        <f aca="false">IF(AND(AP1492&gt;=V_NEED,AR1492&gt;=P_MIN,AQ1492&gt;=Z_MIN,F1492&lt;=N_CAP,D1492&lt;=R_MAX,OR(CORONA_REQ=0,O1492&gt;=G1492),OR(CORE_MODE&lt;&gt;3,E_CORE&lt;=E_NULL_MAX)),1,0)</f>
        <v>0</v>
      </c>
      <c r="AL1492" s="31" t="n">
        <f aca="false">IF(AK1492=1,IF(OBJECTIVE=1,AI1492,AJ1492),1000000000000)+ROW()*0.000000001</f>
        <v>1000000000000</v>
      </c>
      <c r="AM1492" s="31" t="n">
        <v>9.301261</v>
      </c>
      <c r="AN1492" s="41" t="n">
        <v>1.360669</v>
      </c>
      <c r="AO1492" s="31" t="n">
        <v>15.902556</v>
      </c>
      <c r="AP1492" s="31" t="n">
        <f aca="false">IF(CORE_MODE=1,G1492,IF(OR(CORE_MODE=3,CORE_MODE=4),G1492+(CHOOSE(N_CW+1,0,1,CW_N2,CW_N3,CW_N4,CW_N5,CW_N6)+CHOOSE(N_CW_A+1,0,CW_A1,CW_A2))*CW_PER_SWING*AM1492,AM1492))</f>
        <v>36.646795073643</v>
      </c>
      <c r="AQ1492" s="41" t="n">
        <f aca="false">IF(CORE_MODE=2,AN1492,K1492)</f>
        <v>1.386401</v>
      </c>
      <c r="AR1492" s="31" t="n">
        <f aca="false">IF(CORE_MODE=2,AO1492,L1492)</f>
        <v>16.549789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31" t="n">
        <v>16.907073</v>
      </c>
      <c r="H1493" s="8" t="n">
        <v>73.911331</v>
      </c>
      <c r="I1493" s="8" t="n">
        <v>428.127006</v>
      </c>
      <c r="J1493" s="31" t="n">
        <v>5.792441</v>
      </c>
      <c r="K1493" s="41" t="n">
        <v>1.256744</v>
      </c>
      <c r="L1493" s="31" t="n">
        <v>3.234603</v>
      </c>
      <c r="M1493" s="8" t="n">
        <v>128.5</v>
      </c>
      <c r="N1493" s="8" t="n">
        <v>869</v>
      </c>
      <c r="O1493" s="31" t="n">
        <v>15.22784</v>
      </c>
      <c r="P1493" s="31" t="n">
        <v>6.705046</v>
      </c>
      <c r="Q1493" s="31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31" t="n">
        <v>3.552169</v>
      </c>
      <c r="W1493" s="41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2*ROUNDUP(G1493*1000/V_ZENER,0)*PRICE_Z+(4+IF(CORE_MODE=1,1,0)+IF(OR(CORE_MODE=3,CORE_MODE=4),1+2*N_CW+2*N_CW_A,0))*ROUNDUP(G1493*DIODE_SAFETY/V_STICK,0)*PRICE_STICK</f>
        <v>147</v>
      </c>
      <c r="AG1493" s="24" t="n">
        <f aca="false">SUM(X1493:AF1493)</f>
        <v>1715.73594644</v>
      </c>
      <c r="AH1493" s="20" t="n">
        <f aca="false">FIXED_BOM</f>
        <v>3666</v>
      </c>
      <c r="AI1493" s="24" t="n">
        <f aca="false">(AG1493+AH1493)*(1+CONT)</f>
        <v>6188.996338406</v>
      </c>
      <c r="AJ1493" s="24" t="n">
        <f aca="false">IF(AR1493&gt;0,AI1493/AR1493,1000000000000)</f>
        <v>1913.37123548269</v>
      </c>
      <c r="AK1493" s="8" t="n">
        <f aca="false">IF(AND(AP1493&gt;=V_NEED,AR1493&gt;=P_MIN,AQ1493&gt;=Z_MIN,F1493&lt;=N_CAP,D1493&lt;=R_MAX,OR(CORONA_REQ=0,O1493&gt;=G1493),OR(CORE_MODE&lt;&gt;3,E_CORE&lt;=E_NULL_MAX)),1,0)</f>
        <v>0</v>
      </c>
      <c r="AL1493" s="31" t="n">
        <f aca="false">IF(AK1493=1,IF(OBJECTIVE=1,AI1493,AJ1493),1000000000000)+ROW()*0.000000001</f>
        <v>1000000000000</v>
      </c>
      <c r="AM1493" s="31" t="n">
        <v>8.81102</v>
      </c>
      <c r="AN1493" s="41" t="n">
        <v>1.190595</v>
      </c>
      <c r="AO1493" s="31" t="n">
        <v>2.526383</v>
      </c>
      <c r="AP1493" s="31" t="n">
        <f aca="false">IF(CORE_MODE=1,G1493,IF(OR(CORE_MODE=3,CORE_MODE=4),G1493+(CHOOSE(N_CW+1,0,1,CW_N2,CW_N3,CW_N4,CW_N5,CW_N6)+CHOOSE(N_CW_A+1,0,CW_A1,CW_A2))*CW_PER_SWING*AM1493,AM1493))</f>
        <v>35.60637473826</v>
      </c>
      <c r="AQ1493" s="41" t="n">
        <f aca="false">IF(CORE_MODE=2,AN1493,K1493)</f>
        <v>1.256744</v>
      </c>
      <c r="AR1493" s="31" t="n">
        <f aca="false">IF(CORE_MODE=2,AO1493,L1493)</f>
        <v>3.234603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31" t="n">
        <v>16.907073</v>
      </c>
      <c r="H1494" s="8" t="n">
        <v>115.00352</v>
      </c>
      <c r="I1494" s="8" t="n">
        <v>672.771009</v>
      </c>
      <c r="J1494" s="31" t="n">
        <v>5.850004</v>
      </c>
      <c r="K1494" s="41" t="n">
        <v>1.288548</v>
      </c>
      <c r="L1494" s="31" t="n">
        <v>5.552276</v>
      </c>
      <c r="M1494" s="8" t="n">
        <v>191.5</v>
      </c>
      <c r="N1494" s="8" t="n">
        <v>995</v>
      </c>
      <c r="O1494" s="31" t="n">
        <v>15.22784</v>
      </c>
      <c r="P1494" s="31" t="n">
        <v>10.057569</v>
      </c>
      <c r="Q1494" s="31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31" t="n">
        <v>4.805875</v>
      </c>
      <c r="W1494" s="41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2*ROUNDUP(G1494*1000/V_ZENER,0)*PRICE_Z+(4+IF(CORE_MODE=1,1,0)+IF(OR(CORE_MODE=3,CORE_MODE=4),1+2*N_CW+2*N_CW_A,0))*ROUNDUP(G1494*DIODE_SAFETY/V_STICK,0)*PRICE_STICK</f>
        <v>147</v>
      </c>
      <c r="AG1494" s="24" t="n">
        <f aca="false">SUM(X1494:AF1494)</f>
        <v>2346.92912636</v>
      </c>
      <c r="AH1494" s="20" t="n">
        <f aca="false">FIXED_BOM</f>
        <v>3666</v>
      </c>
      <c r="AI1494" s="24" t="n">
        <f aca="false">(AG1494+AH1494)*(1+CONT)</f>
        <v>6914.868495314</v>
      </c>
      <c r="AJ1494" s="24" t="n">
        <f aca="false">IF(AR1494&gt;0,AI1494/AR1494,1000000000000)</f>
        <v>1245.41152048529</v>
      </c>
      <c r="AK1494" s="8" t="n">
        <f aca="false">IF(AND(AP1494&gt;=V_NEED,AR1494&gt;=P_MIN,AQ1494&gt;=Z_MIN,F1494&lt;=N_CAP,D1494&lt;=R_MAX,OR(CORONA_REQ=0,O1494&gt;=G1494),OR(CORE_MODE&lt;&gt;3,E_CORE&lt;=E_NULL_MAX)),1,0)</f>
        <v>0</v>
      </c>
      <c r="AL1494" s="31" t="n">
        <f aca="false">IF(AK1494=1,IF(OBJECTIVE=1,AI1494,AJ1494),1000000000000)+ROW()*0.000000001</f>
        <v>1000000000000</v>
      </c>
      <c r="AM1494" s="31" t="n">
        <v>9.029764</v>
      </c>
      <c r="AN1494" s="41" t="n">
        <v>1.240693</v>
      </c>
      <c r="AO1494" s="31" t="n">
        <v>4.899804</v>
      </c>
      <c r="AP1494" s="31" t="n">
        <f aca="false">IF(CORE_MODE=1,G1494,IF(OR(CORE_MODE=3,CORE_MODE=4),G1494+(CHOOSE(N_CW+1,0,1,CW_N2,CW_N3,CW_N4,CW_N5,CW_N6)+CHOOSE(N_CW_A+1,0,CW_A1,CW_A2))*CW_PER_SWING*AM1494,AM1494))</f>
        <v>36.070607035932</v>
      </c>
      <c r="AQ1494" s="41" t="n">
        <f aca="false">IF(CORE_MODE=2,AN1494,K1494)</f>
        <v>1.288548</v>
      </c>
      <c r="AR1494" s="31" t="n">
        <f aca="false">IF(CORE_MODE=2,AO1494,L1494)</f>
        <v>5.552276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31" t="n">
        <v>16.907073</v>
      </c>
      <c r="H1495" s="8" t="n">
        <v>156.095709</v>
      </c>
      <c r="I1495" s="8" t="n">
        <v>917.415012</v>
      </c>
      <c r="J1495" s="31" t="n">
        <v>5.87726</v>
      </c>
      <c r="K1495" s="41" t="n">
        <v>1.305031</v>
      </c>
      <c r="L1495" s="31" t="n">
        <v>7.88367</v>
      </c>
      <c r="M1495" s="8" t="n">
        <v>254.5</v>
      </c>
      <c r="N1495" s="8" t="n">
        <v>1121</v>
      </c>
      <c r="O1495" s="31" t="n">
        <v>15.22784</v>
      </c>
      <c r="P1495" s="31" t="n">
        <v>13.410092</v>
      </c>
      <c r="Q1495" s="31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31" t="n">
        <v>6.059582</v>
      </c>
      <c r="W1495" s="41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2*ROUNDUP(G1495*1000/V_ZENER,0)*PRICE_Z+(4+IF(CORE_MODE=1,1,0)+IF(OR(CORE_MODE=3,CORE_MODE=4),1+2*N_CW+2*N_CW_A,0))*ROUNDUP(G1495*DIODE_SAFETY/V_STICK,0)*PRICE_STICK</f>
        <v>147</v>
      </c>
      <c r="AG1495" s="24" t="n">
        <f aca="false">SUM(X1495:AF1495)</f>
        <v>2978.12230978</v>
      </c>
      <c r="AH1495" s="20" t="n">
        <f aca="false">FIXED_BOM</f>
        <v>3666</v>
      </c>
      <c r="AI1495" s="24" t="n">
        <f aca="false">(AG1495+AH1495)*(1+CONT)</f>
        <v>7640.740656247</v>
      </c>
      <c r="AJ1495" s="24" t="n">
        <f aca="false">IF(AR1495&gt;0,AI1495/AR1495,1000000000000)</f>
        <v>969.185754381779</v>
      </c>
      <c r="AK1495" s="8" t="n">
        <f aca="false">IF(AND(AP1495&gt;=V_NEED,AR1495&gt;=P_MIN,AQ1495&gt;=Z_MIN,F1495&lt;=N_CAP,D1495&lt;=R_MAX,OR(CORONA_REQ=0,O1495&gt;=G1495),OR(CORE_MODE&lt;&gt;3,E_CORE&lt;=E_NULL_MAX)),1,0)</f>
        <v>0</v>
      </c>
      <c r="AL1495" s="31" t="n">
        <f aca="false">IF(AK1495=1,IF(OBJECTIVE=1,AI1495,AJ1495),1000000000000)+ROW()*0.000000001</f>
        <v>1000000000000</v>
      </c>
      <c r="AM1495" s="31" t="n">
        <v>9.0798</v>
      </c>
      <c r="AN1495" s="41" t="n">
        <v>1.267906</v>
      </c>
      <c r="AO1495" s="31" t="n">
        <v>7.238295</v>
      </c>
      <c r="AP1495" s="31" t="n">
        <f aca="false">IF(CORE_MODE=1,G1495,IF(OR(CORE_MODE=3,CORE_MODE=4),G1495+(CHOOSE(N_CW+1,0,1,CW_N2,CW_N3,CW_N4,CW_N5,CW_N6)+CHOOSE(N_CW_A+1,0,CW_A1,CW_A2))*CW_PER_SWING*AM1495,AM1495))</f>
        <v>36.1767965874</v>
      </c>
      <c r="AQ1495" s="41" t="n">
        <f aca="false">IF(CORE_MODE=2,AN1495,K1495)</f>
        <v>1.305031</v>
      </c>
      <c r="AR1495" s="31" t="n">
        <f aca="false">IF(CORE_MODE=2,AO1495,L1495)</f>
        <v>7.88367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31" t="n">
        <v>16.907073</v>
      </c>
      <c r="H1496" s="8" t="n">
        <v>197.187898</v>
      </c>
      <c r="I1496" s="8" t="n">
        <v>1162.059016</v>
      </c>
      <c r="J1496" s="31" t="n">
        <v>5.893156</v>
      </c>
      <c r="K1496" s="41" t="n">
        <v>1.31416</v>
      </c>
      <c r="L1496" s="31" t="n">
        <v>10.214759</v>
      </c>
      <c r="M1496" s="8" t="n">
        <v>317.5</v>
      </c>
      <c r="N1496" s="8" t="n">
        <v>1247</v>
      </c>
      <c r="O1496" s="31" t="n">
        <v>15.22784</v>
      </c>
      <c r="P1496" s="31" t="n">
        <v>16.762616</v>
      </c>
      <c r="Q1496" s="31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31" t="n">
        <v>7.313288</v>
      </c>
      <c r="W1496" s="41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2*ROUNDUP(G1496*1000/V_ZENER,0)*PRICE_Z+(4+IF(CORE_MODE=1,1,0)+IF(OR(CORE_MODE=3,CORE_MODE=4),1+2*N_CW+2*N_CW_A,0))*ROUNDUP(G1496*DIODE_SAFETY/V_STICK,0)*PRICE_STICK</f>
        <v>147</v>
      </c>
      <c r="AG1496" s="24" t="n">
        <f aca="false">SUM(X1496:AF1496)</f>
        <v>3609.3154947</v>
      </c>
      <c r="AH1496" s="20" t="n">
        <f aca="false">FIXED_BOM</f>
        <v>3666</v>
      </c>
      <c r="AI1496" s="24" t="n">
        <f aca="false">(AG1496+AH1496)*(1+CONT)</f>
        <v>8366.612818905</v>
      </c>
      <c r="AJ1496" s="24" t="n">
        <f aca="false">IF(AR1496&gt;0,AI1496/AR1496,1000000000000)</f>
        <v>819.070995106688</v>
      </c>
      <c r="AK1496" s="8" t="n">
        <f aca="false">IF(AND(AP1496&gt;=V_NEED,AR1496&gt;=P_MIN,AQ1496&gt;=Z_MIN,F1496&lt;=N_CAP,D1496&lt;=R_MAX,OR(CORONA_REQ=0,O1496&gt;=G1496),OR(CORE_MODE&lt;&gt;3,E_CORE&lt;=E_NULL_MAX)),1,0)</f>
        <v>0</v>
      </c>
      <c r="AL1496" s="31" t="n">
        <f aca="false">IF(AK1496=1,IF(OBJECTIVE=1,AI1496,AJ1496),1000000000000)+ROW()*0.000000001</f>
        <v>1000000000000</v>
      </c>
      <c r="AM1496" s="31" t="n">
        <v>9.119508</v>
      </c>
      <c r="AN1496" s="41" t="n">
        <v>1.283461</v>
      </c>
      <c r="AO1496" s="31" t="n">
        <v>9.553105</v>
      </c>
      <c r="AP1496" s="31" t="n">
        <f aca="false">IF(CORE_MODE=1,G1496,IF(OR(CORE_MODE=3,CORE_MODE=4),G1496+(CHOOSE(N_CW+1,0,1,CW_N2,CW_N3,CW_N4,CW_N5,CW_N6)+CHOOSE(N_CW_A+1,0,CW_A1,CW_A2))*CW_PER_SWING*AM1496,AM1496))</f>
        <v>36.261067406604</v>
      </c>
      <c r="AQ1496" s="41" t="n">
        <f aca="false">IF(CORE_MODE=2,AN1496,K1496)</f>
        <v>1.31416</v>
      </c>
      <c r="AR1496" s="31" t="n">
        <f aca="false">IF(CORE_MODE=2,AO1496,L1496)</f>
        <v>10.214759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31" t="n">
        <v>16.907073</v>
      </c>
      <c r="H1497" s="8" t="n">
        <v>238.280087</v>
      </c>
      <c r="I1497" s="8" t="n">
        <v>1406.703019</v>
      </c>
      <c r="J1497" s="31" t="n">
        <v>5.903569</v>
      </c>
      <c r="K1497" s="41" t="n">
        <v>1.320796</v>
      </c>
      <c r="L1497" s="31" t="n">
        <v>12.557893</v>
      </c>
      <c r="M1497" s="8" t="n">
        <v>380.5</v>
      </c>
      <c r="N1497" s="8" t="n">
        <v>1373</v>
      </c>
      <c r="O1497" s="31" t="n">
        <v>15.22784</v>
      </c>
      <c r="P1497" s="31" t="n">
        <v>20.115139</v>
      </c>
      <c r="Q1497" s="31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31" t="n">
        <v>8.566995</v>
      </c>
      <c r="W1497" s="41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2*ROUNDUP(G1497*1000/V_ZENER,0)*PRICE_Z+(4+IF(CORE_MODE=1,1,0)+IF(OR(CORE_MODE=3,CORE_MODE=4),1+2*N_CW+2*N_CW_A,0))*ROUNDUP(G1497*DIODE_SAFETY/V_STICK,0)*PRICE_STICK</f>
        <v>147</v>
      </c>
      <c r="AG1497" s="24" t="n">
        <f aca="false">SUM(X1497:AF1497)</f>
        <v>4240.50873462</v>
      </c>
      <c r="AH1497" s="20" t="n">
        <f aca="false">FIXED_BOM</f>
        <v>3666</v>
      </c>
      <c r="AI1497" s="24" t="n">
        <f aca="false">(AG1497+AH1497)*(1+CONT)</f>
        <v>9092.485044813</v>
      </c>
      <c r="AJ1497" s="24" t="n">
        <f aca="false">IF(AR1497&gt;0,AI1497/AR1497,1000000000000)</f>
        <v>724.045430615868</v>
      </c>
      <c r="AK1497" s="8" t="n">
        <f aca="false">IF(AND(AP1497&gt;=V_NEED,AR1497&gt;=P_MIN,AQ1497&gt;=Z_MIN,F1497&lt;=N_CAP,D1497&lt;=R_MAX,OR(CORONA_REQ=0,O1497&gt;=G1497),OR(CORE_MODE&lt;&gt;3,E_CORE&lt;=E_NULL_MAX)),1,0)</f>
        <v>0</v>
      </c>
      <c r="AL1497" s="31" t="n">
        <f aca="false">IF(AK1497=1,IF(OBJECTIVE=1,AI1497,AJ1497),1000000000000)+ROW()*0.000000001</f>
        <v>1000000000000</v>
      </c>
      <c r="AM1497" s="31" t="n">
        <v>9.151412</v>
      </c>
      <c r="AN1497" s="41" t="n">
        <v>1.295387</v>
      </c>
      <c r="AO1497" s="31" t="n">
        <v>11.917383</v>
      </c>
      <c r="AP1497" s="31" t="n">
        <f aca="false">IF(CORE_MODE=1,G1497,IF(OR(CORE_MODE=3,CORE_MODE=4),G1497+(CHOOSE(N_CW+1,0,1,CW_N2,CW_N3,CW_N4,CW_N5,CW_N6)+CHOOSE(N_CW_A+1,0,CW_A1,CW_A2))*CW_PER_SWING*AM1497,AM1497))</f>
        <v>36.328776085356</v>
      </c>
      <c r="AQ1497" s="41" t="n">
        <f aca="false">IF(CORE_MODE=2,AN1497,K1497)</f>
        <v>1.320796</v>
      </c>
      <c r="AR1497" s="31" t="n">
        <f aca="false">IF(CORE_MODE=2,AO1497,L1497)</f>
        <v>12.557893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31" t="n">
        <v>16.907073</v>
      </c>
      <c r="H1498" s="8" t="n">
        <v>320.464465</v>
      </c>
      <c r="I1498" s="8" t="n">
        <v>1895.991025</v>
      </c>
      <c r="J1498" s="31" t="n">
        <v>5.916385</v>
      </c>
      <c r="K1498" s="41" t="n">
        <v>1.328565</v>
      </c>
      <c r="L1498" s="31" t="n">
        <v>17.227248</v>
      </c>
      <c r="M1498" s="8" t="n">
        <v>506.5</v>
      </c>
      <c r="N1498" s="8" t="n">
        <v>1625</v>
      </c>
      <c r="O1498" s="31" t="n">
        <v>15.22784</v>
      </c>
      <c r="P1498" s="31" t="n">
        <v>26.820185</v>
      </c>
      <c r="Q1498" s="31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31" t="n">
        <v>11.074408</v>
      </c>
      <c r="W1498" s="41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2*ROUNDUP(G1498*1000/V_ZENER,0)*PRICE_Z+(4+IF(CORE_MODE=1,1,0)+IF(OR(CORE_MODE=3,CORE_MODE=4),1+2*N_CW+2*N_CW_A,0))*ROUNDUP(G1498*DIODE_SAFETY/V_STICK,0)*PRICE_STICK</f>
        <v>147</v>
      </c>
      <c r="AG1498" s="24" t="n">
        <f aca="false">SUM(X1498:AF1498)</f>
        <v>5502.89509249</v>
      </c>
      <c r="AH1498" s="20" t="n">
        <f aca="false">FIXED_BOM</f>
        <v>3666</v>
      </c>
      <c r="AI1498" s="24" t="n">
        <f aca="false">(AG1498+AH1498)*(1+CONT)</f>
        <v>10544.2293563635</v>
      </c>
      <c r="AJ1498" s="24" t="n">
        <f aca="false">IF(AR1498&gt;0,AI1498/AR1498,1000000000000)</f>
        <v>612.066962544656</v>
      </c>
      <c r="AK1498" s="8" t="n">
        <f aca="false">IF(AND(AP1498&gt;=V_NEED,AR1498&gt;=P_MIN,AQ1498&gt;=Z_MIN,F1498&lt;=N_CAP,D1498&lt;=R_MAX,OR(CORONA_REQ=0,O1498&gt;=G1498),OR(CORE_MODE&lt;&gt;3,E_CORE&lt;=E_NULL_MAX)),1,0)</f>
        <v>0</v>
      </c>
      <c r="AL1498" s="31" t="n">
        <f aca="false">IF(AK1498=1,IF(OBJECTIVE=1,AI1498,AJ1498),1000000000000)+ROW()*0.000000001</f>
        <v>1000000000000</v>
      </c>
      <c r="AM1498" s="31" t="n">
        <v>9.226975</v>
      </c>
      <c r="AN1498" s="41" t="n">
        <v>1.308696</v>
      </c>
      <c r="AO1498" s="31" t="n">
        <v>16.568289</v>
      </c>
      <c r="AP1498" s="31" t="n">
        <f aca="false">IF(CORE_MODE=1,G1498,IF(OR(CORE_MODE=3,CORE_MODE=4),G1498+(CHOOSE(N_CW+1,0,1,CW_N2,CW_N3,CW_N4,CW_N5,CW_N6)+CHOOSE(N_CW_A+1,0,CW_A1,CW_A2))*CW_PER_SWING*AM1498,AM1498))</f>
        <v>36.489140644425</v>
      </c>
      <c r="AQ1498" s="41" t="n">
        <f aca="false">IF(CORE_MODE=2,AN1498,K1498)</f>
        <v>1.328565</v>
      </c>
      <c r="AR1498" s="31" t="n">
        <f aca="false">IF(CORE_MODE=2,AO1498,L1498)</f>
        <v>17.227248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31" t="n">
        <v>16.907073</v>
      </c>
      <c r="H1499" s="8" t="n">
        <v>40.095072</v>
      </c>
      <c r="I1499" s="8" t="n">
        <v>308.099346</v>
      </c>
      <c r="J1499" s="31" t="n">
        <v>7.68422</v>
      </c>
      <c r="K1499" s="41" t="n">
        <v>1.285062</v>
      </c>
      <c r="L1499" s="31" t="n">
        <v>2.503895</v>
      </c>
      <c r="M1499" s="8" t="n">
        <v>124</v>
      </c>
      <c r="N1499" s="8" t="n">
        <v>860</v>
      </c>
      <c r="O1499" s="31" t="n">
        <v>16.128223</v>
      </c>
      <c r="P1499" s="31" t="n">
        <v>6.010303</v>
      </c>
      <c r="Q1499" s="31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31" t="n">
        <v>3.462618</v>
      </c>
      <c r="W1499" s="41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2*ROUNDUP(G1499*1000/V_ZENER,0)*PRICE_Z+(4+IF(CORE_MODE=1,1,0)+IF(OR(CORE_MODE=3,CORE_MODE=4),1+2*N_CW+2*N_CW_A,0))*ROUNDUP(G1499*DIODE_SAFETY/V_STICK,0)*PRICE_STICK</f>
        <v>147</v>
      </c>
      <c r="AG1499" s="24" t="n">
        <f aca="false">SUM(X1499:AF1499)</f>
        <v>1635.41042881</v>
      </c>
      <c r="AH1499" s="20" t="n">
        <f aca="false">FIXED_BOM</f>
        <v>3666</v>
      </c>
      <c r="AI1499" s="24" t="n">
        <f aca="false">(AG1499+AH1499)*(1+CONT)</f>
        <v>6096.6219931315</v>
      </c>
      <c r="AJ1499" s="24" t="n">
        <f aca="false">IF(AR1499&gt;0,AI1499/AR1499,1000000000000)</f>
        <v>2434.85529270656</v>
      </c>
      <c r="AK1499" s="8" t="n">
        <f aca="false">IF(AND(AP1499&gt;=V_NEED,AR1499&gt;=P_MIN,AQ1499&gt;=Z_MIN,F1499&lt;=N_CAP,D1499&lt;=R_MAX,OR(CORONA_REQ=0,O1499&gt;=G1499),OR(CORE_MODE&lt;&gt;3,E_CORE&lt;=E_NULL_MAX)),1,0)</f>
        <v>0</v>
      </c>
      <c r="AL1499" s="31" t="n">
        <f aca="false">IF(AK1499=1,IF(OBJECTIVE=1,AI1499,AJ1499),1000000000000)+ROW()*0.000000001</f>
        <v>1000000000000</v>
      </c>
      <c r="AM1499" s="31" t="n">
        <v>8.875404</v>
      </c>
      <c r="AN1499" s="41" t="n">
        <v>1.18891</v>
      </c>
      <c r="AO1499" s="31" t="n">
        <v>1.803614</v>
      </c>
      <c r="AP1499" s="31" t="n">
        <f aca="false">IF(CORE_MODE=1,G1499,IF(OR(CORE_MODE=3,CORE_MODE=4),G1499+(CHOOSE(N_CW+1,0,1,CW_N2,CW_N3,CW_N4,CW_N5,CW_N6)+CHOOSE(N_CW_A+1,0,CW_A1,CW_A2))*CW_PER_SWING*AM1499,AM1499))</f>
        <v>35.743014519252</v>
      </c>
      <c r="AQ1499" s="41" t="n">
        <f aca="false">IF(CORE_MODE=2,AN1499,K1499)</f>
        <v>1.285062</v>
      </c>
      <c r="AR1499" s="31" t="n">
        <f aca="false">IF(CORE_MODE=2,AO1499,L1499)</f>
        <v>2.503895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31" t="n">
        <v>16.907073</v>
      </c>
      <c r="H1500" s="8" t="n">
        <v>61.863684</v>
      </c>
      <c r="I1500" s="8" t="n">
        <v>484.156116</v>
      </c>
      <c r="J1500" s="31" t="n">
        <v>7.826177</v>
      </c>
      <c r="K1500" s="41" t="n">
        <v>1.333875</v>
      </c>
      <c r="L1500" s="31" t="n">
        <v>4.423868</v>
      </c>
      <c r="M1500" s="8" t="n">
        <v>190</v>
      </c>
      <c r="N1500" s="8" t="n">
        <v>992</v>
      </c>
      <c r="O1500" s="31" t="n">
        <v>16.128223</v>
      </c>
      <c r="P1500" s="31" t="n">
        <v>9.015455</v>
      </c>
      <c r="Q1500" s="31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31" t="n">
        <v>4.776025</v>
      </c>
      <c r="W1500" s="41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2*ROUNDUP(G1500*1000/V_ZENER,0)*PRICE_Z+(4+IF(CORE_MODE=1,1,0)+IF(OR(CORE_MODE=3,CORE_MODE=4),1+2*N_CW+2*N_CW_A,0))*ROUNDUP(G1500*DIODE_SAFETY/V_STICK,0)*PRICE_STICK</f>
        <v>147</v>
      </c>
      <c r="AG1500" s="24" t="n">
        <f aca="false">SUM(X1500:AF1500)</f>
        <v>2274.9149817</v>
      </c>
      <c r="AH1500" s="20" t="n">
        <f aca="false">FIXED_BOM</f>
        <v>3666</v>
      </c>
      <c r="AI1500" s="24" t="n">
        <f aca="false">(AG1500+AH1500)*(1+CONT)</f>
        <v>6832.052228955</v>
      </c>
      <c r="AJ1500" s="24" t="n">
        <f aca="false">IF(AR1500&gt;0,AI1500/AR1500,1000000000000)</f>
        <v>1544.36168279772</v>
      </c>
      <c r="AK1500" s="8" t="n">
        <f aca="false">IF(AND(AP1500&gt;=V_NEED,AR1500&gt;=P_MIN,AQ1500&gt;=Z_MIN,F1500&lt;=N_CAP,D1500&lt;=R_MAX,OR(CORONA_REQ=0,O1500&gt;=G1500),OR(CORE_MODE&lt;&gt;3,E_CORE&lt;=E_NULL_MAX)),1,0)</f>
        <v>0</v>
      </c>
      <c r="AL1500" s="31" t="n">
        <f aca="false">IF(AK1500=1,IF(OBJECTIVE=1,AI1500,AJ1500),1000000000000)+ROW()*0.000000001</f>
        <v>1000000000000</v>
      </c>
      <c r="AM1500" s="31" t="n">
        <v>9.113403</v>
      </c>
      <c r="AN1500" s="41" t="n">
        <v>1.262235</v>
      </c>
      <c r="AO1500" s="31" t="n">
        <v>3.792862</v>
      </c>
      <c r="AP1500" s="31" t="n">
        <f aca="false">IF(CORE_MODE=1,G1500,IF(OR(CORE_MODE=3,CORE_MODE=4),G1500+(CHOOSE(N_CW+1,0,1,CW_N2,CW_N3,CW_N4,CW_N5,CW_N6)+CHOOSE(N_CW_A+1,0,CW_A1,CW_A2))*CW_PER_SWING*AM1500,AM1500))</f>
        <v>36.248110990989</v>
      </c>
      <c r="AQ1500" s="41" t="n">
        <f aca="false">IF(CORE_MODE=2,AN1500,K1500)</f>
        <v>1.333875</v>
      </c>
      <c r="AR1500" s="31" t="n">
        <f aca="false">IF(CORE_MODE=2,AO1500,L1500)</f>
        <v>4.423868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31" t="n">
        <v>16.907073</v>
      </c>
      <c r="H1501" s="8" t="n">
        <v>83.632296</v>
      </c>
      <c r="I1501" s="8" t="n">
        <v>660.212885</v>
      </c>
      <c r="J1501" s="31" t="n">
        <v>7.894234</v>
      </c>
      <c r="K1501" s="41" t="n">
        <v>1.358277</v>
      </c>
      <c r="L1501" s="31" t="n">
        <v>6.348234</v>
      </c>
      <c r="M1501" s="8" t="n">
        <v>245</v>
      </c>
      <c r="N1501" s="8" t="n">
        <v>1102</v>
      </c>
      <c r="O1501" s="31" t="n">
        <v>16.128223</v>
      </c>
      <c r="P1501" s="31" t="n">
        <v>12.020607</v>
      </c>
      <c r="Q1501" s="31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31" t="n">
        <v>5.870531</v>
      </c>
      <c r="W1501" s="41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2*ROUNDUP(G1501*1000/V_ZENER,0)*PRICE_Z+(4+IF(CORE_MODE=1,1,0)+IF(OR(CORE_MODE=3,CORE_MODE=4),1+2*N_CW+2*N_CW_A,0))*ROUNDUP(G1501*DIODE_SAFETY/V_STICK,0)*PRICE_STICK</f>
        <v>147</v>
      </c>
      <c r="AG1501" s="24" t="n">
        <f aca="false">SUM(X1501:AF1501)</f>
        <v>2812.8548116</v>
      </c>
      <c r="AH1501" s="20" t="n">
        <f aca="false">FIXED_BOM</f>
        <v>3666</v>
      </c>
      <c r="AI1501" s="24" t="n">
        <f aca="false">(AG1501+AH1501)*(1+CONT)</f>
        <v>7450.68303334</v>
      </c>
      <c r="AJ1501" s="24" t="n">
        <f aca="false">IF(AR1501&gt;0,AI1501/AR1501,1000000000000)</f>
        <v>1173.66231826678</v>
      </c>
      <c r="AK1501" s="8" t="n">
        <f aca="false">IF(AND(AP1501&gt;=V_NEED,AR1501&gt;=P_MIN,AQ1501&gt;=Z_MIN,F1501&lt;=N_CAP,D1501&lt;=R_MAX,OR(CORONA_REQ=0,O1501&gt;=G1501),OR(CORE_MODE&lt;&gt;3,E_CORE&lt;=E_NULL_MAX)),1,0)</f>
        <v>0</v>
      </c>
      <c r="AL1501" s="31" t="n">
        <f aca="false">IF(AK1501=1,IF(OBJECTIVE=1,AI1501,AJ1501),1000000000000)+ROW()*0.000000001</f>
        <v>1000000000000</v>
      </c>
      <c r="AM1501" s="31" t="n">
        <v>9.166759</v>
      </c>
      <c r="AN1501" s="41" t="n">
        <v>1.300743</v>
      </c>
      <c r="AO1501" s="31" t="n">
        <v>5.691979</v>
      </c>
      <c r="AP1501" s="31" t="n">
        <f aca="false">IF(CORE_MODE=1,G1501,IF(OR(CORE_MODE=3,CORE_MODE=4),G1501+(CHOOSE(N_CW+1,0,1,CW_N2,CW_N3,CW_N4,CW_N5,CW_N6)+CHOOSE(N_CW_A+1,0,CW_A1,CW_A2))*CW_PER_SWING*AM1501,AM1501))</f>
        <v>36.361346455617</v>
      </c>
      <c r="AQ1501" s="41" t="n">
        <f aca="false">IF(CORE_MODE=2,AN1501,K1501)</f>
        <v>1.358277</v>
      </c>
      <c r="AR1501" s="31" t="n">
        <f aca="false">IF(CORE_MODE=2,AO1501,L1501)</f>
        <v>6.348234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31" t="n">
        <v>16.907073</v>
      </c>
      <c r="H1502" s="8" t="n">
        <v>105.400909</v>
      </c>
      <c r="I1502" s="8" t="n">
        <v>836.269654</v>
      </c>
      <c r="J1502" s="31" t="n">
        <v>7.934179</v>
      </c>
      <c r="K1502" s="41" t="n">
        <v>1.373544</v>
      </c>
      <c r="L1502" s="31" t="n">
        <v>8.29374</v>
      </c>
      <c r="M1502" s="8" t="n">
        <v>311</v>
      </c>
      <c r="N1502" s="8" t="n">
        <v>1234</v>
      </c>
      <c r="O1502" s="31" t="n">
        <v>16.128223</v>
      </c>
      <c r="P1502" s="31" t="n">
        <v>15.025759</v>
      </c>
      <c r="Q1502" s="31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31" t="n">
        <v>7.183938</v>
      </c>
      <c r="W1502" s="41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2*ROUNDUP(G1502*1000/V_ZENER,0)*PRICE_Z+(4+IF(CORE_MODE=1,1,0)+IF(OR(CORE_MODE=3,CORE_MODE=4),1+2*N_CW+2*N_CW_A,0))*ROUNDUP(G1502*DIODE_SAFETY/V_STICK,0)*PRICE_STICK</f>
        <v>147</v>
      </c>
      <c r="AG1502" s="24" t="n">
        <f aca="false">SUM(X1502:AF1502)</f>
        <v>3452.35929949</v>
      </c>
      <c r="AH1502" s="20" t="n">
        <f aca="false">FIXED_BOM</f>
        <v>3666</v>
      </c>
      <c r="AI1502" s="24" t="n">
        <f aca="false">(AG1502+AH1502)*(1+CONT)</f>
        <v>8186.1131944135</v>
      </c>
      <c r="AJ1502" s="24" t="n">
        <f aca="false">IF(AR1502&gt;0,AI1502/AR1502,1000000000000)</f>
        <v>987.023127613537</v>
      </c>
      <c r="AK1502" s="8" t="n">
        <f aca="false">IF(AND(AP1502&gt;=V_NEED,AR1502&gt;=P_MIN,AQ1502&gt;=Z_MIN,F1502&lt;=N_CAP,D1502&lt;=R_MAX,OR(CORONA_REQ=0,O1502&gt;=G1502),OR(CORE_MODE&lt;&gt;3,E_CORE&lt;=E_NULL_MAX)),1,0)</f>
        <v>0</v>
      </c>
      <c r="AL1502" s="31" t="n">
        <f aca="false">IF(AK1502=1,IF(OBJECTIVE=1,AI1502,AJ1502),1000000000000)+ROW()*0.000000001</f>
        <v>1000000000000</v>
      </c>
      <c r="AM1502" s="31" t="n">
        <v>9.207153</v>
      </c>
      <c r="AN1502" s="41" t="n">
        <v>1.326541</v>
      </c>
      <c r="AO1502" s="31" t="n">
        <v>7.658808</v>
      </c>
      <c r="AP1502" s="31" t="n">
        <f aca="false">IF(CORE_MODE=1,G1502,IF(OR(CORE_MODE=3,CORE_MODE=4),G1502+(CHOOSE(N_CW+1,0,1,CW_N2,CW_N3,CW_N4,CW_N5,CW_N6)+CHOOSE(N_CW_A+1,0,CW_A1,CW_A2))*CW_PER_SWING*AM1502,AM1502))</f>
        <v>36.447073147239</v>
      </c>
      <c r="AQ1502" s="41" t="n">
        <f aca="false">IF(CORE_MODE=2,AN1502,K1502)</f>
        <v>1.373544</v>
      </c>
      <c r="AR1502" s="31" t="n">
        <f aca="false">IF(CORE_MODE=2,AO1502,L1502)</f>
        <v>8.29374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31" t="n">
        <v>16.907073</v>
      </c>
      <c r="H1503" s="8" t="n">
        <v>127.169521</v>
      </c>
      <c r="I1503" s="8" t="n">
        <v>1012.326424</v>
      </c>
      <c r="J1503" s="31" t="n">
        <v>7.960448</v>
      </c>
      <c r="K1503" s="41" t="n">
        <v>1.383206</v>
      </c>
      <c r="L1503" s="31" t="n">
        <v>10.228912</v>
      </c>
      <c r="M1503" s="8" t="n">
        <v>366</v>
      </c>
      <c r="N1503" s="8" t="n">
        <v>1344</v>
      </c>
      <c r="O1503" s="31" t="n">
        <v>16.128223</v>
      </c>
      <c r="P1503" s="31" t="n">
        <v>18.03091</v>
      </c>
      <c r="Q1503" s="31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31" t="n">
        <v>8.278443</v>
      </c>
      <c r="W1503" s="41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2*ROUNDUP(G1503*1000/V_ZENER,0)*PRICE_Z+(4+IF(CORE_MODE=1,1,0)+IF(OR(CORE_MODE=3,CORE_MODE=4),1+2*N_CW+2*N_CW_A,0))*ROUNDUP(G1503*DIODE_SAFETY/V_STICK,0)*PRICE_STICK</f>
        <v>147</v>
      </c>
      <c r="AG1503" s="24" t="n">
        <f aca="false">SUM(X1503:AF1503)</f>
        <v>3990.29904545</v>
      </c>
      <c r="AH1503" s="20" t="n">
        <f aca="false">FIXED_BOM</f>
        <v>3666</v>
      </c>
      <c r="AI1503" s="24" t="n">
        <f aca="false">(AG1503+AH1503)*(1+CONT)</f>
        <v>8804.7439022675</v>
      </c>
      <c r="AJ1503" s="24" t="n">
        <f aca="false">IF(AR1503&gt;0,AI1503/AR1503,1000000000000)</f>
        <v>860.770324572887</v>
      </c>
      <c r="AK1503" s="8" t="n">
        <f aca="false">IF(AND(AP1503&gt;=V_NEED,AR1503&gt;=P_MIN,AQ1503&gt;=Z_MIN,F1503&lt;=N_CAP,D1503&lt;=R_MAX,OR(CORONA_REQ=0,O1503&gt;=G1503),OR(CORE_MODE&lt;&gt;3,E_CORE&lt;=E_NULL_MAX)),1,0)</f>
        <v>0</v>
      </c>
      <c r="AL1503" s="31" t="n">
        <f aca="false">IF(AK1503=1,IF(OBJECTIVE=1,AI1503,AJ1503),1000000000000)+ROW()*0.000000001</f>
        <v>1000000000000</v>
      </c>
      <c r="AM1503" s="31" t="n">
        <v>9.240612</v>
      </c>
      <c r="AN1503" s="41" t="n">
        <v>1.34222</v>
      </c>
      <c r="AO1503" s="31" t="n">
        <v>9.567475</v>
      </c>
      <c r="AP1503" s="31" t="n">
        <f aca="false">IF(CORE_MODE=1,G1503,IF(OR(CORE_MODE=3,CORE_MODE=4),G1503+(CHOOSE(N_CW+1,0,1,CW_N2,CW_N3,CW_N4,CW_N5,CW_N6)+CHOOSE(N_CW_A+1,0,CW_A1,CW_A2))*CW_PER_SWING*AM1503,AM1503))</f>
        <v>36.518081944956</v>
      </c>
      <c r="AQ1503" s="41" t="n">
        <f aca="false">IF(CORE_MODE=2,AN1503,K1503)</f>
        <v>1.383206</v>
      </c>
      <c r="AR1503" s="31" t="n">
        <f aca="false">IF(CORE_MODE=2,AO1503,L1503)</f>
        <v>10.228912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31" t="n">
        <v>16.907073</v>
      </c>
      <c r="H1504" s="8" t="n">
        <v>170.706746</v>
      </c>
      <c r="I1504" s="8" t="n">
        <v>1364.439963</v>
      </c>
      <c r="J1504" s="31" t="n">
        <v>7.992888</v>
      </c>
      <c r="K1504" s="41" t="n">
        <v>1.396252</v>
      </c>
      <c r="L1504" s="31" t="n">
        <v>14.123194</v>
      </c>
      <c r="M1504" s="8" t="n">
        <v>487</v>
      </c>
      <c r="N1504" s="8" t="n">
        <v>1586</v>
      </c>
      <c r="O1504" s="31" t="n">
        <v>16.128223</v>
      </c>
      <c r="P1504" s="31" t="n">
        <v>24.041214</v>
      </c>
      <c r="Q1504" s="31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31" t="n">
        <v>10.686356</v>
      </c>
      <c r="W1504" s="41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2*ROUNDUP(G1504*1000/V_ZENER,0)*PRICE_Z+(4+IF(CORE_MODE=1,1,0)+IF(OR(CORE_MODE=3,CORE_MODE=4),1+2*N_CW+2*N_CW_A,0))*ROUNDUP(G1504*DIODE_SAFETY/V_STICK,0)*PRICE_STICK</f>
        <v>147</v>
      </c>
      <c r="AG1504" s="24" t="n">
        <f aca="false">SUM(X1504:AF1504)</f>
        <v>5167.74342974</v>
      </c>
      <c r="AH1504" s="20" t="n">
        <f aca="false">FIXED_BOM</f>
        <v>3666</v>
      </c>
      <c r="AI1504" s="24" t="n">
        <f aca="false">(AG1504+AH1504)*(1+CONT)</f>
        <v>10158.804944201</v>
      </c>
      <c r="AJ1504" s="24" t="n">
        <f aca="false">IF(AR1504&gt;0,AI1504/AR1504,1000000000000)</f>
        <v>719.299398153208</v>
      </c>
      <c r="AK1504" s="8" t="n">
        <f aca="false">IF(AND(AP1504&gt;=V_NEED,AR1504&gt;=P_MIN,AQ1504&gt;=Z_MIN,F1504&lt;=N_CAP,D1504&lt;=R_MAX,OR(CORONA_REQ=0,O1504&gt;=G1504),OR(CORE_MODE&lt;&gt;3,E_CORE&lt;=E_NULL_MAX)),1,0)</f>
        <v>0</v>
      </c>
      <c r="AL1504" s="31" t="n">
        <f aca="false">IF(AK1504=1,IF(OBJECTIVE=1,AI1504,AJ1504),1000000000000)+ROW()*0.000000001</f>
        <v>1000000000000</v>
      </c>
      <c r="AM1504" s="31" t="n">
        <v>9.292394</v>
      </c>
      <c r="AN1504" s="41" t="n">
        <v>1.364931</v>
      </c>
      <c r="AO1504" s="31" t="n">
        <v>13.470759</v>
      </c>
      <c r="AP1504" s="31" t="n">
        <f aca="false">IF(CORE_MODE=1,G1504,IF(OR(CORE_MODE=3,CORE_MODE=4),G1504+(CHOOSE(N_CW+1,0,1,CW_N2,CW_N3,CW_N4,CW_N5,CW_N6)+CHOOSE(N_CW_A+1,0,CW_A1,CW_A2))*CW_PER_SWING*AM1504,AM1504))</f>
        <v>36.627976967622</v>
      </c>
      <c r="AQ1504" s="41" t="n">
        <f aca="false">IF(CORE_MODE=2,AN1504,K1504)</f>
        <v>1.396252</v>
      </c>
      <c r="AR1504" s="31" t="n">
        <f aca="false">IF(CORE_MODE=2,AO1504,L1504)</f>
        <v>14.123194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31" t="n">
        <v>16.907073</v>
      </c>
      <c r="H1505" s="8" t="n">
        <v>52.488645</v>
      </c>
      <c r="I1505" s="8" t="n">
        <v>368.232711</v>
      </c>
      <c r="J1505" s="31" t="n">
        <v>7.015474</v>
      </c>
      <c r="K1505" s="41" t="n">
        <v>1.286242</v>
      </c>
      <c r="L1505" s="31" t="n">
        <v>3.007537</v>
      </c>
      <c r="M1505" s="8" t="n">
        <v>135</v>
      </c>
      <c r="N1505" s="8" t="n">
        <v>882</v>
      </c>
      <c r="O1505" s="31" t="n">
        <v>16.128223</v>
      </c>
      <c r="P1505" s="31" t="n">
        <v>7.028179</v>
      </c>
      <c r="Q1505" s="31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31" t="n">
        <v>3.681519</v>
      </c>
      <c r="W1505" s="41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2*ROUNDUP(G1505*1000/V_ZENER,0)*PRICE_Z+(4+IF(CORE_MODE=1,1,0)+IF(OR(CORE_MODE=3,CORE_MODE=4),1+2*N_CW+2*N_CW_A,0))*ROUNDUP(G1505*DIODE_SAFETY/V_STICK,0)*PRICE_STICK</f>
        <v>147</v>
      </c>
      <c r="AG1505" s="24" t="n">
        <f aca="false">SUM(X1505:AF1505)</f>
        <v>1749.15913949</v>
      </c>
      <c r="AH1505" s="20" t="n">
        <f aca="false">FIXED_BOM</f>
        <v>3666</v>
      </c>
      <c r="AI1505" s="24" t="n">
        <f aca="false">(AG1505+AH1505)*(1+CONT)</f>
        <v>6227.4330104135</v>
      </c>
      <c r="AJ1505" s="24" t="n">
        <f aca="false">IF(AR1505&gt;0,AI1505/AR1505,1000000000000)</f>
        <v>2070.60894360186</v>
      </c>
      <c r="AK1505" s="8" t="n">
        <f aca="false">IF(AND(AP1505&gt;=V_NEED,AR1505&gt;=P_MIN,AQ1505&gt;=Z_MIN,F1505&lt;=N_CAP,D1505&lt;=R_MAX,OR(CORONA_REQ=0,O1505&gt;=G1505),OR(CORE_MODE&lt;&gt;3,E_CORE&lt;=E_NULL_MAX)),1,0)</f>
        <v>0</v>
      </c>
      <c r="AL1505" s="31" t="n">
        <f aca="false">IF(AK1505=1,IF(OBJECTIVE=1,AI1505,AJ1505),1000000000000)+ROW()*0.000000001</f>
        <v>1000000000000</v>
      </c>
      <c r="AM1505" s="31" t="n">
        <v>8.773315</v>
      </c>
      <c r="AN1505" s="41" t="n">
        <v>1.204074</v>
      </c>
      <c r="AO1505" s="31" t="n">
        <v>2.225888</v>
      </c>
      <c r="AP1505" s="31" t="n">
        <f aca="false">IF(CORE_MODE=1,G1505,IF(OR(CORE_MODE=3,CORE_MODE=4),G1505+(CHOOSE(N_CW+1,0,1,CW_N2,CW_N3,CW_N4,CW_N5,CW_N6)+CHOOSE(N_CW_A+1,0,CW_A1,CW_A2))*CW_PER_SWING*AM1505,AM1505))</f>
        <v>35.526354811845</v>
      </c>
      <c r="AQ1505" s="41" t="n">
        <f aca="false">IF(CORE_MODE=2,AN1505,K1505)</f>
        <v>1.286242</v>
      </c>
      <c r="AR1505" s="31" t="n">
        <f aca="false">IF(CORE_MODE=2,AO1505,L1505)</f>
        <v>3.007537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31" t="n">
        <v>16.907073</v>
      </c>
      <c r="H1506" s="8" t="n">
        <v>81.339299</v>
      </c>
      <c r="I1506" s="8" t="n">
        <v>578.651403</v>
      </c>
      <c r="J1506" s="31" t="n">
        <v>7.114045</v>
      </c>
      <c r="K1506" s="41" t="n">
        <v>1.326409</v>
      </c>
      <c r="L1506" s="31" t="n">
        <v>5.209941</v>
      </c>
      <c r="M1506" s="8" t="n">
        <v>190</v>
      </c>
      <c r="N1506" s="8" t="n">
        <v>992</v>
      </c>
      <c r="O1506" s="31" t="n">
        <v>16.128223</v>
      </c>
      <c r="P1506" s="31" t="n">
        <v>10.542269</v>
      </c>
      <c r="Q1506" s="31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31" t="n">
        <v>4.776025</v>
      </c>
      <c r="W1506" s="41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2*ROUNDUP(G1506*1000/V_ZENER,0)*PRICE_Z+(4+IF(CORE_MODE=1,1,0)+IF(OR(CORE_MODE=3,CORE_MODE=4),1+2*N_CW+2*N_CW_A,0))*ROUNDUP(G1506*DIODE_SAFETY/V_STICK,0)*PRICE_STICK</f>
        <v>147</v>
      </c>
      <c r="AG1506" s="24" t="n">
        <f aca="false">SUM(X1506:AF1506)</f>
        <v>2293.19094528</v>
      </c>
      <c r="AH1506" s="20" t="n">
        <f aca="false">FIXED_BOM</f>
        <v>3666</v>
      </c>
      <c r="AI1506" s="24" t="n">
        <f aca="false">(AG1506+AH1506)*(1+CONT)</f>
        <v>6853.069587072</v>
      </c>
      <c r="AJ1506" s="24" t="n">
        <f aca="false">IF(AR1506&gt;0,AI1506/AR1506,1000000000000)</f>
        <v>1315.3833387119</v>
      </c>
      <c r="AK1506" s="8" t="n">
        <f aca="false">IF(AND(AP1506&gt;=V_NEED,AR1506&gt;=P_MIN,AQ1506&gt;=Z_MIN,F1506&lt;=N_CAP,D1506&lt;=R_MAX,OR(CORONA_REQ=0,O1506&gt;=G1506),OR(CORE_MODE&lt;&gt;3,E_CORE&lt;=E_NULL_MAX)),1,0)</f>
        <v>0</v>
      </c>
      <c r="AL1506" s="31" t="n">
        <f aca="false">IF(AK1506=1,IF(OBJECTIVE=1,AI1506,AJ1506),1000000000000)+ROW()*0.000000001</f>
        <v>1000000000000</v>
      </c>
      <c r="AM1506" s="31" t="n">
        <v>9.097746</v>
      </c>
      <c r="AN1506" s="41" t="n">
        <v>1.266069</v>
      </c>
      <c r="AO1506" s="31" t="n">
        <v>4.549724</v>
      </c>
      <c r="AP1506" s="31" t="n">
        <f aca="false">IF(CORE_MODE=1,G1506,IF(OR(CORE_MODE=3,CORE_MODE=4),G1506+(CHOOSE(N_CW+1,0,1,CW_N2,CW_N3,CW_N4,CW_N5,CW_N6)+CHOOSE(N_CW_A+1,0,CW_A1,CW_A2))*CW_PER_SWING*AM1506,AM1506))</f>
        <v>36.214882719198</v>
      </c>
      <c r="AQ1506" s="41" t="n">
        <f aca="false">IF(CORE_MODE=2,AN1506,K1506)</f>
        <v>1.326409</v>
      </c>
      <c r="AR1506" s="31" t="n">
        <f aca="false">IF(CORE_MODE=2,AO1506,L1506)</f>
        <v>5.209941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31" t="n">
        <v>16.907073</v>
      </c>
      <c r="H1507" s="8" t="n">
        <v>110.189953</v>
      </c>
      <c r="I1507" s="8" t="n">
        <v>789.070095</v>
      </c>
      <c r="J1507" s="31" t="n">
        <v>7.160999</v>
      </c>
      <c r="K1507" s="41" t="n">
        <v>1.346625</v>
      </c>
      <c r="L1507" s="31" t="n">
        <v>7.424784</v>
      </c>
      <c r="M1507" s="8" t="n">
        <v>256</v>
      </c>
      <c r="N1507" s="8" t="n">
        <v>1124</v>
      </c>
      <c r="O1507" s="31" t="n">
        <v>16.128223</v>
      </c>
      <c r="P1507" s="31" t="n">
        <v>14.056359</v>
      </c>
      <c r="Q1507" s="31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31" t="n">
        <v>6.089432</v>
      </c>
      <c r="W1507" s="41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2*ROUNDUP(G1507*1000/V_ZENER,0)*PRICE_Z+(4+IF(CORE_MODE=1,1,0)+IF(OR(CORE_MODE=3,CORE_MODE=4),1+2*N_CW+2*N_CW_A,0))*ROUNDUP(G1507*DIODE_SAFETY/V_STICK,0)*PRICE_STICK</f>
        <v>147</v>
      </c>
      <c r="AG1507" s="24" t="n">
        <f aca="false">SUM(X1507:AF1507)</f>
        <v>2938.78748103</v>
      </c>
      <c r="AH1507" s="20" t="n">
        <f aca="false">FIXED_BOM</f>
        <v>3666</v>
      </c>
      <c r="AI1507" s="24" t="n">
        <f aca="false">(AG1507+AH1507)*(1+CONT)</f>
        <v>7595.5056031845</v>
      </c>
      <c r="AJ1507" s="24" t="n">
        <f aca="false">IF(AR1507&gt;0,AI1507/AR1507,1000000000000)</f>
        <v>1022.99347741086</v>
      </c>
      <c r="AK1507" s="8" t="n">
        <f aca="false">IF(AND(AP1507&gt;=V_NEED,AR1507&gt;=P_MIN,AQ1507&gt;=Z_MIN,F1507&lt;=N_CAP,D1507&lt;=R_MAX,OR(CORONA_REQ=0,O1507&gt;=G1507),OR(CORE_MODE&lt;&gt;3,E_CORE&lt;=E_NULL_MAX)),1,0)</f>
        <v>0</v>
      </c>
      <c r="AL1507" s="31" t="n">
        <f aca="false">IF(AK1507=1,IF(OBJECTIVE=1,AI1507,AJ1507),1000000000000)+ROW()*0.000000001</f>
        <v>1000000000000</v>
      </c>
      <c r="AM1507" s="31" t="n">
        <v>9.149026</v>
      </c>
      <c r="AN1507" s="41" t="n">
        <v>1.300219</v>
      </c>
      <c r="AO1507" s="31" t="n">
        <v>6.791068</v>
      </c>
      <c r="AP1507" s="31" t="n">
        <f aca="false">IF(CORE_MODE=1,G1507,IF(OR(CORE_MODE=3,CORE_MODE=4),G1507+(CHOOSE(N_CW+1,0,1,CW_N2,CW_N3,CW_N4,CW_N5,CW_N6)+CHOOSE(N_CW_A+1,0,CW_A1,CW_A2))*CW_PER_SWING*AM1507,AM1507))</f>
        <v>36.323712365838</v>
      </c>
      <c r="AQ1507" s="41" t="n">
        <f aca="false">IF(CORE_MODE=2,AN1507,K1507)</f>
        <v>1.346625</v>
      </c>
      <c r="AR1507" s="31" t="n">
        <f aca="false">IF(CORE_MODE=2,AO1507,L1507)</f>
        <v>7.424784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31" t="n">
        <v>16.907073</v>
      </c>
      <c r="H1508" s="8" t="n">
        <v>139.040607</v>
      </c>
      <c r="I1508" s="8" t="n">
        <v>999.488787</v>
      </c>
      <c r="J1508" s="31" t="n">
        <v>7.188467</v>
      </c>
      <c r="K1508" s="41" t="n">
        <v>1.358864</v>
      </c>
      <c r="L1508" s="31" t="n">
        <v>9.64617</v>
      </c>
      <c r="M1508" s="8" t="n">
        <v>322</v>
      </c>
      <c r="N1508" s="8" t="n">
        <v>1256</v>
      </c>
      <c r="O1508" s="31" t="n">
        <v>16.128223</v>
      </c>
      <c r="P1508" s="31" t="n">
        <v>17.570449</v>
      </c>
      <c r="Q1508" s="31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31" t="n">
        <v>7.402839</v>
      </c>
      <c r="W1508" s="41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2*ROUNDUP(G1508*1000/V_ZENER,0)*PRICE_Z+(4+IF(CORE_MODE=1,1,0)+IF(OR(CORE_MODE=3,CORE_MODE=4),1+2*N_CW+2*N_CW_A,0))*ROUNDUP(G1508*DIODE_SAFETY/V_STICK,0)*PRICE_STICK</f>
        <v>147</v>
      </c>
      <c r="AG1508" s="24" t="n">
        <f aca="false">SUM(X1508:AF1508)</f>
        <v>3584.38396178</v>
      </c>
      <c r="AH1508" s="20" t="n">
        <f aca="false">FIXED_BOM</f>
        <v>3666</v>
      </c>
      <c r="AI1508" s="24" t="n">
        <f aca="false">(AG1508+AH1508)*(1+CONT)</f>
        <v>8337.941556047</v>
      </c>
      <c r="AJ1508" s="24" t="n">
        <f aca="false">IF(AR1508&gt;0,AI1508/AR1508,1000000000000)</f>
        <v>864.37845860554</v>
      </c>
      <c r="AK1508" s="8" t="n">
        <f aca="false">IF(AND(AP1508&gt;=V_NEED,AR1508&gt;=P_MIN,AQ1508&gt;=Z_MIN,F1508&lt;=N_CAP,D1508&lt;=R_MAX,OR(CORONA_REQ=0,O1508&gt;=G1508),OR(CORE_MODE&lt;&gt;3,E_CORE&lt;=E_NULL_MAX)),1,0)</f>
        <v>0</v>
      </c>
      <c r="AL1508" s="31" t="n">
        <f aca="false">IF(AK1508=1,IF(OBJECTIVE=1,AI1508,AJ1508),1000000000000)+ROW()*0.000000001</f>
        <v>1000000000000</v>
      </c>
      <c r="AM1508" s="31" t="n">
        <v>9.189811</v>
      </c>
      <c r="AN1508" s="41" t="n">
        <v>1.319708</v>
      </c>
      <c r="AO1508" s="31" t="n">
        <v>8.981603</v>
      </c>
      <c r="AP1508" s="31" t="n">
        <f aca="false">IF(CORE_MODE=1,G1508,IF(OR(CORE_MODE=3,CORE_MODE=4),G1508+(CHOOSE(N_CW+1,0,1,CW_N2,CW_N3,CW_N4,CW_N5,CW_N6)+CHOOSE(N_CW_A+1,0,CW_A1,CW_A2))*CW_PER_SWING*AM1508,AM1508))</f>
        <v>36.410268862293</v>
      </c>
      <c r="AQ1508" s="41" t="n">
        <f aca="false">IF(CORE_MODE=2,AN1508,K1508)</f>
        <v>1.358864</v>
      </c>
      <c r="AR1508" s="31" t="n">
        <f aca="false">IF(CORE_MODE=2,AO1508,L1508)</f>
        <v>9.64617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31" t="n">
        <v>16.907073</v>
      </c>
      <c r="H1509" s="8" t="n">
        <v>167.891261</v>
      </c>
      <c r="I1509" s="8" t="n">
        <v>1209.907479</v>
      </c>
      <c r="J1509" s="31" t="n">
        <v>7.206495</v>
      </c>
      <c r="K1509" s="41" t="n">
        <v>1.366643</v>
      </c>
      <c r="L1509" s="31" t="n">
        <v>11.869706</v>
      </c>
      <c r="M1509" s="8" t="n">
        <v>388</v>
      </c>
      <c r="N1509" s="8" t="n">
        <v>1388</v>
      </c>
      <c r="O1509" s="31" t="n">
        <v>16.128223</v>
      </c>
      <c r="P1509" s="31" t="n">
        <v>21.084538</v>
      </c>
      <c r="Q1509" s="31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31" t="n">
        <v>8.716246</v>
      </c>
      <c r="W1509" s="41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2*ROUNDUP(G1509*1000/V_ZENER,0)*PRICE_Z+(4+IF(CORE_MODE=1,1,0)+IF(OR(CORE_MODE=3,CORE_MODE=4),1+2*N_CW+2*N_CW_A,0))*ROUNDUP(G1509*DIODE_SAFETY/V_STICK,0)*PRICE_STICK</f>
        <v>147</v>
      </c>
      <c r="AG1509" s="24" t="n">
        <f aca="false">SUM(X1509:AF1509)</f>
        <v>4229.98049056</v>
      </c>
      <c r="AH1509" s="20" t="n">
        <f aca="false">FIXED_BOM</f>
        <v>3666</v>
      </c>
      <c r="AI1509" s="24" t="n">
        <f aca="false">(AG1509+AH1509)*(1+CONT)</f>
        <v>9080.377564144</v>
      </c>
      <c r="AJ1509" s="24" t="n">
        <f aca="false">IF(AR1509&gt;0,AI1509/AR1509,1000000000000)</f>
        <v>765.004420846144</v>
      </c>
      <c r="AK1509" s="8" t="n">
        <f aca="false">IF(AND(AP1509&gt;=V_NEED,AR1509&gt;=P_MIN,AQ1509&gt;=Z_MIN,F1509&lt;=N_CAP,D1509&lt;=R_MAX,OR(CORONA_REQ=0,O1509&gt;=G1509),OR(CORE_MODE&lt;&gt;3,E_CORE&lt;=E_NULL_MAX)),1,0)</f>
        <v>0</v>
      </c>
      <c r="AL1509" s="31" t="n">
        <f aca="false">IF(AK1509=1,IF(OBJECTIVE=1,AI1509,AJ1509),1000000000000)+ROW()*0.000000001</f>
        <v>1000000000000</v>
      </c>
      <c r="AM1509" s="31" t="n">
        <v>9.22262</v>
      </c>
      <c r="AN1509" s="41" t="n">
        <v>1.333329</v>
      </c>
      <c r="AO1509" s="31" t="n">
        <v>11.200285</v>
      </c>
      <c r="AP1509" s="31" t="n">
        <f aca="false">IF(CORE_MODE=1,G1509,IF(OR(CORE_MODE=3,CORE_MODE=4),G1509+(CHOOSE(N_CW+1,0,1,CW_N2,CW_N3,CW_N4,CW_N5,CW_N6)+CHOOSE(N_CW_A+1,0,CW_A1,CW_A2))*CW_PER_SWING*AM1509,AM1509))</f>
        <v>36.47989818906</v>
      </c>
      <c r="AQ1509" s="41" t="n">
        <f aca="false">IF(CORE_MODE=2,AN1509,K1509)</f>
        <v>1.366643</v>
      </c>
      <c r="AR1509" s="31" t="n">
        <f aca="false">IF(CORE_MODE=2,AO1509,L1509)</f>
        <v>11.869706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31" t="n">
        <v>16.907073</v>
      </c>
      <c r="H1510" s="8" t="n">
        <v>225.59257</v>
      </c>
      <c r="I1510" s="8" t="n">
        <v>1630.744862</v>
      </c>
      <c r="J1510" s="31" t="n">
        <v>7.228717</v>
      </c>
      <c r="K1510" s="41" t="n">
        <v>1.377112</v>
      </c>
      <c r="L1510" s="31" t="n">
        <v>16.316926</v>
      </c>
      <c r="M1510" s="8" t="n">
        <v>509</v>
      </c>
      <c r="N1510" s="8" t="n">
        <v>1630</v>
      </c>
      <c r="O1510" s="31" t="n">
        <v>16.128223</v>
      </c>
      <c r="P1510" s="31" t="n">
        <v>28.112718</v>
      </c>
      <c r="Q1510" s="31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31" t="n">
        <v>11.124158</v>
      </c>
      <c r="W1510" s="41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2*ROUNDUP(G1510*1000/V_ZENER,0)*PRICE_Z+(4+IF(CORE_MODE=1,1,0)+IF(OR(CORE_MODE=3,CORE_MODE=4),1+2*N_CW+2*N_CW_A,0))*ROUNDUP(G1510*DIODE_SAFETY/V_STICK,0)*PRICE_STICK</f>
        <v>147</v>
      </c>
      <c r="AG1510" s="24" t="n">
        <f aca="false">SUM(X1510:AF1510)</f>
        <v>5419.60878407</v>
      </c>
      <c r="AH1510" s="20" t="n">
        <f aca="false">FIXED_BOM</f>
        <v>3666</v>
      </c>
      <c r="AI1510" s="24" t="n">
        <f aca="false">(AG1510+AH1510)*(1+CONT)</f>
        <v>10448.4501016805</v>
      </c>
      <c r="AJ1510" s="24" t="n">
        <f aca="false">IF(AR1510&gt;0,AI1510/AR1510,1000000000000)</f>
        <v>640.344272057157</v>
      </c>
      <c r="AK1510" s="8" t="n">
        <f aca="false">IF(AND(AP1510&gt;=V_NEED,AR1510&gt;=P_MIN,AQ1510&gt;=Z_MIN,F1510&lt;=N_CAP,D1510&lt;=R_MAX,OR(CORONA_REQ=0,O1510&gt;=G1510),OR(CORE_MODE&lt;&gt;3,E_CORE&lt;=E_NULL_MAX)),1,0)</f>
        <v>0</v>
      </c>
      <c r="AL1510" s="31" t="n">
        <f aca="false">IF(AK1510=1,IF(OBJECTIVE=1,AI1510,AJ1510),1000000000000)+ROW()*0.000000001</f>
        <v>1000000000000</v>
      </c>
      <c r="AM1510" s="31" t="n">
        <v>9.283438</v>
      </c>
      <c r="AN1510" s="41" t="n">
        <v>1.351978</v>
      </c>
      <c r="AO1510" s="31" t="n">
        <v>15.668595</v>
      </c>
      <c r="AP1510" s="31" t="n">
        <f aca="false">IF(CORE_MODE=1,G1510,IF(OR(CORE_MODE=3,CORE_MODE=4),G1510+(CHOOSE(N_CW+1,0,1,CW_N2,CW_N3,CW_N4,CW_N5,CW_N6)+CHOOSE(N_CW_A+1,0,CW_A1,CW_A2))*CW_PER_SWING*AM1510,AM1510))</f>
        <v>36.608969980194</v>
      </c>
      <c r="AQ1510" s="41" t="n">
        <f aca="false">IF(CORE_MODE=2,AN1510,K1510)</f>
        <v>1.377112</v>
      </c>
      <c r="AR1510" s="31" t="n">
        <f aca="false">IF(CORE_MODE=2,AO1510,L1510)</f>
        <v>16.316926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31" t="n">
        <v>16.907073</v>
      </c>
      <c r="H1511" s="8" t="n">
        <v>77.073433</v>
      </c>
      <c r="I1511" s="8" t="n">
        <v>429.496595</v>
      </c>
      <c r="J1511" s="31" t="n">
        <v>5.572563</v>
      </c>
      <c r="K1511" s="41" t="n">
        <v>1.247536</v>
      </c>
      <c r="L1511" s="31" t="n">
        <v>3.156816</v>
      </c>
      <c r="M1511" s="8" t="n">
        <v>135</v>
      </c>
      <c r="N1511" s="8" t="n">
        <v>882</v>
      </c>
      <c r="O1511" s="31" t="n">
        <v>16.128223</v>
      </c>
      <c r="P1511" s="31" t="n">
        <v>8.046055</v>
      </c>
      <c r="Q1511" s="31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31" t="n">
        <v>3.681519</v>
      </c>
      <c r="W1511" s="41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2*ROUNDUP(G1511*1000/V_ZENER,0)*PRICE_Z+(4+IF(CORE_MODE=1,1,0)+IF(OR(CORE_MODE=3,CORE_MODE=4),1+2*N_CW+2*N_CW_A,0))*ROUNDUP(G1511*DIODE_SAFETY/V_STICK,0)*PRICE_STICK</f>
        <v>147</v>
      </c>
      <c r="AG1511" s="24" t="n">
        <f aca="false">SUM(X1511:AF1511)</f>
        <v>1761.34311521</v>
      </c>
      <c r="AH1511" s="20" t="n">
        <f aca="false">FIXED_BOM</f>
        <v>3666</v>
      </c>
      <c r="AI1511" s="24" t="n">
        <f aca="false">(AG1511+AH1511)*(1+CONT)</f>
        <v>6241.4445824915</v>
      </c>
      <c r="AJ1511" s="24" t="n">
        <f aca="false">IF(AR1511&gt;0,AI1511/AR1511,1000000000000)</f>
        <v>1977.13283970035</v>
      </c>
      <c r="AK1511" s="8" t="n">
        <f aca="false">IF(AND(AP1511&gt;=V_NEED,AR1511&gt;=P_MIN,AQ1511&gt;=Z_MIN,F1511&lt;=N_CAP,D1511&lt;=R_MAX,OR(CORONA_REQ=0,O1511&gt;=G1511),OR(CORE_MODE&lt;&gt;3,E_CORE&lt;=E_NULL_MAX)),1,0)</f>
        <v>0</v>
      </c>
      <c r="AL1511" s="31" t="n">
        <f aca="false">IF(AK1511=1,IF(OBJECTIVE=1,AI1511,AJ1511),1000000000000)+ROW()*0.000000001</f>
        <v>1000000000000</v>
      </c>
      <c r="AM1511" s="31" t="n">
        <v>8.787304</v>
      </c>
      <c r="AN1511" s="41" t="n">
        <v>1.183054</v>
      </c>
      <c r="AO1511" s="31" t="n">
        <v>2.453461</v>
      </c>
      <c r="AP1511" s="31" t="n">
        <f aca="false">IF(CORE_MODE=1,G1511,IF(OR(CORE_MODE=3,CORE_MODE=4),G1511+(CHOOSE(N_CW+1,0,1,CW_N2,CW_N3,CW_N4,CW_N5,CW_N6)+CHOOSE(N_CW_A+1,0,CW_A1,CW_A2))*CW_PER_SWING*AM1511,AM1511))</f>
        <v>35.556043148952</v>
      </c>
      <c r="AQ1511" s="41" t="n">
        <f aca="false">IF(CORE_MODE=2,AN1511,K1511)</f>
        <v>1.247536</v>
      </c>
      <c r="AR1511" s="31" t="n">
        <f aca="false">IF(CORE_MODE=2,AO1511,L1511)</f>
        <v>3.156816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31" t="n">
        <v>16.907073</v>
      </c>
      <c r="H1512" s="8" t="n">
        <v>119.972538</v>
      </c>
      <c r="I1512" s="8" t="n">
        <v>674.92322</v>
      </c>
      <c r="J1512" s="31" t="n">
        <v>5.625648</v>
      </c>
      <c r="K1512" s="41" t="n">
        <v>1.278956</v>
      </c>
      <c r="L1512" s="31" t="n">
        <v>5.431243</v>
      </c>
      <c r="M1512" s="8" t="n">
        <v>201</v>
      </c>
      <c r="N1512" s="8" t="n">
        <v>1014</v>
      </c>
      <c r="O1512" s="31" t="n">
        <v>16.128223</v>
      </c>
      <c r="P1512" s="31" t="n">
        <v>12.069083</v>
      </c>
      <c r="Q1512" s="31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31" t="n">
        <v>4.994926</v>
      </c>
      <c r="W1512" s="41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2*ROUNDUP(G1512*1000/V_ZENER,0)*PRICE_Z+(4+IF(CORE_MODE=1,1,0)+IF(OR(CORE_MODE=3,CORE_MODE=4),1+2*N_CW+2*N_CW_A,0))*ROUNDUP(G1512*DIODE_SAFETY/V_STICK,0)*PRICE_STICK</f>
        <v>147</v>
      </c>
      <c r="AG1512" s="24" t="n">
        <f aca="false">SUM(X1512:AF1512)</f>
        <v>2413.03163882</v>
      </c>
      <c r="AH1512" s="20" t="n">
        <f aca="false">FIXED_BOM</f>
        <v>3666</v>
      </c>
      <c r="AI1512" s="24" t="n">
        <f aca="false">(AG1512+AH1512)*(1+CONT)</f>
        <v>6990.886384643</v>
      </c>
      <c r="AJ1512" s="24" t="n">
        <f aca="false">IF(AR1512&gt;0,AI1512/AR1512,1000000000000)</f>
        <v>1287.16140755311</v>
      </c>
      <c r="AK1512" s="8" t="n">
        <f aca="false">IF(AND(AP1512&gt;=V_NEED,AR1512&gt;=P_MIN,AQ1512&gt;=Z_MIN,F1512&lt;=N_CAP,D1512&lt;=R_MAX,OR(CORONA_REQ=0,O1512&gt;=G1512),OR(CORE_MODE&lt;&gt;3,E_CORE&lt;=E_NULL_MAX)),1,0)</f>
        <v>0</v>
      </c>
      <c r="AL1512" s="31" t="n">
        <f aca="false">IF(AK1512=1,IF(OBJECTIVE=1,AI1512,AJ1512),1000000000000)+ROW()*0.000000001</f>
        <v>1000000000000</v>
      </c>
      <c r="AM1512" s="31" t="n">
        <v>9.011963</v>
      </c>
      <c r="AN1512" s="41" t="n">
        <v>1.232346</v>
      </c>
      <c r="AO1512" s="31" t="n">
        <v>4.783932</v>
      </c>
      <c r="AP1512" s="31" t="n">
        <f aca="false">IF(CORE_MODE=1,G1512,IF(OR(CORE_MODE=3,CORE_MODE=4),G1512+(CHOOSE(N_CW+1,0,1,CW_N2,CW_N3,CW_N4,CW_N5,CW_N6)+CHOOSE(N_CW_A+1,0,CW_A1,CW_A2))*CW_PER_SWING*AM1512,AM1512))</f>
        <v>36.032828632269</v>
      </c>
      <c r="AQ1512" s="41" t="n">
        <f aca="false">IF(CORE_MODE=2,AN1512,K1512)</f>
        <v>1.278956</v>
      </c>
      <c r="AR1512" s="31" t="n">
        <f aca="false">IF(CORE_MODE=2,AO1512,L1512)</f>
        <v>5.431243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31" t="n">
        <v>16.907073</v>
      </c>
      <c r="H1513" s="8" t="n">
        <v>162.871642</v>
      </c>
      <c r="I1513" s="8" t="n">
        <v>920.349846</v>
      </c>
      <c r="J1513" s="31" t="n">
        <v>5.650768</v>
      </c>
      <c r="K1513" s="41" t="n">
        <v>1.294165</v>
      </c>
      <c r="L1513" s="31" t="n">
        <v>7.711142</v>
      </c>
      <c r="M1513" s="8" t="n">
        <v>267</v>
      </c>
      <c r="N1513" s="8" t="n">
        <v>1146</v>
      </c>
      <c r="O1513" s="31" t="n">
        <v>16.128223</v>
      </c>
      <c r="P1513" s="31" t="n">
        <v>16.092111</v>
      </c>
      <c r="Q1513" s="31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31" t="n">
        <v>6.308333</v>
      </c>
      <c r="W1513" s="41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2*ROUNDUP(G1513*1000/V_ZENER,0)*PRICE_Z+(4+IF(CORE_MODE=1,1,0)+IF(OR(CORE_MODE=3,CORE_MODE=4),1+2*N_CW+2*N_CW_A,0))*ROUNDUP(G1513*DIODE_SAFETY/V_STICK,0)*PRICE_STICK</f>
        <v>147</v>
      </c>
      <c r="AG1513" s="24" t="n">
        <f aca="false">SUM(X1513:AF1513)</f>
        <v>3064.72010593</v>
      </c>
      <c r="AH1513" s="20" t="n">
        <f aca="false">FIXED_BOM</f>
        <v>3666</v>
      </c>
      <c r="AI1513" s="24" t="n">
        <f aca="false">(AG1513+AH1513)*(1+CONT)</f>
        <v>7740.3281218195</v>
      </c>
      <c r="AJ1513" s="24" t="n">
        <f aca="false">IF(AR1513&gt;0,AI1513/AR1513,1000000000000)</f>
        <v>1003.78492859028</v>
      </c>
      <c r="AK1513" s="8" t="n">
        <f aca="false">IF(AND(AP1513&gt;=V_NEED,AR1513&gt;=P_MIN,AQ1513&gt;=Z_MIN,F1513&lt;=N_CAP,D1513&lt;=R_MAX,OR(CORONA_REQ=0,O1513&gt;=G1513),OR(CORE_MODE&lt;&gt;3,E_CORE&lt;=E_NULL_MAX)),1,0)</f>
        <v>0</v>
      </c>
      <c r="AL1513" s="31" t="n">
        <f aca="false">IF(AK1513=1,IF(OBJECTIVE=1,AI1513,AJ1513),1000000000000)+ROW()*0.000000001</f>
        <v>1000000000000</v>
      </c>
      <c r="AM1513" s="31" t="n">
        <v>9.061616</v>
      </c>
      <c r="AN1513" s="41" t="n">
        <v>1.258036</v>
      </c>
      <c r="AO1513" s="31" t="n">
        <v>7.07057</v>
      </c>
      <c r="AP1513" s="31" t="n">
        <f aca="false">IF(CORE_MODE=1,G1513,IF(OR(CORE_MODE=3,CORE_MODE=4),G1513+(CHOOSE(N_CW+1,0,1,CW_N2,CW_N3,CW_N4,CW_N5,CW_N6)+CHOOSE(N_CW_A+1,0,CW_A1,CW_A2))*CW_PER_SWING*AM1513,AM1513))</f>
        <v>36.138205357008</v>
      </c>
      <c r="AQ1513" s="41" t="n">
        <f aca="false">IF(CORE_MODE=2,AN1513,K1513)</f>
        <v>1.294165</v>
      </c>
      <c r="AR1513" s="31" t="n">
        <f aca="false">IF(CORE_MODE=2,AO1513,L1513)</f>
        <v>7.711142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31" t="n">
        <v>16.907073</v>
      </c>
      <c r="H1514" s="8" t="n">
        <v>205.770747</v>
      </c>
      <c r="I1514" s="8" t="n">
        <v>1165.776472</v>
      </c>
      <c r="J1514" s="31" t="n">
        <v>5.665414</v>
      </c>
      <c r="K1514" s="41" t="n">
        <v>1.303927</v>
      </c>
      <c r="L1514" s="31" t="n">
        <v>10.007939</v>
      </c>
      <c r="M1514" s="8" t="n">
        <v>333</v>
      </c>
      <c r="N1514" s="8" t="n">
        <v>1278</v>
      </c>
      <c r="O1514" s="31" t="n">
        <v>16.128223</v>
      </c>
      <c r="P1514" s="31" t="n">
        <v>20.115139</v>
      </c>
      <c r="Q1514" s="31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31" t="n">
        <v>7.62174</v>
      </c>
      <c r="W1514" s="41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2*ROUNDUP(G1514*1000/V_ZENER,0)*PRICE_Z+(4+IF(CORE_MODE=1,1,0)+IF(OR(CORE_MODE=3,CORE_MODE=4),1+2*N_CW+2*N_CW_A,0))*ROUNDUP(G1514*DIODE_SAFETY/V_STICK,0)*PRICE_STICK</f>
        <v>147</v>
      </c>
      <c r="AG1514" s="24" t="n">
        <f aca="false">SUM(X1514:AF1514)</f>
        <v>3716.40863454</v>
      </c>
      <c r="AH1514" s="20" t="n">
        <f aca="false">FIXED_BOM</f>
        <v>3666</v>
      </c>
      <c r="AI1514" s="24" t="n">
        <f aca="false">(AG1514+AH1514)*(1+CONT)</f>
        <v>8489.769929721</v>
      </c>
      <c r="AJ1514" s="24" t="n">
        <f aca="false">IF(AR1514&gt;0,AI1514/AR1514,1000000000000)</f>
        <v>848.303524803758</v>
      </c>
      <c r="AK1514" s="8" t="n">
        <f aca="false">IF(AND(AP1514&gt;=V_NEED,AR1514&gt;=P_MIN,AQ1514&gt;=Z_MIN,F1514&lt;=N_CAP,D1514&lt;=R_MAX,OR(CORONA_REQ=0,O1514&gt;=G1514),OR(CORE_MODE&lt;&gt;3,E_CORE&lt;=E_NULL_MAX)),1,0)</f>
        <v>0</v>
      </c>
      <c r="AL1514" s="31" t="n">
        <f aca="false">IF(AK1514=1,IF(OBJECTIVE=1,AI1514,AJ1514),1000000000000)+ROW()*0.000000001</f>
        <v>1000000000000</v>
      </c>
      <c r="AM1514" s="31" t="n">
        <v>9.101134</v>
      </c>
      <c r="AN1514" s="41" t="n">
        <v>1.274056</v>
      </c>
      <c r="AO1514" s="31" t="n">
        <v>9.35074</v>
      </c>
      <c r="AP1514" s="31" t="n">
        <f aca="false">IF(CORE_MODE=1,G1514,IF(OR(CORE_MODE=3,CORE_MODE=4),G1514+(CHOOSE(N_CW+1,0,1,CW_N2,CW_N3,CW_N4,CW_N5,CW_N6)+CHOOSE(N_CW_A+1,0,CW_A1,CW_A2))*CW_PER_SWING*AM1514,AM1514))</f>
        <v>36.222072946242</v>
      </c>
      <c r="AQ1514" s="41" t="n">
        <f aca="false">IF(CORE_MODE=2,AN1514,K1514)</f>
        <v>1.303927</v>
      </c>
      <c r="AR1514" s="31" t="n">
        <f aca="false">IF(CORE_MODE=2,AO1514,L1514)</f>
        <v>10.007939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31" t="n">
        <v>16.907073</v>
      </c>
      <c r="H1515" s="8" t="n">
        <v>248.669851</v>
      </c>
      <c r="I1515" s="8" t="n">
        <v>1411.203097</v>
      </c>
      <c r="J1515" s="31" t="n">
        <v>5.675007</v>
      </c>
      <c r="K1515" s="41" t="n">
        <v>1.309937</v>
      </c>
      <c r="L1515" s="31" t="n">
        <v>12.289937</v>
      </c>
      <c r="M1515" s="8" t="n">
        <v>399</v>
      </c>
      <c r="N1515" s="8" t="n">
        <v>1410</v>
      </c>
      <c r="O1515" s="31" t="n">
        <v>16.128223</v>
      </c>
      <c r="P1515" s="31" t="n">
        <v>24.138166</v>
      </c>
      <c r="Q1515" s="31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31" t="n">
        <v>8.935147</v>
      </c>
      <c r="W1515" s="41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2*ROUNDUP(G1515*1000/V_ZENER,0)*PRICE_Z+(4+IF(CORE_MODE=1,1,0)+IF(OR(CORE_MODE=3,CORE_MODE=4),1+2*N_CW+2*N_CW_A,0))*ROUNDUP(G1515*DIODE_SAFETY/V_STICK,0)*PRICE_STICK</f>
        <v>147</v>
      </c>
      <c r="AG1515" s="24" t="n">
        <f aca="false">SUM(X1515:AF1515)</f>
        <v>4368.09714618</v>
      </c>
      <c r="AH1515" s="20" t="n">
        <f aca="false">FIXED_BOM</f>
        <v>3666</v>
      </c>
      <c r="AI1515" s="24" t="n">
        <f aca="false">(AG1515+AH1515)*(1+CONT)</f>
        <v>9239.211718107</v>
      </c>
      <c r="AJ1515" s="24" t="n">
        <f aca="false">IF(AR1515&gt;0,AI1515/AR1515,1000000000000)</f>
        <v>751.770470272305</v>
      </c>
      <c r="AK1515" s="8" t="n">
        <f aca="false">IF(AND(AP1515&gt;=V_NEED,AR1515&gt;=P_MIN,AQ1515&gt;=Z_MIN,F1515&lt;=N_CAP,D1515&lt;=R_MAX,OR(CORONA_REQ=0,O1515&gt;=G1515),OR(CORE_MODE&lt;&gt;3,E_CORE&lt;=E_NULL_MAX)),1,0)</f>
        <v>0</v>
      </c>
      <c r="AL1515" s="31" t="n">
        <f aca="false">IF(AK1515=1,IF(OBJECTIVE=1,AI1515,AJ1515),1000000000000)+ROW()*0.000000001</f>
        <v>1000000000000</v>
      </c>
      <c r="AM1515" s="31" t="n">
        <v>9.132893</v>
      </c>
      <c r="AN1515" s="41" t="n">
        <v>1.285245</v>
      </c>
      <c r="AO1515" s="31" t="n">
        <v>11.655264</v>
      </c>
      <c r="AP1515" s="31" t="n">
        <f aca="false">IF(CORE_MODE=1,G1515,IF(OR(CORE_MODE=3,CORE_MODE=4),G1515+(CHOOSE(N_CW+1,0,1,CW_N2,CW_N3,CW_N4,CW_N5,CW_N6)+CHOOSE(N_CW_A+1,0,CW_A1,CW_A2))*CW_PER_SWING*AM1515,AM1515))</f>
        <v>36.289473896859</v>
      </c>
      <c r="AQ1515" s="41" t="n">
        <f aca="false">IF(CORE_MODE=2,AN1515,K1515)</f>
        <v>1.309937</v>
      </c>
      <c r="AR1515" s="31" t="n">
        <f aca="false">IF(CORE_MODE=2,AO1515,L1515)</f>
        <v>12.289937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31" t="n">
        <v>16.907073</v>
      </c>
      <c r="H1516" s="8" t="n">
        <v>334.46806</v>
      </c>
      <c r="I1516" s="8" t="n">
        <v>1902.056348</v>
      </c>
      <c r="J1516" s="31" t="n">
        <v>5.68681</v>
      </c>
      <c r="K1516" s="41" t="n">
        <v>1.317957</v>
      </c>
      <c r="L1516" s="31" t="n">
        <v>16.87115</v>
      </c>
      <c r="M1516" s="8" t="n">
        <v>542</v>
      </c>
      <c r="N1516" s="8" t="n">
        <v>1696</v>
      </c>
      <c r="O1516" s="31" t="n">
        <v>16.128223</v>
      </c>
      <c r="P1516" s="31" t="n">
        <v>32.184222</v>
      </c>
      <c r="Q1516" s="31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31" t="n">
        <v>11.780862</v>
      </c>
      <c r="W1516" s="41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2*ROUNDUP(G1516*1000/V_ZENER,0)*PRICE_Z+(4+IF(CORE_MODE=1,1,0)+IF(OR(CORE_MODE=3,CORE_MODE=4),1+2*N_CW+2*N_CW_A,0))*ROUNDUP(G1516*DIODE_SAFETY/V_STICK,0)*PRICE_STICK</f>
        <v>147</v>
      </c>
      <c r="AG1516" s="24" t="n">
        <f aca="false">SUM(X1516:AF1516)</f>
        <v>5773.03887336</v>
      </c>
      <c r="AH1516" s="20" t="n">
        <f aca="false">FIXED_BOM</f>
        <v>3666</v>
      </c>
      <c r="AI1516" s="24" t="n">
        <f aca="false">(AG1516+AH1516)*(1+CONT)</f>
        <v>10854.894704364</v>
      </c>
      <c r="AJ1516" s="24" t="n">
        <f aca="false">IF(AR1516&gt;0,AI1516/AR1516,1000000000000)</f>
        <v>643.399809993035</v>
      </c>
      <c r="AK1516" s="8" t="n">
        <f aca="false">IF(AND(AP1516&gt;=V_NEED,AR1516&gt;=P_MIN,AQ1516&gt;=Z_MIN,F1516&lt;=N_CAP,D1516&lt;=R_MAX,OR(CORONA_REQ=0,O1516&gt;=G1516),OR(CORE_MODE&lt;&gt;3,E_CORE&lt;=E_NULL_MAX)),1,0)</f>
        <v>0</v>
      </c>
      <c r="AL1516" s="31" t="n">
        <f aca="false">IF(AK1516=1,IF(OBJECTIVE=1,AI1516,AJ1516),1000000000000)+ROW()*0.000000001</f>
        <v>1000000000000</v>
      </c>
      <c r="AM1516" s="31" t="n">
        <v>9.208221</v>
      </c>
      <c r="AN1516" s="41" t="n">
        <v>1.298629</v>
      </c>
      <c r="AO1516" s="31" t="n">
        <v>16.216783</v>
      </c>
      <c r="AP1516" s="31" t="n">
        <f aca="false">IF(CORE_MODE=1,G1516,IF(OR(CORE_MODE=3,CORE_MODE=4),G1516+(CHOOSE(N_CW+1,0,1,CW_N2,CW_N3,CW_N4,CW_N5,CW_N6)+CHOOSE(N_CW_A+1,0,CW_A1,CW_A2))*CW_PER_SWING*AM1516,AM1516))</f>
        <v>36.449339724123</v>
      </c>
      <c r="AQ1516" s="41" t="n">
        <f aca="false">IF(CORE_MODE=2,AN1516,K1516)</f>
        <v>1.317957</v>
      </c>
      <c r="AR1516" s="31" t="n">
        <f aca="false">IF(CORE_MODE=2,AO1516,L1516)</f>
        <v>16.87115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31" t="n">
        <v>16.907073</v>
      </c>
      <c r="H1517" s="8" t="n">
        <v>43.2467</v>
      </c>
      <c r="I1517" s="8" t="n">
        <v>309.288573</v>
      </c>
      <c r="J1517" s="31" t="n">
        <v>7.151727</v>
      </c>
      <c r="K1517" s="41" t="n">
        <v>1.27174</v>
      </c>
      <c r="L1517" s="31" t="n">
        <v>2.428049</v>
      </c>
      <c r="M1517" s="8" t="n">
        <v>136</v>
      </c>
      <c r="N1517" s="8" t="n">
        <v>884</v>
      </c>
      <c r="O1517" s="31" t="n">
        <v>17.542188</v>
      </c>
      <c r="P1517" s="31" t="n">
        <v>8.013738</v>
      </c>
      <c r="Q1517" s="31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31" t="n">
        <v>3.701419</v>
      </c>
      <c r="W1517" s="41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2*ROUNDUP(G1517*1000/V_ZENER,0)*PRICE_Z+(4+IF(CORE_MODE=1,1,0)+IF(OR(CORE_MODE=3,CORE_MODE=4),1+2*N_CW+2*N_CW_A,0))*ROUNDUP(G1517*DIODE_SAFETY/V_STICK,0)*PRICE_STICK</f>
        <v>147</v>
      </c>
      <c r="AG1517" s="24" t="n">
        <f aca="false">SUM(X1517:AF1517)</f>
        <v>1709.26904506</v>
      </c>
      <c r="AH1517" s="20" t="n">
        <f aca="false">FIXED_BOM</f>
        <v>3666</v>
      </c>
      <c r="AI1517" s="24" t="n">
        <f aca="false">(AG1517+AH1517)*(1+CONT)</f>
        <v>6181.559401819</v>
      </c>
      <c r="AJ1517" s="24" t="n">
        <f aca="false">IF(AR1517&gt;0,AI1517/AR1517,1000000000000)</f>
        <v>2545.89565606748</v>
      </c>
      <c r="AK1517" s="8" t="n">
        <f aca="false">IF(AND(AP1517&gt;=V_NEED,AR1517&gt;=P_MIN,AQ1517&gt;=Z_MIN,F1517&lt;=N_CAP,D1517&lt;=R_MAX,OR(CORONA_REQ=0,O1517&gt;=G1517),OR(CORE_MODE&lt;&gt;3,E_CORE&lt;=E_NULL_MAX)),1,0)</f>
        <v>0</v>
      </c>
      <c r="AL1517" s="31" t="n">
        <f aca="false">IF(AK1517=1,IF(OBJECTIVE=1,AI1517,AJ1517),1000000000000)+ROW()*0.000000001</f>
        <v>1000000000000</v>
      </c>
      <c r="AM1517" s="31" t="n">
        <v>8.60387</v>
      </c>
      <c r="AN1517" s="41" t="n">
        <v>1.179183</v>
      </c>
      <c r="AO1517" s="31" t="n">
        <v>1.623173</v>
      </c>
      <c r="AP1517" s="31" t="n">
        <f aca="false">IF(CORE_MODE=1,G1517,IF(OR(CORE_MODE=3,CORE_MODE=4),G1517+(CHOOSE(N_CW+1,0,1,CW_N2,CW_N3,CW_N4,CW_N5,CW_N6)+CHOOSE(N_CW_A+1,0,CW_A1,CW_A2))*CW_PER_SWING*AM1517,AM1517))</f>
        <v>35.16674795781</v>
      </c>
      <c r="AQ1517" s="41" t="n">
        <f aca="false">IF(CORE_MODE=2,AN1517,K1517)</f>
        <v>1.27174</v>
      </c>
      <c r="AR1517" s="31" t="n">
        <f aca="false">IF(CORE_MODE=2,AO1517,L1517)</f>
        <v>2.428049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31" t="n">
        <v>16.907073</v>
      </c>
      <c r="H1518" s="8" t="n">
        <v>66.816243</v>
      </c>
      <c r="I1518" s="8" t="n">
        <v>486.0249</v>
      </c>
      <c r="J1518" s="31" t="n">
        <v>7.274053</v>
      </c>
      <c r="K1518" s="41" t="n">
        <v>1.318431</v>
      </c>
      <c r="L1518" s="31" t="n">
        <v>4.293764</v>
      </c>
      <c r="M1518" s="8" t="n">
        <v>208</v>
      </c>
      <c r="N1518" s="8" t="n">
        <v>1028</v>
      </c>
      <c r="O1518" s="31" t="n">
        <v>17.542188</v>
      </c>
      <c r="P1518" s="31" t="n">
        <v>12.020607</v>
      </c>
      <c r="Q1518" s="31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31" t="n">
        <v>5.134227</v>
      </c>
      <c r="W1518" s="41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2*ROUNDUP(G1518*1000/V_ZENER,0)*PRICE_Z+(4+IF(CORE_MODE=1,1,0)+IF(OR(CORE_MODE=3,CORE_MODE=4),1+2*N_CW+2*N_CW_A,0))*ROUNDUP(G1518*DIODE_SAFETY/V_STICK,0)*PRICE_STICK</f>
        <v>147</v>
      </c>
      <c r="AG1518" s="24" t="n">
        <f aca="false">SUM(X1518:AF1518)</f>
        <v>2385.70290009</v>
      </c>
      <c r="AH1518" s="20" t="n">
        <f aca="false">FIXED_BOM</f>
        <v>3666</v>
      </c>
      <c r="AI1518" s="24" t="n">
        <f aca="false">(AG1518+AH1518)*(1+CONT)</f>
        <v>6959.4583351035</v>
      </c>
      <c r="AJ1518" s="24" t="n">
        <f aca="false">IF(AR1518&gt;0,AI1518/AR1518,1000000000000)</f>
        <v>1620.82926194907</v>
      </c>
      <c r="AK1518" s="8" t="n">
        <f aca="false">IF(AND(AP1518&gt;=V_NEED,AR1518&gt;=P_MIN,AQ1518&gt;=Z_MIN,F1518&lt;=N_CAP,D1518&lt;=R_MAX,OR(CORONA_REQ=0,O1518&gt;=G1518),OR(CORE_MODE&lt;&gt;3,E_CORE&lt;=E_NULL_MAX)),1,0)</f>
        <v>1</v>
      </c>
      <c r="AL1518" s="31" t="n">
        <f aca="false">IF(AK1518=1,IF(OBJECTIVE=1,AI1518,AJ1518),1000000000000)+ROW()*0.000000001</f>
        <v>6959.4583366215</v>
      </c>
      <c r="AM1518" s="31" t="n">
        <v>9.080765</v>
      </c>
      <c r="AN1518" s="41" t="n">
        <v>1.249651</v>
      </c>
      <c r="AO1518" s="31" t="n">
        <v>3.6581</v>
      </c>
      <c r="AP1518" s="31" t="n">
        <f aca="false">IF(CORE_MODE=1,G1518,IF(OR(CORE_MODE=3,CORE_MODE=4),G1518+(CHOOSE(N_CW+1,0,1,CW_N2,CW_N3,CW_N4,CW_N5,CW_N6)+CHOOSE(N_CW_A+1,0,CW_A1,CW_A2))*CW_PER_SWING*AM1518,AM1518))</f>
        <v>36.178844571195</v>
      </c>
      <c r="AQ1518" s="41" t="n">
        <f aca="false">IF(CORE_MODE=2,AN1518,K1518)</f>
        <v>1.318431</v>
      </c>
      <c r="AR1518" s="31" t="n">
        <f aca="false">IF(CORE_MODE=2,AO1518,L1518)</f>
        <v>4.293764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31" t="n">
        <v>16.907073</v>
      </c>
      <c r="H1519" s="8" t="n">
        <v>90.385786</v>
      </c>
      <c r="I1519" s="8" t="n">
        <v>662.761227</v>
      </c>
      <c r="J1519" s="31" t="n">
        <v>7.332582</v>
      </c>
      <c r="K1519" s="41" t="n">
        <v>1.341912</v>
      </c>
      <c r="L1519" s="31" t="n">
        <v>6.17074</v>
      </c>
      <c r="M1519" s="8" t="n">
        <v>268</v>
      </c>
      <c r="N1519" s="8" t="n">
        <v>1148</v>
      </c>
      <c r="O1519" s="31" t="n">
        <v>17.542188</v>
      </c>
      <c r="P1519" s="31" t="n">
        <v>16.027476</v>
      </c>
      <c r="Q1519" s="31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31" t="n">
        <v>6.328233</v>
      </c>
      <c r="W1519" s="41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2*ROUNDUP(G1519*1000/V_ZENER,0)*PRICE_Z+(4+IF(CORE_MODE=1,1,0)+IF(OR(CORE_MODE=3,CORE_MODE=4),1+2*N_CW+2*N_CW_A,0))*ROUNDUP(G1519*DIODE_SAFETY/V_STICK,0)*PRICE_STICK</f>
        <v>147</v>
      </c>
      <c r="AG1519" s="24" t="n">
        <f aca="false">SUM(X1519:AF1519)</f>
        <v>2951.33884132</v>
      </c>
      <c r="AH1519" s="20" t="n">
        <f aca="false">FIXED_BOM</f>
        <v>3666</v>
      </c>
      <c r="AI1519" s="24" t="n">
        <f aca="false">(AG1519+AH1519)*(1+CONT)</f>
        <v>7609.939667518</v>
      </c>
      <c r="AJ1519" s="24" t="n">
        <f aca="false">IF(AR1519&gt;0,AI1519/AR1519,1000000000000)</f>
        <v>1233.22967221403</v>
      </c>
      <c r="AK1519" s="8" t="n">
        <f aca="false">IF(AND(AP1519&gt;=V_NEED,AR1519&gt;=P_MIN,AQ1519&gt;=Z_MIN,F1519&lt;=N_CAP,D1519&lt;=R_MAX,OR(CORONA_REQ=0,O1519&gt;=G1519),OR(CORE_MODE&lt;&gt;3,E_CORE&lt;=E_NULL_MAX)),1,0)</f>
        <v>0</v>
      </c>
      <c r="AL1519" s="31" t="n">
        <f aca="false">IF(AK1519=1,IF(OBJECTIVE=1,AI1519,AJ1519),1000000000000)+ROW()*0.000000001</f>
        <v>1000000000000</v>
      </c>
      <c r="AM1519" s="31" t="n">
        <v>9.132939</v>
      </c>
      <c r="AN1519" s="41" t="n">
        <v>1.286775</v>
      </c>
      <c r="AO1519" s="31" t="n">
        <v>5.510208</v>
      </c>
      <c r="AP1519" s="31" t="n">
        <f aca="false">IF(CORE_MODE=1,G1519,IF(OR(CORE_MODE=3,CORE_MODE=4),G1519+(CHOOSE(N_CW+1,0,1,CW_N2,CW_N3,CW_N4,CW_N5,CW_N6)+CHOOSE(N_CW_A+1,0,CW_A1,CW_A2))*CW_PER_SWING*AM1519,AM1519))</f>
        <v>36.289571520957</v>
      </c>
      <c r="AQ1519" s="41" t="n">
        <f aca="false">IF(CORE_MODE=2,AN1519,K1519)</f>
        <v>1.341912</v>
      </c>
      <c r="AR1519" s="31" t="n">
        <f aca="false">IF(CORE_MODE=2,AO1519,L1519)</f>
        <v>6.17074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31" t="n">
        <v>16.907073</v>
      </c>
      <c r="H1520" s="8" t="n">
        <v>113.955329</v>
      </c>
      <c r="I1520" s="8" t="n">
        <v>839.497554</v>
      </c>
      <c r="J1520" s="31" t="n">
        <v>7.3669</v>
      </c>
      <c r="K1520" s="41" t="n">
        <v>1.356581</v>
      </c>
      <c r="L1520" s="31" t="n">
        <v>8.058767</v>
      </c>
      <c r="M1520" s="8" t="n">
        <v>340</v>
      </c>
      <c r="N1520" s="8" t="n">
        <v>1292</v>
      </c>
      <c r="O1520" s="31" t="n">
        <v>17.542188</v>
      </c>
      <c r="P1520" s="31" t="n">
        <v>20.034345</v>
      </c>
      <c r="Q1520" s="31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31" t="n">
        <v>7.761041</v>
      </c>
      <c r="W1520" s="41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2*ROUNDUP(G1520*1000/V_ZENER,0)*PRICE_Z+(4+IF(CORE_MODE=1,1,0)+IF(OR(CORE_MODE=3,CORE_MODE=4),1+2*N_CW+2*N_CW_A,0))*ROUNDUP(G1520*DIODE_SAFETY/V_STICK,0)*PRICE_STICK</f>
        <v>147</v>
      </c>
      <c r="AG1520" s="24" t="n">
        <f aca="false">SUM(X1520:AF1520)</f>
        <v>3627.77269135</v>
      </c>
      <c r="AH1520" s="20" t="n">
        <f aca="false">FIXED_BOM</f>
        <v>3666</v>
      </c>
      <c r="AI1520" s="24" t="n">
        <f aca="false">(AG1520+AH1520)*(1+CONT)</f>
        <v>8387.8385950525</v>
      </c>
      <c r="AJ1520" s="24" t="n">
        <f aca="false">IF(AR1520&gt;0,AI1520/AR1520,1000000000000)</f>
        <v>1040.83398800989</v>
      </c>
      <c r="AK1520" s="8" t="n">
        <f aca="false">IF(AND(AP1520&gt;=V_NEED,AR1520&gt;=P_MIN,AQ1520&gt;=Z_MIN,F1520&lt;=N_CAP,D1520&lt;=R_MAX,OR(CORONA_REQ=0,O1520&gt;=G1520),OR(CORE_MODE&lt;&gt;3,E_CORE&lt;=E_NULL_MAX)),1,0)</f>
        <v>0</v>
      </c>
      <c r="AL1520" s="31" t="n">
        <f aca="false">IF(AK1520=1,IF(OBJECTIVE=1,AI1520,AJ1520),1000000000000)+ROW()*0.000000001</f>
        <v>1000000000000</v>
      </c>
      <c r="AM1520" s="31" t="n">
        <v>9.172589</v>
      </c>
      <c r="AN1520" s="41" t="n">
        <v>1.311546</v>
      </c>
      <c r="AO1520" s="31" t="n">
        <v>7.419969</v>
      </c>
      <c r="AP1520" s="31" t="n">
        <f aca="false">IF(CORE_MODE=1,G1520,IF(OR(CORE_MODE=3,CORE_MODE=4),G1520+(CHOOSE(N_CW+1,0,1,CW_N2,CW_N3,CW_N4,CW_N5,CW_N6)+CHOOSE(N_CW_A+1,0,CW_A1,CW_A2))*CW_PER_SWING*AM1520,AM1520))</f>
        <v>36.373719248907</v>
      </c>
      <c r="AQ1520" s="41" t="n">
        <f aca="false">IF(CORE_MODE=2,AN1520,K1520)</f>
        <v>1.356581</v>
      </c>
      <c r="AR1520" s="31" t="n">
        <f aca="false">IF(CORE_MODE=2,AO1520,L1520)</f>
        <v>8.058767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31" t="n">
        <v>16.907073</v>
      </c>
      <c r="H1521" s="8" t="n">
        <v>137.524872</v>
      </c>
      <c r="I1521" s="8" t="n">
        <v>1016.233882</v>
      </c>
      <c r="J1521" s="31" t="n">
        <v>7.389455</v>
      </c>
      <c r="K1521" s="41" t="n">
        <v>1.365858</v>
      </c>
      <c r="L1521" s="31" t="n">
        <v>9.941158</v>
      </c>
      <c r="M1521" s="8" t="n">
        <v>400</v>
      </c>
      <c r="N1521" s="8" t="n">
        <v>1412</v>
      </c>
      <c r="O1521" s="31" t="n">
        <v>17.542188</v>
      </c>
      <c r="P1521" s="31" t="n">
        <v>24.041214</v>
      </c>
      <c r="Q1521" s="31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31" t="n">
        <v>8.955047</v>
      </c>
      <c r="W1521" s="41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2*ROUNDUP(G1521*1000/V_ZENER,0)*PRICE_Z+(4+IF(CORE_MODE=1,1,0)+IF(OR(CORE_MODE=3,CORE_MODE=4),1+2*N_CW+2*N_CW_A,0))*ROUNDUP(G1521*DIODE_SAFETY/V_STICK,0)*PRICE_STICK</f>
        <v>147</v>
      </c>
      <c r="AG1521" s="24" t="n">
        <f aca="false">SUM(X1521:AF1521)</f>
        <v>4193.40863258</v>
      </c>
      <c r="AH1521" s="20" t="n">
        <f aca="false">FIXED_BOM</f>
        <v>3666</v>
      </c>
      <c r="AI1521" s="24" t="n">
        <f aca="false">(AG1521+AH1521)*(1+CONT)</f>
        <v>9038.319927467</v>
      </c>
      <c r="AJ1521" s="24" t="n">
        <f aca="false">IF(AR1521&gt;0,AI1521/AR1521,1000000000000)</f>
        <v>909.181800296002</v>
      </c>
      <c r="AK1521" s="8" t="n">
        <f aca="false">IF(AND(AP1521&gt;=V_NEED,AR1521&gt;=P_MIN,AQ1521&gt;=Z_MIN,F1521&lt;=N_CAP,D1521&lt;=R_MAX,OR(CORONA_REQ=0,O1521&gt;=G1521),OR(CORE_MODE&lt;&gt;3,E_CORE&lt;=E_NULL_MAX)),1,0)</f>
        <v>0</v>
      </c>
      <c r="AL1521" s="31" t="n">
        <f aca="false">IF(AK1521=1,IF(OBJECTIVE=1,AI1521,AJ1521),1000000000000)+ROW()*0.000000001</f>
        <v>1000000000000</v>
      </c>
      <c r="AM1521" s="31" t="n">
        <v>9.205723</v>
      </c>
      <c r="AN1521" s="41" t="n">
        <v>1.32662</v>
      </c>
      <c r="AO1521" s="31" t="n">
        <v>9.276116</v>
      </c>
      <c r="AP1521" s="31" t="n">
        <f aca="false">IF(CORE_MODE=1,G1521,IF(OR(CORE_MODE=3,CORE_MODE=4),G1521+(CHOOSE(N_CW+1,0,1,CW_N2,CW_N3,CW_N4,CW_N5,CW_N6)+CHOOSE(N_CW_A+1,0,CW_A1,CW_A2))*CW_PER_SWING*AM1521,AM1521))</f>
        <v>36.444038311149</v>
      </c>
      <c r="AQ1521" s="41" t="n">
        <f aca="false">IF(CORE_MODE=2,AN1521,K1521)</f>
        <v>1.365858</v>
      </c>
      <c r="AR1521" s="31" t="n">
        <f aca="false">IF(CORE_MODE=2,AO1521,L1521)</f>
        <v>9.941158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31" t="n">
        <v>16.907073</v>
      </c>
      <c r="H1522" s="8" t="n">
        <v>184.663958</v>
      </c>
      <c r="I1522" s="8" t="n">
        <v>1369.706536</v>
      </c>
      <c r="J1522" s="31" t="n">
        <v>7.417292</v>
      </c>
      <c r="K1522" s="41" t="n">
        <v>1.378373</v>
      </c>
      <c r="L1522" s="31" t="n">
        <v>13.728713</v>
      </c>
      <c r="M1522" s="8" t="n">
        <v>532</v>
      </c>
      <c r="N1522" s="8" t="n">
        <v>1676</v>
      </c>
      <c r="O1522" s="31" t="n">
        <v>17.542188</v>
      </c>
      <c r="P1522" s="31" t="n">
        <v>32.054952</v>
      </c>
      <c r="Q1522" s="31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31" t="n">
        <v>11.581861</v>
      </c>
      <c r="W1522" s="41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2*ROUNDUP(G1522*1000/V_ZENER,0)*PRICE_Z+(4+IF(CORE_MODE=1,1,0)+IF(OR(CORE_MODE=3,CORE_MODE=4),1+2*N_CW+2*N_CW_A,0))*ROUNDUP(G1522*DIODE_SAFETY/V_STICK,0)*PRICE_STICK</f>
        <v>147</v>
      </c>
      <c r="AG1522" s="24" t="n">
        <f aca="false">SUM(X1522:AF1522)</f>
        <v>5435.47850231</v>
      </c>
      <c r="AH1522" s="20" t="n">
        <f aca="false">FIXED_BOM</f>
        <v>3666</v>
      </c>
      <c r="AI1522" s="24" t="n">
        <f aca="false">(AG1522+AH1522)*(1+CONT)</f>
        <v>10466.7002776565</v>
      </c>
      <c r="AJ1522" s="24" t="n">
        <f aca="false">IF(AR1522&gt;0,AI1522/AR1522,1000000000000)</f>
        <v>762.394863790692</v>
      </c>
      <c r="AK1522" s="8" t="n">
        <f aca="false">IF(AND(AP1522&gt;=V_NEED,AR1522&gt;=P_MIN,AQ1522&gt;=Z_MIN,F1522&lt;=N_CAP,D1522&lt;=R_MAX,OR(CORONA_REQ=0,O1522&gt;=G1522),OR(CORE_MODE&lt;&gt;3,E_CORE&lt;=E_NULL_MAX)),1,0)</f>
        <v>0</v>
      </c>
      <c r="AL1522" s="31" t="n">
        <f aca="false">IF(AK1522=1,IF(OBJECTIVE=1,AI1522,AJ1522),1000000000000)+ROW()*0.000000001</f>
        <v>1000000000000</v>
      </c>
      <c r="AM1522" s="31" t="n">
        <v>9.257035</v>
      </c>
      <c r="AN1522" s="41" t="n">
        <v>1.34844</v>
      </c>
      <c r="AO1522" s="31" t="n">
        <v>13.074184</v>
      </c>
      <c r="AP1522" s="31" t="n">
        <f aca="false">IF(CORE_MODE=1,G1522,IF(OR(CORE_MODE=3,CORE_MODE=4),G1522+(CHOOSE(N_CW+1,0,1,CW_N2,CW_N3,CW_N4,CW_N5,CW_N6)+CHOOSE(N_CW_A+1,0,CW_A1,CW_A2))*CW_PER_SWING*AM1522,AM1522))</f>
        <v>36.552935870205</v>
      </c>
      <c r="AQ1522" s="41" t="n">
        <f aca="false">IF(CORE_MODE=2,AN1522,K1522)</f>
        <v>1.378373</v>
      </c>
      <c r="AR1522" s="31" t="n">
        <f aca="false">IF(CORE_MODE=2,AO1522,L1522)</f>
        <v>13.728713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31" t="n">
        <v>16.907073</v>
      </c>
      <c r="H1523" s="8" t="n">
        <v>56.683845</v>
      </c>
      <c r="I1523" s="8" t="n">
        <v>370.146697</v>
      </c>
      <c r="J1523" s="31" t="n">
        <v>6.530021</v>
      </c>
      <c r="K1523" s="41" t="n">
        <v>1.271344</v>
      </c>
      <c r="L1523" s="31" t="n">
        <v>2.908317</v>
      </c>
      <c r="M1523" s="8" t="n">
        <v>148</v>
      </c>
      <c r="N1523" s="8" t="n">
        <v>908</v>
      </c>
      <c r="O1523" s="31" t="n">
        <v>17.542188</v>
      </c>
      <c r="P1523" s="31" t="n">
        <v>9.370906</v>
      </c>
      <c r="Q1523" s="31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31" t="n">
        <v>3.940221</v>
      </c>
      <c r="W1523" s="41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2*ROUNDUP(G1523*1000/V_ZENER,0)*PRICE_Z+(4+IF(CORE_MODE=1,1,0)+IF(OR(CORE_MODE=3,CORE_MODE=4),1+2*N_CW+2*N_CW_A,0))*ROUNDUP(G1523*DIODE_SAFETY/V_STICK,0)*PRICE_STICK</f>
        <v>147</v>
      </c>
      <c r="AG1523" s="24" t="n">
        <f aca="false">SUM(X1523:AF1523)</f>
        <v>1836.31219982</v>
      </c>
      <c r="AH1523" s="20" t="n">
        <f aca="false">FIXED_BOM</f>
        <v>3666</v>
      </c>
      <c r="AI1523" s="24" t="n">
        <f aca="false">(AG1523+AH1523)*(1+CONT)</f>
        <v>6327.659029793</v>
      </c>
      <c r="AJ1523" s="24" t="n">
        <f aca="false">IF(AR1523&gt;0,AI1523/AR1523,1000000000000)</f>
        <v>2175.7115987676</v>
      </c>
      <c r="AK1523" s="8" t="n">
        <f aca="false">IF(AND(AP1523&gt;=V_NEED,AR1523&gt;=P_MIN,AQ1523&gt;=Z_MIN,F1523&lt;=N_CAP,D1523&lt;=R_MAX,OR(CORONA_REQ=0,O1523&gt;=G1523),OR(CORE_MODE&lt;&gt;3,E_CORE&lt;=E_NULL_MAX)),1,0)</f>
        <v>0</v>
      </c>
      <c r="AL1523" s="31" t="n">
        <f aca="false">IF(AK1523=1,IF(OBJECTIVE=1,AI1523,AJ1523),1000000000000)+ROW()*0.000000001</f>
        <v>1000000000000</v>
      </c>
      <c r="AM1523" s="31" t="n">
        <v>8.622618</v>
      </c>
      <c r="AN1523" s="41" t="n">
        <v>1.192545</v>
      </c>
      <c r="AO1523" s="31" t="n">
        <v>2.070896</v>
      </c>
      <c r="AP1523" s="31" t="n">
        <f aca="false">IF(CORE_MODE=1,G1523,IF(OR(CORE_MODE=3,CORE_MODE=4),G1523+(CHOOSE(N_CW+1,0,1,CW_N2,CW_N3,CW_N4,CW_N5,CW_N6)+CHOOSE(N_CW_A+1,0,CW_A1,CW_A2))*CW_PER_SWING*AM1523,AM1523))</f>
        <v>35.206536144534</v>
      </c>
      <c r="AQ1523" s="41" t="n">
        <f aca="false">IF(CORE_MODE=2,AN1523,K1523)</f>
        <v>1.271344</v>
      </c>
      <c r="AR1523" s="31" t="n">
        <f aca="false">IF(CORE_MODE=2,AO1523,L1523)</f>
        <v>2.908317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31" t="n">
        <v>16.907073</v>
      </c>
      <c r="H1524" s="8" t="n">
        <v>87.931756</v>
      </c>
      <c r="I1524" s="8" t="n">
        <v>581.659095</v>
      </c>
      <c r="J1524" s="31" t="n">
        <v>6.614892</v>
      </c>
      <c r="K1524" s="41" t="n">
        <v>1.309923</v>
      </c>
      <c r="L1524" s="31" t="n">
        <v>5.04775</v>
      </c>
      <c r="M1524" s="8" t="n">
        <v>208</v>
      </c>
      <c r="N1524" s="8" t="n">
        <v>1028</v>
      </c>
      <c r="O1524" s="31" t="n">
        <v>17.542188</v>
      </c>
      <c r="P1524" s="31" t="n">
        <v>14.056359</v>
      </c>
      <c r="Q1524" s="31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31" t="n">
        <v>5.134227</v>
      </c>
      <c r="W1524" s="41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2*ROUNDUP(G1524*1000/V_ZENER,0)*PRICE_Z+(4+IF(CORE_MODE=1,1,0)+IF(OR(CORE_MODE=3,CORE_MODE=4),1+2*N_CW+2*N_CW_A,0))*ROUNDUP(G1524*DIODE_SAFETY/V_STICK,0)*PRICE_STICK</f>
        <v>147</v>
      </c>
      <c r="AG1524" s="24" t="n">
        <f aca="false">SUM(X1524:AF1524)</f>
        <v>2410.07085153</v>
      </c>
      <c r="AH1524" s="20" t="n">
        <f aca="false">FIXED_BOM</f>
        <v>3666</v>
      </c>
      <c r="AI1524" s="24" t="n">
        <f aca="false">(AG1524+AH1524)*(1+CONT)</f>
        <v>6987.4814792595</v>
      </c>
      <c r="AJ1524" s="24" t="n">
        <f aca="false">IF(AR1524&gt;0,AI1524/AR1524,1000000000000)</f>
        <v>1384.27645569997</v>
      </c>
      <c r="AK1524" s="8" t="n">
        <f aca="false">IF(AND(AP1524&gt;=V_NEED,AR1524&gt;=P_MIN,AQ1524&gt;=Z_MIN,F1524&lt;=N_CAP,D1524&lt;=R_MAX,OR(CORONA_REQ=0,O1524&gt;=G1524),OR(CORE_MODE&lt;&gt;3,E_CORE&lt;=E_NULL_MAX)),1,0)</f>
        <v>1</v>
      </c>
      <c r="AL1524" s="31" t="n">
        <f aca="false">IF(AK1524=1,IF(OBJECTIVE=1,AI1524,AJ1524),1000000000000)+ROW()*0.000000001</f>
        <v>6987.4814807835</v>
      </c>
      <c r="AM1524" s="31" t="n">
        <v>9.06498</v>
      </c>
      <c r="AN1524" s="41" t="n">
        <v>1.252185</v>
      </c>
      <c r="AO1524" s="31" t="n">
        <v>4.387169</v>
      </c>
      <c r="AP1524" s="31" t="n">
        <f aca="false">IF(CORE_MODE=1,G1524,IF(OR(CORE_MODE=3,CORE_MODE=4),G1524+(CHOOSE(N_CW+1,0,1,CW_N2,CW_N3,CW_N4,CW_N5,CW_N6)+CHOOSE(N_CW_A+1,0,CW_A1,CW_A2))*CW_PER_SWING*AM1524,AM1524))</f>
        <v>36.14534464974</v>
      </c>
      <c r="AQ1524" s="41" t="n">
        <f aca="false">IF(CORE_MODE=2,AN1524,K1524)</f>
        <v>1.309923</v>
      </c>
      <c r="AR1524" s="31" t="n">
        <f aca="false">IF(CORE_MODE=2,AO1524,L1524)</f>
        <v>5.04775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31" t="n">
        <v>16.907073</v>
      </c>
      <c r="H1525" s="8" t="n">
        <v>119.179668</v>
      </c>
      <c r="I1525" s="8" t="n">
        <v>793.171493</v>
      </c>
      <c r="J1525" s="31" t="n">
        <v>6.655258</v>
      </c>
      <c r="K1525" s="41" t="n">
        <v>1.329295</v>
      </c>
      <c r="L1525" s="31" t="n">
        <v>7.198485</v>
      </c>
      <c r="M1525" s="8" t="n">
        <v>280</v>
      </c>
      <c r="N1525" s="8" t="n">
        <v>1172</v>
      </c>
      <c r="O1525" s="31" t="n">
        <v>17.542188</v>
      </c>
      <c r="P1525" s="31" t="n">
        <v>18.741812</v>
      </c>
      <c r="Q1525" s="31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31" t="n">
        <v>6.567034</v>
      </c>
      <c r="W1525" s="41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2*ROUNDUP(G1525*1000/V_ZENER,0)*PRICE_Z+(4+IF(CORE_MODE=1,1,0)+IF(OR(CORE_MODE=3,CORE_MODE=4),1+2*N_CW+2*N_CW_A,0))*ROUNDUP(G1525*DIODE_SAFETY/V_STICK,0)*PRICE_STICK</f>
        <v>147</v>
      </c>
      <c r="AG1525" s="24" t="n">
        <f aca="false">SUM(X1525:AF1525)</f>
        <v>3094.62729204</v>
      </c>
      <c r="AH1525" s="20" t="n">
        <f aca="false">FIXED_BOM</f>
        <v>3666</v>
      </c>
      <c r="AI1525" s="24" t="n">
        <f aca="false">(AG1525+AH1525)*(1+CONT)</f>
        <v>7774.721385846</v>
      </c>
      <c r="AJ1525" s="24" t="n">
        <f aca="false">IF(AR1525&gt;0,AI1525/AR1525,1000000000000)</f>
        <v>1080.04967515331</v>
      </c>
      <c r="AK1525" s="8" t="n">
        <f aca="false">IF(AND(AP1525&gt;=V_NEED,AR1525&gt;=P_MIN,AQ1525&gt;=Z_MIN,F1525&lt;=N_CAP,D1525&lt;=R_MAX,OR(CORONA_REQ=0,O1525&gt;=G1525),OR(CORE_MODE&lt;&gt;3,E_CORE&lt;=E_NULL_MAX)),1,0)</f>
        <v>0</v>
      </c>
      <c r="AL1525" s="31" t="n">
        <f aca="false">IF(AK1525=1,IF(OBJECTIVE=1,AI1525,AJ1525),1000000000000)+ROW()*0.000000001</f>
        <v>1000000000000</v>
      </c>
      <c r="AM1525" s="31" t="n">
        <v>9.115149</v>
      </c>
      <c r="AN1525" s="41" t="n">
        <v>1.285005</v>
      </c>
      <c r="AO1525" s="31" t="n">
        <v>6.566821</v>
      </c>
      <c r="AP1525" s="31" t="n">
        <f aca="false">IF(CORE_MODE=1,G1525,IF(OR(CORE_MODE=3,CORE_MODE=4),G1525+(CHOOSE(N_CW+1,0,1,CW_N2,CW_N3,CW_N4,CW_N5,CW_N6)+CHOOSE(N_CW_A+1,0,CW_A1,CW_A2))*CW_PER_SWING*AM1525,AM1525))</f>
        <v>36.251816462187</v>
      </c>
      <c r="AQ1525" s="41" t="n">
        <f aca="false">IF(CORE_MODE=2,AN1525,K1525)</f>
        <v>1.329295</v>
      </c>
      <c r="AR1525" s="31" t="n">
        <f aca="false">IF(CORE_MODE=2,AO1525,L1525)</f>
        <v>7.198485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31" t="n">
        <v>16.907073</v>
      </c>
      <c r="H1526" s="8" t="n">
        <v>150.427579</v>
      </c>
      <c r="I1526" s="8" t="n">
        <v>1004.683892</v>
      </c>
      <c r="J1526" s="31" t="n">
        <v>6.678854</v>
      </c>
      <c r="K1526" s="41" t="n">
        <v>1.341009</v>
      </c>
      <c r="L1526" s="31" t="n">
        <v>9.355235</v>
      </c>
      <c r="M1526" s="8" t="n">
        <v>352</v>
      </c>
      <c r="N1526" s="8" t="n">
        <v>1316</v>
      </c>
      <c r="O1526" s="31" t="n">
        <v>17.542188</v>
      </c>
      <c r="P1526" s="31" t="n">
        <v>23.427265</v>
      </c>
      <c r="Q1526" s="31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31" t="n">
        <v>7.999842</v>
      </c>
      <c r="W1526" s="41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2*ROUNDUP(G1526*1000/V_ZENER,0)*PRICE_Z+(4+IF(CORE_MODE=1,1,0)+IF(OR(CORE_MODE=3,CORE_MODE=4),1+2*N_CW+2*N_CW_A,0))*ROUNDUP(G1526*DIODE_SAFETY/V_STICK,0)*PRICE_STICK</f>
        <v>147</v>
      </c>
      <c r="AG1526" s="24" t="n">
        <f aca="false">SUM(X1526:AF1526)</f>
        <v>3779.18373755</v>
      </c>
      <c r="AH1526" s="20" t="n">
        <f aca="false">FIXED_BOM</f>
        <v>3666</v>
      </c>
      <c r="AI1526" s="24" t="n">
        <f aca="false">(AG1526+AH1526)*(1+CONT)</f>
        <v>8561.9612981825</v>
      </c>
      <c r="AJ1526" s="24" t="n">
        <f aca="false">IF(AR1526&gt;0,AI1526/AR1526,1000000000000)</f>
        <v>915.205368778283</v>
      </c>
      <c r="AK1526" s="8" t="n">
        <f aca="false">IF(AND(AP1526&gt;=V_NEED,AR1526&gt;=P_MIN,AQ1526&gt;=Z_MIN,F1526&lt;=N_CAP,D1526&lt;=R_MAX,OR(CORONA_REQ=0,O1526&gt;=G1526),OR(CORE_MODE&lt;&gt;3,E_CORE&lt;=E_NULL_MAX)),1,0)</f>
        <v>0</v>
      </c>
      <c r="AL1526" s="31" t="n">
        <f aca="false">IF(AK1526=1,IF(OBJECTIVE=1,AI1526,AJ1526),1000000000000)+ROW()*0.000000001</f>
        <v>1000000000000</v>
      </c>
      <c r="AM1526" s="31" t="n">
        <v>9.155579</v>
      </c>
      <c r="AN1526" s="41" t="n">
        <v>1.303613</v>
      </c>
      <c r="AO1526" s="31" t="n">
        <v>8.690755</v>
      </c>
      <c r="AP1526" s="31" t="n">
        <f aca="false">IF(CORE_MODE=1,G1526,IF(OR(CORE_MODE=3,CORE_MODE=4),G1526+(CHOOSE(N_CW+1,0,1,CW_N2,CW_N3,CW_N4,CW_N5,CW_N6)+CHOOSE(N_CW_A+1,0,CW_A1,CW_A2))*CW_PER_SWING*AM1526,AM1526))</f>
        <v>36.337619555277</v>
      </c>
      <c r="AQ1526" s="41" t="n">
        <f aca="false">IF(CORE_MODE=2,AN1526,K1526)</f>
        <v>1.341009</v>
      </c>
      <c r="AR1526" s="31" t="n">
        <f aca="false">IF(CORE_MODE=2,AO1526,L1526)</f>
        <v>9.355235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31" t="n">
        <v>16.907073</v>
      </c>
      <c r="H1527" s="8" t="n">
        <v>181.67549</v>
      </c>
      <c r="I1527" s="8" t="n">
        <v>1216.19629</v>
      </c>
      <c r="J1527" s="31" t="n">
        <v>6.694333</v>
      </c>
      <c r="K1527" s="41" t="n">
        <v>1.348447</v>
      </c>
      <c r="L1527" s="31" t="n">
        <v>11.513889</v>
      </c>
      <c r="M1527" s="8" t="n">
        <v>424</v>
      </c>
      <c r="N1527" s="8" t="n">
        <v>1460</v>
      </c>
      <c r="O1527" s="31" t="n">
        <v>17.542188</v>
      </c>
      <c r="P1527" s="31" t="n">
        <v>28.112718</v>
      </c>
      <c r="Q1527" s="31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31" t="n">
        <v>9.43265</v>
      </c>
      <c r="W1527" s="41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2*ROUNDUP(G1527*1000/V_ZENER,0)*PRICE_Z+(4+IF(CORE_MODE=1,1,0)+IF(OR(CORE_MODE=3,CORE_MODE=4),1+2*N_CW+2*N_CW_A,0))*ROUNDUP(G1527*DIODE_SAFETY/V_STICK,0)*PRICE_STICK</f>
        <v>147</v>
      </c>
      <c r="AG1527" s="24" t="n">
        <f aca="false">SUM(X1527:AF1527)</f>
        <v>4463.74025503</v>
      </c>
      <c r="AH1527" s="20" t="n">
        <f aca="false">FIXED_BOM</f>
        <v>3666</v>
      </c>
      <c r="AI1527" s="24" t="n">
        <f aca="false">(AG1527+AH1527)*(1+CONT)</f>
        <v>9349.2012932845</v>
      </c>
      <c r="AJ1527" s="24" t="n">
        <f aca="false">IF(AR1527&gt;0,AI1527/AR1527,1000000000000)</f>
        <v>811.993349361324</v>
      </c>
      <c r="AK1527" s="8" t="n">
        <f aca="false">IF(AND(AP1527&gt;=V_NEED,AR1527&gt;=P_MIN,AQ1527&gt;=Z_MIN,F1527&lt;=N_CAP,D1527&lt;=R_MAX,OR(CORONA_REQ=0,O1527&gt;=G1527),OR(CORE_MODE&lt;&gt;3,E_CORE&lt;=E_NULL_MAX)),1,0)</f>
        <v>0</v>
      </c>
      <c r="AL1527" s="31" t="n">
        <f aca="false">IF(AK1527=1,IF(OBJECTIVE=1,AI1527,AJ1527),1000000000000)+ROW()*0.000000001</f>
        <v>1000000000000</v>
      </c>
      <c r="AM1527" s="31" t="n">
        <v>9.188092</v>
      </c>
      <c r="AN1527" s="41" t="n">
        <v>1.31667</v>
      </c>
      <c r="AO1527" s="31" t="n">
        <v>10.845457</v>
      </c>
      <c r="AP1527" s="31" t="n">
        <f aca="false">IF(CORE_MODE=1,G1527,IF(OR(CORE_MODE=3,CORE_MODE=4),G1527+(CHOOSE(N_CW+1,0,1,CW_N2,CW_N3,CW_N4,CW_N5,CW_N6)+CHOOSE(N_CW_A+1,0,CW_A1,CW_A2))*CW_PER_SWING*AM1527,AM1527))</f>
        <v>36.406620692196</v>
      </c>
      <c r="AQ1527" s="41" t="n">
        <f aca="false">IF(CORE_MODE=2,AN1527,K1527)</f>
        <v>1.348447</v>
      </c>
      <c r="AR1527" s="31" t="n">
        <f aca="false">IF(CORE_MODE=2,AO1527,L1527)</f>
        <v>11.513889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31" t="n">
        <v>16.907073</v>
      </c>
      <c r="H1528" s="8" t="n">
        <v>244.171313</v>
      </c>
      <c r="I1528" s="8" t="n">
        <v>1639.221086</v>
      </c>
      <c r="J1528" s="31" t="n">
        <v>6.713406</v>
      </c>
      <c r="K1528" s="41" t="n">
        <v>1.358452</v>
      </c>
      <c r="L1528" s="31" t="n">
        <v>15.831011</v>
      </c>
      <c r="M1528" s="8" t="n">
        <v>556</v>
      </c>
      <c r="N1528" s="8" t="n">
        <v>1724</v>
      </c>
      <c r="O1528" s="31" t="n">
        <v>17.542188</v>
      </c>
      <c r="P1528" s="31" t="n">
        <v>37.483624</v>
      </c>
      <c r="Q1528" s="31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31" t="n">
        <v>12.059463</v>
      </c>
      <c r="W1528" s="41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2*ROUNDUP(G1528*1000/V_ZENER,0)*PRICE_Z+(4+IF(CORE_MODE=1,1,0)+IF(OR(CORE_MODE=3,CORE_MODE=4),1+2*N_CW+2*N_CW_A,0))*ROUNDUP(G1528*DIODE_SAFETY/V_STICK,0)*PRICE_STICK</f>
        <v>147</v>
      </c>
      <c r="AG1528" s="24" t="n">
        <f aca="false">SUM(X1528:AF1528)</f>
        <v>5722.05534725</v>
      </c>
      <c r="AH1528" s="20" t="n">
        <f aca="false">FIXED_BOM</f>
        <v>3666</v>
      </c>
      <c r="AI1528" s="24" t="n">
        <f aca="false">(AG1528+AH1528)*(1+CONT)</f>
        <v>10796.2636493375</v>
      </c>
      <c r="AJ1528" s="24" t="n">
        <f aca="false">IF(AR1528&gt;0,AI1528/AR1528,1000000000000)</f>
        <v>681.969310067279</v>
      </c>
      <c r="AK1528" s="8" t="n">
        <f aca="false">IF(AND(AP1528&gt;=V_NEED,AR1528&gt;=P_MIN,AQ1528&gt;=Z_MIN,F1528&lt;=N_CAP,D1528&lt;=R_MAX,OR(CORONA_REQ=0,O1528&gt;=G1528),OR(CORE_MODE&lt;&gt;3,E_CORE&lt;=E_NULL_MAX)),1,0)</f>
        <v>0</v>
      </c>
      <c r="AL1528" s="31" t="n">
        <f aca="false">IF(AK1528=1,IF(OBJECTIVE=1,AI1528,AJ1528),1000000000000)+ROW()*0.000000001</f>
        <v>1000000000000</v>
      </c>
      <c r="AM1528" s="31" t="n">
        <v>9.248832</v>
      </c>
      <c r="AN1528" s="41" t="n">
        <v>1.334465</v>
      </c>
      <c r="AO1528" s="31" t="n">
        <v>15.182886</v>
      </c>
      <c r="AP1528" s="31" t="n">
        <f aca="false">IF(CORE_MODE=1,G1528,IF(OR(CORE_MODE=3,CORE_MODE=4),G1528+(CHOOSE(N_CW+1,0,1,CW_N2,CW_N3,CW_N4,CW_N5,CW_N6)+CHOOSE(N_CW_A+1,0,CW_A1,CW_A2))*CW_PER_SWING*AM1528,AM1528))</f>
        <v>36.535526946816</v>
      </c>
      <c r="AQ1528" s="41" t="n">
        <f aca="false">IF(CORE_MODE=2,AN1528,K1528)</f>
        <v>1.358452</v>
      </c>
      <c r="AR1528" s="31" t="n">
        <f aca="false">IF(CORE_MODE=2,AO1528,L1528)</f>
        <v>15.831011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31" t="n">
        <v>16.907073</v>
      </c>
      <c r="H1529" s="8" t="n">
        <v>82.293983</v>
      </c>
      <c r="I1529" s="8" t="n">
        <v>430.846003</v>
      </c>
      <c r="J1529" s="31" t="n">
        <v>5.23545</v>
      </c>
      <c r="K1529" s="41" t="n">
        <v>1.232269</v>
      </c>
      <c r="L1529" s="31" t="n">
        <v>3.024223</v>
      </c>
      <c r="M1529" s="8" t="n">
        <v>148</v>
      </c>
      <c r="N1529" s="8" t="n">
        <v>908</v>
      </c>
      <c r="O1529" s="31" t="n">
        <v>17.542188</v>
      </c>
      <c r="P1529" s="31" t="n">
        <v>10.728074</v>
      </c>
      <c r="Q1529" s="31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31" t="n">
        <v>3.940221</v>
      </c>
      <c r="W1529" s="41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2*ROUNDUP(G1529*1000/V_ZENER,0)*PRICE_Z+(4+IF(CORE_MODE=1,1,0)+IF(OR(CORE_MODE=3,CORE_MODE=4),1+2*N_CW+2*N_CW_A,0))*ROUNDUP(G1529*DIODE_SAFETY/V_STICK,0)*PRICE_STICK</f>
        <v>147</v>
      </c>
      <c r="AG1529" s="24" t="n">
        <f aca="false">SUM(X1529:AF1529)</f>
        <v>1852.55750078</v>
      </c>
      <c r="AH1529" s="20" t="n">
        <f aca="false">FIXED_BOM</f>
        <v>3666</v>
      </c>
      <c r="AI1529" s="24" t="n">
        <f aca="false">(AG1529+AH1529)*(1+CONT)</f>
        <v>6346.341125897</v>
      </c>
      <c r="AJ1529" s="24" t="n">
        <f aca="false">IF(AR1529&gt;0,AI1529/AR1529,1000000000000)</f>
        <v>2098.50302900844</v>
      </c>
      <c r="AK1529" s="8" t="n">
        <f aca="false">IF(AND(AP1529&gt;=V_NEED,AR1529&gt;=P_MIN,AQ1529&gt;=Z_MIN,F1529&lt;=N_CAP,D1529&lt;=R_MAX,OR(CORONA_REQ=0,O1529&gt;=G1529),OR(CORE_MODE&lt;&gt;3,E_CORE&lt;=E_NULL_MAX)),1,0)</f>
        <v>0</v>
      </c>
      <c r="AL1529" s="31" t="n">
        <f aca="false">IF(AK1529=1,IF(OBJECTIVE=1,AI1529,AJ1529),1000000000000)+ROW()*0.000000001</f>
        <v>1000000000000</v>
      </c>
      <c r="AM1529" s="31" t="n">
        <v>8.745644</v>
      </c>
      <c r="AN1529" s="41" t="n">
        <v>1.170342</v>
      </c>
      <c r="AO1529" s="31" t="n">
        <v>2.32826</v>
      </c>
      <c r="AP1529" s="31" t="n">
        <f aca="false">IF(CORE_MODE=1,G1529,IF(OR(CORE_MODE=3,CORE_MODE=4),G1529+(CHOOSE(N_CW+1,0,1,CW_N2,CW_N3,CW_N4,CW_N5,CW_N6)+CHOOSE(N_CW_A+1,0,CW_A1,CW_A2))*CW_PER_SWING*AM1529,AM1529))</f>
        <v>35.467629672372</v>
      </c>
      <c r="AQ1529" s="41" t="n">
        <f aca="false">IF(CORE_MODE=2,AN1529,K1529)</f>
        <v>1.232269</v>
      </c>
      <c r="AR1529" s="31" t="n">
        <f aca="false">IF(CORE_MODE=2,AO1529,L1529)</f>
        <v>3.024223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31" t="n">
        <v>16.907073</v>
      </c>
      <c r="H1530" s="8" t="n">
        <v>128.176259</v>
      </c>
      <c r="I1530" s="8" t="n">
        <v>677.043719</v>
      </c>
      <c r="J1530" s="31" t="n">
        <v>5.28213</v>
      </c>
      <c r="K1530" s="41" t="n">
        <v>1.262484</v>
      </c>
      <c r="L1530" s="31" t="n">
        <v>5.214442</v>
      </c>
      <c r="M1530" s="8" t="n">
        <v>220</v>
      </c>
      <c r="N1530" s="8" t="n">
        <v>1052</v>
      </c>
      <c r="O1530" s="31" t="n">
        <v>17.542188</v>
      </c>
      <c r="P1530" s="31" t="n">
        <v>16.092111</v>
      </c>
      <c r="Q1530" s="31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31" t="n">
        <v>5.373028</v>
      </c>
      <c r="W1530" s="41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2*ROUNDUP(G1530*1000/V_ZENER,0)*PRICE_Z+(4+IF(CORE_MODE=1,1,0)+IF(OR(CORE_MODE=3,CORE_MODE=4),1+2*N_CW+2*N_CW_A,0))*ROUNDUP(G1530*DIODE_SAFETY/V_STICK,0)*PRICE_STICK</f>
        <v>147</v>
      </c>
      <c r="AG1530" s="24" t="n">
        <f aca="false">SUM(X1530:AF1530)</f>
        <v>2545.23659177</v>
      </c>
      <c r="AH1530" s="20" t="n">
        <f aca="false">FIXED_BOM</f>
        <v>3666</v>
      </c>
      <c r="AI1530" s="24" t="n">
        <f aca="false">(AG1530+AH1530)*(1+CONT)</f>
        <v>7142.9220805355</v>
      </c>
      <c r="AJ1530" s="24" t="n">
        <f aca="false">IF(AR1530&gt;0,AI1530/AR1530,1000000000000)</f>
        <v>1369.83440999737</v>
      </c>
      <c r="AK1530" s="8" t="n">
        <f aca="false">IF(AND(AP1530&gt;=V_NEED,AR1530&gt;=P_MIN,AQ1530&gt;=Z_MIN,F1530&lt;=N_CAP,D1530&lt;=R_MAX,OR(CORONA_REQ=0,O1530&gt;=G1530),OR(CORE_MODE&lt;&gt;3,E_CORE&lt;=E_NULL_MAX)),1,0)</f>
        <v>0</v>
      </c>
      <c r="AL1530" s="31" t="n">
        <f aca="false">IF(AK1530=1,IF(OBJECTIVE=1,AI1530,AJ1530),1000000000000)+ROW()*0.000000001</f>
        <v>1000000000000</v>
      </c>
      <c r="AM1530" s="31" t="n">
        <v>8.982973</v>
      </c>
      <c r="AN1530" s="41" t="n">
        <v>1.217798</v>
      </c>
      <c r="AO1530" s="31" t="n">
        <v>4.577534</v>
      </c>
      <c r="AP1530" s="31" t="n">
        <f aca="false">IF(CORE_MODE=1,G1530,IF(OR(CORE_MODE=3,CORE_MODE=4),G1530+(CHOOSE(N_CW+1,0,1,CW_N2,CW_N3,CW_N4,CW_N5,CW_N6)+CHOOSE(N_CW_A+1,0,CW_A1,CW_A2))*CW_PER_SWING*AM1530,AM1530))</f>
        <v>35.971304227899</v>
      </c>
      <c r="AQ1530" s="41" t="n">
        <f aca="false">IF(CORE_MODE=2,AN1530,K1530)</f>
        <v>1.262484</v>
      </c>
      <c r="AR1530" s="31" t="n">
        <f aca="false">IF(CORE_MODE=2,AO1530,L1530)</f>
        <v>5.214442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31" t="n">
        <v>16.907073</v>
      </c>
      <c r="H1531" s="8" t="n">
        <v>174.058535</v>
      </c>
      <c r="I1531" s="8" t="n">
        <v>923.241435</v>
      </c>
      <c r="J1531" s="31" t="n">
        <v>5.304201</v>
      </c>
      <c r="K1531" s="41" t="n">
        <v>1.277497</v>
      </c>
      <c r="L1531" s="31" t="n">
        <v>7.415781</v>
      </c>
      <c r="M1531" s="8" t="n">
        <v>292</v>
      </c>
      <c r="N1531" s="8" t="n">
        <v>1196</v>
      </c>
      <c r="O1531" s="31" t="n">
        <v>17.542188</v>
      </c>
      <c r="P1531" s="31" t="n">
        <v>21.456148</v>
      </c>
      <c r="Q1531" s="31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31" t="n">
        <v>6.805836</v>
      </c>
      <c r="W1531" s="41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2*ROUNDUP(G1531*1000/V_ZENER,0)*PRICE_Z+(4+IF(CORE_MODE=1,1,0)+IF(OR(CORE_MODE=3,CORE_MODE=4),1+2*N_CW+2*N_CW_A,0))*ROUNDUP(G1531*DIODE_SAFETY/V_STICK,0)*PRICE_STICK</f>
        <v>147</v>
      </c>
      <c r="AG1531" s="24" t="n">
        <f aca="false">SUM(X1531:AF1531)</f>
        <v>3237.91574626</v>
      </c>
      <c r="AH1531" s="20" t="n">
        <f aca="false">FIXED_BOM</f>
        <v>3666</v>
      </c>
      <c r="AI1531" s="24" t="n">
        <f aca="false">(AG1531+AH1531)*(1+CONT)</f>
        <v>7939.503108199</v>
      </c>
      <c r="AJ1531" s="24" t="n">
        <f aca="false">IF(AR1531&gt;0,AI1531/AR1531,1000000000000)</f>
        <v>1070.62265029118</v>
      </c>
      <c r="AK1531" s="8" t="n">
        <f aca="false">IF(AND(AP1531&gt;=V_NEED,AR1531&gt;=P_MIN,AQ1531&gt;=Z_MIN,F1531&lt;=N_CAP,D1531&lt;=R_MAX,OR(CORONA_REQ=0,O1531&gt;=G1531),OR(CORE_MODE&lt;&gt;3,E_CORE&lt;=E_NULL_MAX)),1,0)</f>
        <v>0</v>
      </c>
      <c r="AL1531" s="31" t="n">
        <f aca="false">IF(AK1531=1,IF(OBJECTIVE=1,AI1531,AJ1531),1000000000000)+ROW()*0.000000001</f>
        <v>1000000000000</v>
      </c>
      <c r="AM1531" s="31" t="n">
        <v>9.031999</v>
      </c>
      <c r="AN1531" s="41" t="n">
        <v>1.242865</v>
      </c>
      <c r="AO1531" s="31" t="n">
        <v>6.78432</v>
      </c>
      <c r="AP1531" s="31" t="n">
        <f aca="false">IF(CORE_MODE=1,G1531,IF(OR(CORE_MODE=3,CORE_MODE=4),G1531+(CHOOSE(N_CW+1,0,1,CW_N2,CW_N3,CW_N4,CW_N5,CW_N6)+CHOOSE(N_CW_A+1,0,CW_A1,CW_A2))*CW_PER_SWING*AM1531,AM1531))</f>
        <v>36.075350293737</v>
      </c>
      <c r="AQ1531" s="41" t="n">
        <f aca="false">IF(CORE_MODE=2,AN1531,K1531)</f>
        <v>1.277497</v>
      </c>
      <c r="AR1531" s="31" t="n">
        <f aca="false">IF(CORE_MODE=2,AO1531,L1531)</f>
        <v>7.415781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31" t="n">
        <v>16.907073</v>
      </c>
      <c r="H1532" s="8" t="n">
        <v>219.940811</v>
      </c>
      <c r="I1532" s="8" t="n">
        <v>1169.439151</v>
      </c>
      <c r="J1532" s="31" t="n">
        <v>5.317063</v>
      </c>
      <c r="K1532" s="41" t="n">
        <v>1.286443</v>
      </c>
      <c r="L1532" s="31" t="n">
        <v>9.617786</v>
      </c>
      <c r="M1532" s="8" t="n">
        <v>364</v>
      </c>
      <c r="N1532" s="8" t="n">
        <v>1340</v>
      </c>
      <c r="O1532" s="31" t="n">
        <v>17.542188</v>
      </c>
      <c r="P1532" s="31" t="n">
        <v>26.820185</v>
      </c>
      <c r="Q1532" s="31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31" t="n">
        <v>8.238643</v>
      </c>
      <c r="W1532" s="41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2*ROUNDUP(G1532*1000/V_ZENER,0)*PRICE_Z+(4+IF(CORE_MODE=1,1,0)+IF(OR(CORE_MODE=3,CORE_MODE=4),1+2*N_CW+2*N_CW_A,0))*ROUNDUP(G1532*DIODE_SAFETY/V_STICK,0)*PRICE_STICK</f>
        <v>147</v>
      </c>
      <c r="AG1532" s="24" t="n">
        <f aca="false">SUM(X1532:AF1532)</f>
        <v>3930.59485422</v>
      </c>
      <c r="AH1532" s="20" t="n">
        <f aca="false">FIXED_BOM</f>
        <v>3666</v>
      </c>
      <c r="AI1532" s="24" t="n">
        <f aca="false">(AG1532+AH1532)*(1+CONT)</f>
        <v>8736.084082353</v>
      </c>
      <c r="AJ1532" s="24" t="n">
        <f aca="false">IF(AR1532&gt;0,AI1532/AR1532,1000000000000)</f>
        <v>908.325895622236</v>
      </c>
      <c r="AK1532" s="8" t="n">
        <f aca="false">IF(AND(AP1532&gt;=V_NEED,AR1532&gt;=P_MIN,AQ1532&gt;=Z_MIN,F1532&lt;=N_CAP,D1532&lt;=R_MAX,OR(CORONA_REQ=0,O1532&gt;=G1532),OR(CORE_MODE&lt;&gt;3,E_CORE&lt;=E_NULL_MAX)),1,0)</f>
        <v>0</v>
      </c>
      <c r="AL1532" s="31" t="n">
        <f aca="false">IF(AK1532=1,IF(OBJECTIVE=1,AI1532,AJ1532),1000000000000)+ROW()*0.000000001</f>
        <v>1000000000000</v>
      </c>
      <c r="AM1532" s="31" t="n">
        <v>9.071219</v>
      </c>
      <c r="AN1532" s="41" t="n">
        <v>1.257849</v>
      </c>
      <c r="AO1532" s="31" t="n">
        <v>8.971089</v>
      </c>
      <c r="AP1532" s="31" t="n">
        <f aca="false">IF(CORE_MODE=1,G1532,IF(OR(CORE_MODE=3,CORE_MODE=4),G1532+(CHOOSE(N_CW+1,0,1,CW_N2,CW_N3,CW_N4,CW_N5,CW_N6)+CHOOSE(N_CW_A+1,0,CW_A1,CW_A2))*CW_PER_SWING*AM1532,AM1532))</f>
        <v>36.158585448597</v>
      </c>
      <c r="AQ1532" s="41" t="n">
        <f aca="false">IF(CORE_MODE=2,AN1532,K1532)</f>
        <v>1.286443</v>
      </c>
      <c r="AR1532" s="31" t="n">
        <f aca="false">IF(CORE_MODE=2,AO1532,L1532)</f>
        <v>9.617786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31" t="n">
        <v>16.907073</v>
      </c>
      <c r="H1533" s="8" t="n">
        <v>265.823087</v>
      </c>
      <c r="I1533" s="8" t="n">
        <v>1415.636867</v>
      </c>
      <c r="J1533" s="31" t="n">
        <v>5.325485</v>
      </c>
      <c r="K1533" s="41" t="n">
        <v>1.292204</v>
      </c>
      <c r="L1533" s="31" t="n">
        <v>11.819926</v>
      </c>
      <c r="M1533" s="8" t="n">
        <v>436</v>
      </c>
      <c r="N1533" s="8" t="n">
        <v>1484</v>
      </c>
      <c r="O1533" s="31" t="n">
        <v>17.542188</v>
      </c>
      <c r="P1533" s="31" t="n">
        <v>32.184222</v>
      </c>
      <c r="Q1533" s="31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31" t="n">
        <v>9.671451</v>
      </c>
      <c r="W1533" s="41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2*ROUNDUP(G1533*1000/V_ZENER,0)*PRICE_Z+(4+IF(CORE_MODE=1,1,0)+IF(OR(CORE_MODE=3,CORE_MODE=4),1+2*N_CW+2*N_CW_A,0))*ROUNDUP(G1533*DIODE_SAFETY/V_STICK,0)*PRICE_STICK</f>
        <v>147</v>
      </c>
      <c r="AG1533" s="24" t="n">
        <f aca="false">SUM(X1533:AF1533)</f>
        <v>4623.27400521</v>
      </c>
      <c r="AH1533" s="20" t="n">
        <f aca="false">FIXED_BOM</f>
        <v>3666</v>
      </c>
      <c r="AI1533" s="24" t="n">
        <f aca="false">(AG1533+AH1533)*(1+CONT)</f>
        <v>9532.6651059915</v>
      </c>
      <c r="AJ1533" s="24" t="n">
        <f aca="false">IF(AR1533&gt;0,AI1533/AR1533,1000000000000)</f>
        <v>806.491098674518</v>
      </c>
      <c r="AK1533" s="8" t="n">
        <f aca="false">IF(AND(AP1533&gt;=V_NEED,AR1533&gt;=P_MIN,AQ1533&gt;=Z_MIN,F1533&lt;=N_CAP,D1533&lt;=R_MAX,OR(CORONA_REQ=0,O1533&gt;=G1533),OR(CORE_MODE&lt;&gt;3,E_CORE&lt;=E_NULL_MAX)),1,0)</f>
        <v>0</v>
      </c>
      <c r="AL1533" s="31" t="n">
        <f aca="false">IF(AK1533=1,IF(OBJECTIVE=1,AI1533,AJ1533),1000000000000)+ROW()*0.000000001</f>
        <v>1000000000000</v>
      </c>
      <c r="AM1533" s="31" t="n">
        <v>9.102749</v>
      </c>
      <c r="AN1533" s="41" t="n">
        <v>1.268594</v>
      </c>
      <c r="AO1533" s="31" t="n">
        <v>11.19583</v>
      </c>
      <c r="AP1533" s="31" t="n">
        <f aca="false">IF(CORE_MODE=1,G1533,IF(OR(CORE_MODE=3,CORE_MODE=4),G1533+(CHOOSE(N_CW+1,0,1,CW_N2,CW_N3,CW_N4,CW_N5,CW_N6)+CHOOSE(N_CW_A+1,0,CW_A1,CW_A2))*CW_PER_SWING*AM1533,AM1533))</f>
        <v>36.225500400987</v>
      </c>
      <c r="AQ1533" s="41" t="n">
        <f aca="false">IF(CORE_MODE=2,AN1533,K1533)</f>
        <v>1.292204</v>
      </c>
      <c r="AR1533" s="31" t="n">
        <f aca="false">IF(CORE_MODE=2,AO1533,L1533)</f>
        <v>11.819926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31" t="n">
        <v>16.907073</v>
      </c>
      <c r="H1534" s="8" t="n">
        <v>357.587639</v>
      </c>
      <c r="I1534" s="8" t="n">
        <v>1908.032298</v>
      </c>
      <c r="J1534" s="31" t="n">
        <v>5.335845</v>
      </c>
      <c r="K1534" s="41" t="n">
        <v>1.299441</v>
      </c>
      <c r="L1534" s="31" t="n">
        <v>16.224764</v>
      </c>
      <c r="M1534" s="8" t="n">
        <v>592</v>
      </c>
      <c r="N1534" s="8" t="n">
        <v>1796</v>
      </c>
      <c r="O1534" s="31" t="n">
        <v>17.542188</v>
      </c>
      <c r="P1534" s="31" t="n">
        <v>42.912296</v>
      </c>
      <c r="Q1534" s="31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31" t="n">
        <v>12.775867</v>
      </c>
      <c r="W1534" s="41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2*ROUNDUP(G1534*1000/V_ZENER,0)*PRICE_Z+(4+IF(CORE_MODE=1,1,0)+IF(OR(CORE_MODE=3,CORE_MODE=4),1+2*N_CW+2*N_CW_A,0))*ROUNDUP(G1534*DIODE_SAFETY/V_STICK,0)*PRICE_STICK</f>
        <v>147</v>
      </c>
      <c r="AG1534" s="24" t="n">
        <f aca="false">SUM(X1534:AF1534)</f>
        <v>6119.43004599</v>
      </c>
      <c r="AH1534" s="20" t="n">
        <f aca="false">FIXED_BOM</f>
        <v>3666</v>
      </c>
      <c r="AI1534" s="24" t="n">
        <f aca="false">(AG1534+AH1534)*(1+CONT)</f>
        <v>11253.2445528885</v>
      </c>
      <c r="AJ1534" s="24" t="n">
        <f aca="false">IF(AR1534&gt;0,AI1534/AR1534,1000000000000)</f>
        <v>693.584483132605</v>
      </c>
      <c r="AK1534" s="8" t="n">
        <f aca="false">IF(AND(AP1534&gt;=V_NEED,AR1534&gt;=P_MIN,AQ1534&gt;=Z_MIN,F1534&lt;=N_CAP,D1534&lt;=R_MAX,OR(CORONA_REQ=0,O1534&gt;=G1534),OR(CORE_MODE&lt;&gt;3,E_CORE&lt;=E_NULL_MAX)),1,0)</f>
        <v>0</v>
      </c>
      <c r="AL1534" s="31" t="n">
        <f aca="false">IF(AK1534=1,IF(OBJECTIVE=1,AI1534,AJ1534),1000000000000)+ROW()*0.000000001</f>
        <v>1000000000000</v>
      </c>
      <c r="AM1534" s="31" t="n">
        <v>9.177467</v>
      </c>
      <c r="AN1534" s="41" t="n">
        <v>1.280956</v>
      </c>
      <c r="AO1534" s="31" t="n">
        <v>15.580444</v>
      </c>
      <c r="AP1534" s="31" t="n">
        <f aca="false">IF(CORE_MODE=1,G1534,IF(OR(CORE_MODE=3,CORE_MODE=4),G1534+(CHOOSE(N_CW+1,0,1,CW_N2,CW_N3,CW_N4,CW_N5,CW_N6)+CHOOSE(N_CW_A+1,0,CW_A1,CW_A2))*CW_PER_SWING*AM1534,AM1534))</f>
        <v>36.384071647821</v>
      </c>
      <c r="AQ1534" s="41" t="n">
        <f aca="false">IF(CORE_MODE=2,AN1534,K1534)</f>
        <v>1.299441</v>
      </c>
      <c r="AR1534" s="31" t="n">
        <f aca="false">IF(CORE_MODE=2,AO1534,L1534)</f>
        <v>16.224764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31" t="n">
        <v>20.62</v>
      </c>
      <c r="H1535" s="8" t="n">
        <v>39.676992</v>
      </c>
      <c r="I1535" s="8" t="n">
        <v>248.046307</v>
      </c>
      <c r="J1535" s="31" t="n">
        <v>6.251641</v>
      </c>
      <c r="K1535" s="41" t="n">
        <v>1.218835</v>
      </c>
      <c r="L1535" s="31" t="n">
        <v>2.460212</v>
      </c>
      <c r="M1535" s="8" t="n">
        <v>128</v>
      </c>
      <c r="N1535" s="8" t="n">
        <v>876</v>
      </c>
      <c r="O1535" s="31" t="n">
        <v>14.585527</v>
      </c>
      <c r="P1535" s="31" t="n">
        <v>3.005152</v>
      </c>
      <c r="Q1535" s="31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31" t="n">
        <v>3.542219</v>
      </c>
      <c r="W1535" s="41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2*ROUNDUP(G1535*1000/V_ZENER,0)*PRICE_Z+(4+IF(CORE_MODE=1,1,0)+IF(OR(CORE_MODE=3,CORE_MODE=4),1+2*N_CW+2*N_CW_A,0))*ROUNDUP(G1535*DIODE_SAFETY/V_STICK,0)*PRICE_STICK</f>
        <v>169.8</v>
      </c>
      <c r="AG1535" s="24" t="n">
        <f aca="false">SUM(X1535:AF1535)</f>
        <v>1583.98142239</v>
      </c>
      <c r="AH1535" s="20" t="n">
        <f aca="false">FIXED_BOM</f>
        <v>3666</v>
      </c>
      <c r="AI1535" s="24" t="n">
        <f aca="false">(AG1535+AH1535)*(1+CONT)</f>
        <v>6037.4786357485</v>
      </c>
      <c r="AJ1535" s="24" t="n">
        <f aca="false">IF(AR1535&gt;0,AI1535/AR1535,1000000000000)</f>
        <v>2454.04812095401</v>
      </c>
      <c r="AK1535" s="8" t="n">
        <f aca="false">IF(AND(AP1535&gt;=V_NEED,AR1535&gt;=P_MIN,AQ1535&gt;=Z_MIN,F1535&lt;=N_CAP,D1535&lt;=R_MAX,OR(CORONA_REQ=0,O1535&gt;=G1535),OR(CORE_MODE&lt;&gt;3,E_CORE&lt;=E_NULL_MAX)),1,0)</f>
        <v>0</v>
      </c>
      <c r="AL1535" s="31" t="n">
        <f aca="false">IF(AK1535=1,IF(OBJECTIVE=1,AI1535,AJ1535),1000000000000)+ROW()*0.000000001</f>
        <v>1000000000000</v>
      </c>
      <c r="AM1535" s="31" t="n">
        <v>9.143475</v>
      </c>
      <c r="AN1535" s="41" t="n">
        <v>1.122023</v>
      </c>
      <c r="AO1535" s="31" t="n">
        <v>1.024951</v>
      </c>
      <c r="AP1535" s="31" t="n">
        <f aca="false">IF(CORE_MODE=1,G1535,IF(OR(CORE_MODE=3,CORE_MODE=4),G1535+(CHOOSE(N_CW+1,0,1,CW_N2,CW_N3,CW_N4,CW_N5,CW_N6)+CHOOSE(N_CW_A+1,0,CW_A1,CW_A2))*CW_PER_SWING*AM1535,AM1535))</f>
        <v>40.024858683925</v>
      </c>
      <c r="AQ1535" s="41" t="n">
        <f aca="false">IF(CORE_MODE=2,AN1535,K1535)</f>
        <v>1.218835</v>
      </c>
      <c r="AR1535" s="31" t="n">
        <f aca="false">IF(CORE_MODE=2,AO1535,L1535)</f>
        <v>2.460212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31" t="n">
        <v>20.62</v>
      </c>
      <c r="H1536" s="8" t="n">
        <v>61.206701</v>
      </c>
      <c r="I1536" s="8" t="n">
        <v>389.787053</v>
      </c>
      <c r="J1536" s="31" t="n">
        <v>6.368372</v>
      </c>
      <c r="K1536" s="41" t="n">
        <v>1.270433</v>
      </c>
      <c r="L1536" s="31" t="n">
        <v>4.543933</v>
      </c>
      <c r="M1536" s="8" t="n">
        <v>197</v>
      </c>
      <c r="N1536" s="8" t="n">
        <v>1014</v>
      </c>
      <c r="O1536" s="31" t="n">
        <v>14.585527</v>
      </c>
      <c r="P1536" s="31" t="n">
        <v>4.507728</v>
      </c>
      <c r="Q1536" s="31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31" t="n">
        <v>4.915326</v>
      </c>
      <c r="W1536" s="41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2*ROUNDUP(G1536*1000/V_ZENER,0)*PRICE_Z+(4+IF(CORE_MODE=1,1,0)+IF(OR(CORE_MODE=3,CORE_MODE=4),1+2*N_CW+2*N_CW_A,0))*ROUNDUP(G1536*DIODE_SAFETY/V_STICK,0)*PRICE_STICK</f>
        <v>169.8</v>
      </c>
      <c r="AG1536" s="24" t="n">
        <f aca="false">SUM(X1536:AF1536)</f>
        <v>2187.50955207</v>
      </c>
      <c r="AH1536" s="20" t="n">
        <f aca="false">FIXED_BOM</f>
        <v>3666</v>
      </c>
      <c r="AI1536" s="24" t="n">
        <f aca="false">(AG1536+AH1536)*(1+CONT)</f>
        <v>6731.5359848805</v>
      </c>
      <c r="AJ1536" s="24" t="n">
        <f aca="false">IF(AR1536&gt;0,AI1536/AR1536,1000000000000)</f>
        <v>1481.43381182788</v>
      </c>
      <c r="AK1536" s="8" t="n">
        <f aca="false">IF(AND(AP1536&gt;=V_NEED,AR1536&gt;=P_MIN,AQ1536&gt;=Z_MIN,F1536&lt;=N_CAP,D1536&lt;=R_MAX,OR(CORONA_REQ=0,O1536&gt;=G1536),OR(CORE_MODE&lt;&gt;3,E_CORE&lt;=E_NULL_MAX)),1,0)</f>
        <v>0</v>
      </c>
      <c r="AL1536" s="31" t="n">
        <f aca="false">IF(AK1536=1,IF(OBJECTIVE=1,AI1536,AJ1536),1000000000000)+ROW()*0.000000001</f>
        <v>1000000000000</v>
      </c>
      <c r="AM1536" s="31" t="n">
        <v>10.591331</v>
      </c>
      <c r="AN1536" s="41" t="n">
        <v>1.195491</v>
      </c>
      <c r="AO1536" s="31" t="n">
        <v>3.342115</v>
      </c>
      <c r="AP1536" s="31" t="n">
        <f aca="false">IF(CORE_MODE=1,G1536,IF(OR(CORE_MODE=3,CORE_MODE=4),G1536+(CHOOSE(N_CW+1,0,1,CW_N2,CW_N3,CW_N4,CW_N5,CW_N6)+CHOOSE(N_CW_A+1,0,CW_A1,CW_A2))*CW_PER_SWING*AM1536,AM1536))</f>
        <v>43.097589902053</v>
      </c>
      <c r="AQ1536" s="41" t="n">
        <f aca="false">IF(CORE_MODE=2,AN1536,K1536)</f>
        <v>1.270433</v>
      </c>
      <c r="AR1536" s="31" t="n">
        <f aca="false">IF(CORE_MODE=2,AO1536,L1536)</f>
        <v>4.543933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31" t="n">
        <v>20.62</v>
      </c>
      <c r="H1537" s="8" t="n">
        <v>82.73641</v>
      </c>
      <c r="I1537" s="8" t="n">
        <v>531.5278</v>
      </c>
      <c r="J1537" s="31" t="n">
        <v>6.424352</v>
      </c>
      <c r="K1537" s="41" t="n">
        <v>1.296849</v>
      </c>
      <c r="L1537" s="31" t="n">
        <v>6.648601</v>
      </c>
      <c r="M1537" s="8" t="n">
        <v>254.5</v>
      </c>
      <c r="N1537" s="8" t="n">
        <v>1129</v>
      </c>
      <c r="O1537" s="31" t="n">
        <v>14.585527</v>
      </c>
      <c r="P1537" s="31" t="n">
        <v>6.010303</v>
      </c>
      <c r="Q1537" s="31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31" t="n">
        <v>6.059582</v>
      </c>
      <c r="W1537" s="41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2*ROUNDUP(G1537*1000/V_ZENER,0)*PRICE_Z+(4+IF(CORE_MODE=1,1,0)+IF(OR(CORE_MODE=3,CORE_MODE=4),1+2*N_CW+2*N_CW_A,0))*ROUNDUP(G1537*DIODE_SAFETY/V_STICK,0)*PRICE_STICK</f>
        <v>169.8</v>
      </c>
      <c r="AG1537" s="24" t="n">
        <f aca="false">SUM(X1537:AF1537)</f>
        <v>2700.08630308</v>
      </c>
      <c r="AH1537" s="20" t="n">
        <f aca="false">FIXED_BOM</f>
        <v>3666</v>
      </c>
      <c r="AI1537" s="24" t="n">
        <f aca="false">(AG1537+AH1537)*(1+CONT)</f>
        <v>7320.999248542</v>
      </c>
      <c r="AJ1537" s="24" t="n">
        <f aca="false">IF(AR1537&gt;0,AI1537/AR1537,1000000000000)</f>
        <v>1101.13379469485</v>
      </c>
      <c r="AK1537" s="8" t="n">
        <f aca="false">IF(AND(AP1537&gt;=V_NEED,AR1537&gt;=P_MIN,AQ1537&gt;=Z_MIN,F1537&lt;=N_CAP,D1537&lt;=R_MAX,OR(CORONA_REQ=0,O1537&gt;=G1537),OR(CORE_MODE&lt;&gt;3,E_CORE&lt;=E_NULL_MAX)),1,0)</f>
        <v>0</v>
      </c>
      <c r="AL1537" s="31" t="n">
        <f aca="false">IF(AK1537=1,IF(OBJECTIVE=1,AI1537,AJ1537),1000000000000)+ROW()*0.000000001</f>
        <v>1000000000000</v>
      </c>
      <c r="AM1537" s="31" t="n">
        <v>11.022637</v>
      </c>
      <c r="AN1537" s="41" t="n">
        <v>1.236286</v>
      </c>
      <c r="AO1537" s="31" t="n">
        <v>5.681437</v>
      </c>
      <c r="AP1537" s="31" t="n">
        <f aca="false">IF(CORE_MODE=1,G1537,IF(OR(CORE_MODE=3,CORE_MODE=4),G1537+(CHOOSE(N_CW+1,0,1,CW_N2,CW_N3,CW_N4,CW_N5,CW_N6)+CHOOSE(N_CW_A+1,0,CW_A1,CW_A2))*CW_PER_SWING*AM1537,AM1537))</f>
        <v>44.012934667531</v>
      </c>
      <c r="AQ1537" s="41" t="n">
        <f aca="false">IF(CORE_MODE=2,AN1537,K1537)</f>
        <v>1.296849</v>
      </c>
      <c r="AR1537" s="31" t="n">
        <f aca="false">IF(CORE_MODE=2,AO1537,L1537)</f>
        <v>6.648601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31" t="n">
        <v>20.62</v>
      </c>
      <c r="H1538" s="8" t="n">
        <v>104.26612</v>
      </c>
      <c r="I1538" s="8" t="n">
        <v>673.268546</v>
      </c>
      <c r="J1538" s="31" t="n">
        <v>6.457213</v>
      </c>
      <c r="K1538" s="41" t="n">
        <v>1.31306</v>
      </c>
      <c r="L1538" s="31" t="n">
        <v>8.760833</v>
      </c>
      <c r="M1538" s="8" t="n">
        <v>323.5</v>
      </c>
      <c r="N1538" s="8" t="n">
        <v>1267</v>
      </c>
      <c r="O1538" s="31" t="n">
        <v>14.585527</v>
      </c>
      <c r="P1538" s="31" t="n">
        <v>7.512879</v>
      </c>
      <c r="Q1538" s="31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31" t="n">
        <v>7.432689</v>
      </c>
      <c r="W1538" s="41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2*ROUNDUP(G1538*1000/V_ZENER,0)*PRICE_Z+(4+IF(CORE_MODE=1,1,0)+IF(OR(CORE_MODE=3,CORE_MODE=4),1+2*N_CW+2*N_CW_A,0))*ROUNDUP(G1538*DIODE_SAFETY/V_STICK,0)*PRICE_STICK</f>
        <v>169.8</v>
      </c>
      <c r="AG1538" s="24" t="n">
        <f aca="false">SUM(X1538:AF1538)</f>
        <v>3303.61442776</v>
      </c>
      <c r="AH1538" s="20" t="n">
        <f aca="false">FIXED_BOM</f>
        <v>3666</v>
      </c>
      <c r="AI1538" s="24" t="n">
        <f aca="false">(AG1538+AH1538)*(1+CONT)</f>
        <v>8015.056591924</v>
      </c>
      <c r="AJ1538" s="24" t="n">
        <f aca="false">IF(AR1538&gt;0,AI1538/AR1538,1000000000000)</f>
        <v>914.873801603569</v>
      </c>
      <c r="AK1538" s="8" t="n">
        <f aca="false">IF(AND(AP1538&gt;=V_NEED,AR1538&gt;=P_MIN,AQ1538&gt;=Z_MIN,F1538&lt;=N_CAP,D1538&lt;=R_MAX,OR(CORONA_REQ=0,O1538&gt;=G1538),OR(CORE_MODE&lt;&gt;3,E_CORE&lt;=E_NULL_MAX)),1,0)</f>
        <v>0</v>
      </c>
      <c r="AL1538" s="31" t="n">
        <f aca="false">IF(AK1538=1,IF(OBJECTIVE=1,AI1538,AJ1538),1000000000000)+ROW()*0.000000001</f>
        <v>1000000000000</v>
      </c>
      <c r="AM1538" s="31" t="n">
        <v>11.069172</v>
      </c>
      <c r="AN1538" s="41" t="n">
        <v>1.262373</v>
      </c>
      <c r="AO1538" s="31" t="n">
        <v>7.779797</v>
      </c>
      <c r="AP1538" s="31" t="n">
        <f aca="false">IF(CORE_MODE=1,G1538,IF(OR(CORE_MODE=3,CORE_MODE=4),G1538+(CHOOSE(N_CW+1,0,1,CW_N2,CW_N3,CW_N4,CW_N5,CW_N6)+CHOOSE(N_CW_A+1,0,CW_A1,CW_A2))*CW_PER_SWING*AM1538,AM1538))</f>
        <v>44.111694176236</v>
      </c>
      <c r="AQ1538" s="41" t="n">
        <f aca="false">IF(CORE_MODE=2,AN1538,K1538)</f>
        <v>1.31306</v>
      </c>
      <c r="AR1538" s="31" t="n">
        <f aca="false">IF(CORE_MODE=2,AO1538,L1538)</f>
        <v>8.760833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31" t="n">
        <v>20.62</v>
      </c>
      <c r="H1539" s="8" t="n">
        <v>125.795829</v>
      </c>
      <c r="I1539" s="8" t="n">
        <v>815.009293</v>
      </c>
      <c r="J1539" s="31" t="n">
        <v>6.478826</v>
      </c>
      <c r="K1539" s="41" t="n">
        <v>1.323921</v>
      </c>
      <c r="L1539" s="31" t="n">
        <v>10.87583</v>
      </c>
      <c r="M1539" s="8" t="n">
        <v>381</v>
      </c>
      <c r="N1539" s="8" t="n">
        <v>1382</v>
      </c>
      <c r="O1539" s="31" t="n">
        <v>14.585527</v>
      </c>
      <c r="P1539" s="31" t="n">
        <v>9.015455</v>
      </c>
      <c r="Q1539" s="31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31" t="n">
        <v>8.576945</v>
      </c>
      <c r="W1539" s="41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2*ROUNDUP(G1539*1000/V_ZENER,0)*PRICE_Z+(4+IF(CORE_MODE=1,1,0)+IF(OR(CORE_MODE=3,CORE_MODE=4),1+2*N_CW+2*N_CW_A,0))*ROUNDUP(G1539*DIODE_SAFETY/V_STICK,0)*PRICE_STICK</f>
        <v>169.8</v>
      </c>
      <c r="AG1539" s="24" t="n">
        <f aca="false">SUM(X1539:AF1539)</f>
        <v>3816.19126271</v>
      </c>
      <c r="AH1539" s="20" t="n">
        <f aca="false">FIXED_BOM</f>
        <v>3666</v>
      </c>
      <c r="AI1539" s="24" t="n">
        <f aca="false">(AG1539+AH1539)*(1+CONT)</f>
        <v>8604.5199521165</v>
      </c>
      <c r="AJ1539" s="24" t="n">
        <f aca="false">IF(AR1539&gt;0,AI1539/AR1539,1000000000000)</f>
        <v>791.159842707775</v>
      </c>
      <c r="AK1539" s="8" t="n">
        <f aca="false">IF(AND(AP1539&gt;=V_NEED,AR1539&gt;=P_MIN,AQ1539&gt;=Z_MIN,F1539&lt;=N_CAP,D1539&lt;=R_MAX,OR(CORONA_REQ=0,O1539&gt;=G1539),OR(CORE_MODE&lt;&gt;3,E_CORE&lt;=E_NULL_MAX)),1,0)</f>
        <v>0</v>
      </c>
      <c r="AL1539" s="31" t="n">
        <f aca="false">IF(AK1539=1,IF(OBJECTIVE=1,AI1539,AJ1539),1000000000000)+ROW()*0.000000001</f>
        <v>1000000000000</v>
      </c>
      <c r="AM1539" s="31" t="n">
        <v>11.106692</v>
      </c>
      <c r="AN1539" s="41" t="n">
        <v>1.281221</v>
      </c>
      <c r="AO1539" s="31" t="n">
        <v>9.936091</v>
      </c>
      <c r="AP1539" s="31" t="n">
        <f aca="false">IF(CORE_MODE=1,G1539,IF(OR(CORE_MODE=3,CORE_MODE=4),G1539+(CHOOSE(N_CW+1,0,1,CW_N2,CW_N3,CW_N4,CW_N5,CW_N6)+CHOOSE(N_CW_A+1,0,CW_A1,CW_A2))*CW_PER_SWING*AM1539,AM1539))</f>
        <v>44.191321483996</v>
      </c>
      <c r="AQ1539" s="41" t="n">
        <f aca="false">IF(CORE_MODE=2,AN1539,K1539)</f>
        <v>1.323921</v>
      </c>
      <c r="AR1539" s="31" t="n">
        <f aca="false">IF(CORE_MODE=2,AO1539,L1539)</f>
        <v>10.87583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31" t="n">
        <v>20.62</v>
      </c>
      <c r="H1540" s="8" t="n">
        <v>168.855248</v>
      </c>
      <c r="I1540" s="8" t="n">
        <v>1098.490786</v>
      </c>
      <c r="J1540" s="31" t="n">
        <v>6.505518</v>
      </c>
      <c r="K1540" s="41" t="n">
        <v>1.338045</v>
      </c>
      <c r="L1540" s="31" t="n">
        <v>15.117401</v>
      </c>
      <c r="M1540" s="8" t="n">
        <v>507.5</v>
      </c>
      <c r="N1540" s="8" t="n">
        <v>1635</v>
      </c>
      <c r="O1540" s="31" t="n">
        <v>14.585527</v>
      </c>
      <c r="P1540" s="31" t="n">
        <v>12.020607</v>
      </c>
      <c r="Q1540" s="31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31" t="n">
        <v>11.094308</v>
      </c>
      <c r="W1540" s="41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2*ROUNDUP(G1540*1000/V_ZENER,0)*PRICE_Z+(4+IF(CORE_MODE=1,1,0)+IF(OR(CORE_MODE=3,CORE_MODE=4),1+2*N_CW+2*N_CW_A,0))*ROUNDUP(G1540*DIODE_SAFETY/V_STICK,0)*PRICE_STICK</f>
        <v>169.8</v>
      </c>
      <c r="AG1540" s="24" t="n">
        <f aca="false">SUM(X1540:AF1540)</f>
        <v>4932.29621687</v>
      </c>
      <c r="AH1540" s="20" t="n">
        <f aca="false">FIXED_BOM</f>
        <v>3666</v>
      </c>
      <c r="AI1540" s="24" t="n">
        <f aca="false">(AG1540+AH1540)*(1+CONT)</f>
        <v>9888.0406494005</v>
      </c>
      <c r="AJ1540" s="24" t="n">
        <f aca="false">IF(AR1540&gt;0,AI1540/AR1540,1000000000000)</f>
        <v>654.083373815413</v>
      </c>
      <c r="AK1540" s="8" t="n">
        <f aca="false">IF(AND(AP1540&gt;=V_NEED,AR1540&gt;=P_MIN,AQ1540&gt;=Z_MIN,F1540&lt;=N_CAP,D1540&lt;=R_MAX,OR(CORONA_REQ=0,O1540&gt;=G1540),OR(CORE_MODE&lt;&gt;3,E_CORE&lt;=E_NULL_MAX)),1,0)</f>
        <v>0</v>
      </c>
      <c r="AL1540" s="31" t="n">
        <f aca="false">IF(AK1540=1,IF(OBJECTIVE=1,AI1540,AJ1540),1000000000000)+ROW()*0.000000001</f>
        <v>1000000000000</v>
      </c>
      <c r="AM1540" s="31" t="n">
        <v>11.168764</v>
      </c>
      <c r="AN1540" s="41" t="n">
        <v>1.303806</v>
      </c>
      <c r="AO1540" s="31" t="n">
        <v>14.122698</v>
      </c>
      <c r="AP1540" s="31" t="n">
        <f aca="false">IF(CORE_MODE=1,G1540,IF(OR(CORE_MODE=3,CORE_MODE=4),G1540+(CHOOSE(N_CW+1,0,1,CW_N2,CW_N3,CW_N4,CW_N5,CW_N6)+CHOOSE(N_CW_A+1,0,CW_A1,CW_A2))*CW_PER_SWING*AM1540,AM1540))</f>
        <v>44.323054592932</v>
      </c>
      <c r="AQ1540" s="41" t="n">
        <f aca="false">IF(CORE_MODE=2,AN1540,K1540)</f>
        <v>1.338045</v>
      </c>
      <c r="AR1540" s="31" t="n">
        <f aca="false">IF(CORE_MODE=2,AO1540,L1540)</f>
        <v>15.117401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31" t="n">
        <v>20.62</v>
      </c>
      <c r="H1541" s="8" t="n">
        <v>51.345603</v>
      </c>
      <c r="I1541" s="8" t="n">
        <v>296.633995</v>
      </c>
      <c r="J1541" s="31" t="n">
        <v>5.777203</v>
      </c>
      <c r="K1541" s="41" t="n">
        <v>1.222699</v>
      </c>
      <c r="L1541" s="31" t="n">
        <v>2.987432</v>
      </c>
      <c r="M1541" s="8" t="n">
        <v>139.5</v>
      </c>
      <c r="N1541" s="8" t="n">
        <v>899</v>
      </c>
      <c r="O1541" s="31" t="n">
        <v>14.585527</v>
      </c>
      <c r="P1541" s="31" t="n">
        <v>3.51409</v>
      </c>
      <c r="Q1541" s="31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31" t="n">
        <v>3.77107</v>
      </c>
      <c r="W1541" s="41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2*ROUNDUP(G1541*1000/V_ZENER,0)*PRICE_Z+(4+IF(CORE_MODE=1,1,0)+IF(OR(CORE_MODE=3,CORE_MODE=4),1+2*N_CW+2*N_CW_A,0))*ROUNDUP(G1541*DIODE_SAFETY/V_STICK,0)*PRICE_STICK</f>
        <v>169.8</v>
      </c>
      <c r="AG1541" s="24" t="n">
        <f aca="false">SUM(X1541:AF1541)</f>
        <v>1681.02470498</v>
      </c>
      <c r="AH1541" s="20" t="n">
        <f aca="false">FIXED_BOM</f>
        <v>3666</v>
      </c>
      <c r="AI1541" s="24" t="n">
        <f aca="false">(AG1541+AH1541)*(1+CONT)</f>
        <v>6149.078410727</v>
      </c>
      <c r="AJ1541" s="24" t="n">
        <f aca="false">IF(AR1541&gt;0,AI1541/AR1541,1000000000000)</f>
        <v>2058.31577446014</v>
      </c>
      <c r="AK1541" s="8" t="n">
        <f aca="false">IF(AND(AP1541&gt;=V_NEED,AR1541&gt;=P_MIN,AQ1541&gt;=Z_MIN,F1541&lt;=N_CAP,D1541&lt;=R_MAX,OR(CORONA_REQ=0,O1541&gt;=G1541),OR(CORE_MODE&lt;&gt;3,E_CORE&lt;=E_NULL_MAX)),1,0)</f>
        <v>0</v>
      </c>
      <c r="AL1541" s="31" t="n">
        <f aca="false">IF(AK1541=1,IF(OBJECTIVE=1,AI1541,AJ1541),1000000000000)+ROW()*0.000000001</f>
        <v>1000000000000</v>
      </c>
      <c r="AM1541" s="31" t="n">
        <v>9.341507</v>
      </c>
      <c r="AN1541" s="41" t="n">
        <v>1.13813</v>
      </c>
      <c r="AO1541" s="31" t="n">
        <v>1.422087</v>
      </c>
      <c r="AP1541" s="31" t="n">
        <f aca="false">IF(CORE_MODE=1,G1541,IF(OR(CORE_MODE=3,CORE_MODE=4),G1541+(CHOOSE(N_CW+1,0,1,CW_N2,CW_N3,CW_N4,CW_N5,CW_N6)+CHOOSE(N_CW_A+1,0,CW_A1,CW_A2))*CW_PER_SWING*AM1541,AM1541))</f>
        <v>40.445134670341</v>
      </c>
      <c r="AQ1541" s="41" t="n">
        <f aca="false">IF(CORE_MODE=2,AN1541,K1541)</f>
        <v>1.222699</v>
      </c>
      <c r="AR1541" s="31" t="n">
        <f aca="false">IF(CORE_MODE=2,AO1541,L1541)</f>
        <v>2.987432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31" t="n">
        <v>20.62</v>
      </c>
      <c r="H1542" s="8" t="n">
        <v>79.543091</v>
      </c>
      <c r="I1542" s="8" t="n">
        <v>466.139135</v>
      </c>
      <c r="J1542" s="31" t="n">
        <v>5.860209</v>
      </c>
      <c r="K1542" s="41" t="n">
        <v>1.265684</v>
      </c>
      <c r="L1542" s="31" t="n">
        <v>5.37512</v>
      </c>
      <c r="M1542" s="8" t="n">
        <v>197</v>
      </c>
      <c r="N1542" s="8" t="n">
        <v>1014</v>
      </c>
      <c r="O1542" s="31" t="n">
        <v>14.585527</v>
      </c>
      <c r="P1542" s="31" t="n">
        <v>5.271135</v>
      </c>
      <c r="Q1542" s="31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31" t="n">
        <v>4.915326</v>
      </c>
      <c r="W1542" s="41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2*ROUNDUP(G1542*1000/V_ZENER,0)*PRICE_Z+(4+IF(CORE_MODE=1,1,0)+IF(OR(CORE_MODE=3,CORE_MODE=4),1+2*N_CW+2*N_CW_A,0))*ROUNDUP(G1542*DIODE_SAFETY/V_STICK,0)*PRICE_STICK</f>
        <v>169.8</v>
      </c>
      <c r="AG1542" s="24" t="n">
        <f aca="false">SUM(X1542:AF1542)</f>
        <v>2196.64753386</v>
      </c>
      <c r="AH1542" s="20" t="n">
        <f aca="false">FIXED_BOM</f>
        <v>3666</v>
      </c>
      <c r="AI1542" s="24" t="n">
        <f aca="false">(AG1542+AH1542)*(1+CONT)</f>
        <v>6742.044663939</v>
      </c>
      <c r="AJ1542" s="24" t="n">
        <f aca="false">IF(AR1542&gt;0,AI1542/AR1542,1000000000000)</f>
        <v>1254.3058878572</v>
      </c>
      <c r="AK1542" s="8" t="n">
        <f aca="false">IF(AND(AP1542&gt;=V_NEED,AR1542&gt;=P_MIN,AQ1542&gt;=Z_MIN,F1542&lt;=N_CAP,D1542&lt;=R_MAX,OR(CORONA_REQ=0,O1542&gt;=G1542),OR(CORE_MODE&lt;&gt;3,E_CORE&lt;=E_NULL_MAX)),1,0)</f>
        <v>0</v>
      </c>
      <c r="AL1542" s="31" t="n">
        <f aca="false">IF(AK1542=1,IF(OBJECTIVE=1,AI1542,AJ1542),1000000000000)+ROW()*0.000000001</f>
        <v>1000000000000</v>
      </c>
      <c r="AM1542" s="31" t="n">
        <v>10.947646</v>
      </c>
      <c r="AN1542" s="41" t="n">
        <v>1.203113</v>
      </c>
      <c r="AO1542" s="31" t="n">
        <v>4.452702</v>
      </c>
      <c r="AP1542" s="31" t="n">
        <f aca="false">IF(CORE_MODE=1,G1542,IF(OR(CORE_MODE=3,CORE_MODE=4),G1542+(CHOOSE(N_CW+1,0,1,CW_N2,CW_N3,CW_N4,CW_N5,CW_N6)+CHOOSE(N_CW_A+1,0,CW_A1,CW_A2))*CW_PER_SWING*AM1542,AM1542))</f>
        <v>43.853784042898</v>
      </c>
      <c r="AQ1542" s="41" t="n">
        <f aca="false">IF(CORE_MODE=2,AN1542,K1542)</f>
        <v>1.265684</v>
      </c>
      <c r="AR1542" s="31" t="n">
        <f aca="false">IF(CORE_MODE=2,AO1542,L1542)</f>
        <v>5.37512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31" t="n">
        <v>20.62</v>
      </c>
      <c r="H1543" s="8" t="n">
        <v>107.740578</v>
      </c>
      <c r="I1543" s="8" t="n">
        <v>635.644275</v>
      </c>
      <c r="J1543" s="31" t="n">
        <v>5.899767</v>
      </c>
      <c r="K1543" s="41" t="n">
        <v>1.287373</v>
      </c>
      <c r="L1543" s="31" t="n">
        <v>7.781894</v>
      </c>
      <c r="M1543" s="8" t="n">
        <v>266</v>
      </c>
      <c r="N1543" s="8" t="n">
        <v>1152</v>
      </c>
      <c r="O1543" s="31" t="n">
        <v>14.585527</v>
      </c>
      <c r="P1543" s="31" t="n">
        <v>7.028179</v>
      </c>
      <c r="Q1543" s="31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31" t="n">
        <v>6.288433</v>
      </c>
      <c r="W1543" s="41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2*ROUNDUP(G1543*1000/V_ZENER,0)*PRICE_Z+(4+IF(CORE_MODE=1,1,0)+IF(OR(CORE_MODE=3,CORE_MODE=4),1+2*N_CW+2*N_CW_A,0))*ROUNDUP(G1543*DIODE_SAFETY/V_STICK,0)*PRICE_STICK</f>
        <v>169.8</v>
      </c>
      <c r="AG1543" s="24" t="n">
        <f aca="false">SUM(X1543:AF1543)</f>
        <v>2803.22162853</v>
      </c>
      <c r="AH1543" s="20" t="n">
        <f aca="false">FIXED_BOM</f>
        <v>3666</v>
      </c>
      <c r="AI1543" s="24" t="n">
        <f aca="false">(AG1543+AH1543)*(1+CONT)</f>
        <v>7439.6048728095</v>
      </c>
      <c r="AJ1543" s="24" t="n">
        <f aca="false">IF(AR1543&gt;0,AI1543/AR1543,1000000000000)</f>
        <v>956.014676222716</v>
      </c>
      <c r="AK1543" s="8" t="n">
        <f aca="false">IF(AND(AP1543&gt;=V_NEED,AR1543&gt;=P_MIN,AQ1543&gt;=Z_MIN,F1543&lt;=N_CAP,D1543&lt;=R_MAX,OR(CORONA_REQ=0,O1543&gt;=G1543),OR(CORE_MODE&lt;&gt;3,E_CORE&lt;=E_NULL_MAX)),1,0)</f>
        <v>0</v>
      </c>
      <c r="AL1543" s="31" t="n">
        <f aca="false">IF(AK1543=1,IF(OBJECTIVE=1,AI1543,AJ1543),1000000000000)+ROW()*0.000000001</f>
        <v>1000000000000</v>
      </c>
      <c r="AM1543" s="31" t="n">
        <v>11.00735</v>
      </c>
      <c r="AN1543" s="41" t="n">
        <v>1.236947</v>
      </c>
      <c r="AO1543" s="31" t="n">
        <v>6.806027</v>
      </c>
      <c r="AP1543" s="31" t="n">
        <f aca="false">IF(CORE_MODE=1,G1543,IF(OR(CORE_MODE=3,CORE_MODE=4),G1543+(CHOOSE(N_CW+1,0,1,CW_N2,CW_N3,CW_N4,CW_N5,CW_N6)+CHOOSE(N_CW_A+1,0,CW_A1,CW_A2))*CW_PER_SWING*AM1543,AM1543))</f>
        <v>43.98049163305</v>
      </c>
      <c r="AQ1543" s="41" t="n">
        <f aca="false">IF(CORE_MODE=2,AN1543,K1543)</f>
        <v>1.287373</v>
      </c>
      <c r="AR1543" s="31" t="n">
        <f aca="false">IF(CORE_MODE=2,AO1543,L1543)</f>
        <v>7.781894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31" t="n">
        <v>20.62</v>
      </c>
      <c r="H1544" s="8" t="n">
        <v>135.938066</v>
      </c>
      <c r="I1544" s="8" t="n">
        <v>805.149415</v>
      </c>
      <c r="J1544" s="31" t="n">
        <v>5.922914</v>
      </c>
      <c r="K1544" s="41" t="n">
        <v>1.300685</v>
      </c>
      <c r="L1544" s="31" t="n">
        <v>10.187957</v>
      </c>
      <c r="M1544" s="8" t="n">
        <v>335</v>
      </c>
      <c r="N1544" s="8" t="n">
        <v>1290</v>
      </c>
      <c r="O1544" s="31" t="n">
        <v>14.585527</v>
      </c>
      <c r="P1544" s="31" t="n">
        <v>8.785224</v>
      </c>
      <c r="Q1544" s="31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31" t="n">
        <v>7.66154</v>
      </c>
      <c r="W1544" s="41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2*ROUNDUP(G1544*1000/V_ZENER,0)*PRICE_Z+(4+IF(CORE_MODE=1,1,0)+IF(OR(CORE_MODE=3,CORE_MODE=4),1+2*N_CW+2*N_CW_A,0))*ROUNDUP(G1544*DIODE_SAFETY/V_STICK,0)*PRICE_STICK</f>
        <v>169.8</v>
      </c>
      <c r="AG1544" s="24" t="n">
        <f aca="false">SUM(X1544:AF1544)</f>
        <v>3409.79569214</v>
      </c>
      <c r="AH1544" s="20" t="n">
        <f aca="false">FIXED_BOM</f>
        <v>3666</v>
      </c>
      <c r="AI1544" s="24" t="n">
        <f aca="false">(AG1544+AH1544)*(1+CONT)</f>
        <v>8137.165045961</v>
      </c>
      <c r="AJ1544" s="24" t="n">
        <f aca="false">IF(AR1544&gt;0,AI1544/AR1544,1000000000000)</f>
        <v>798.704298218082</v>
      </c>
      <c r="AK1544" s="8" t="n">
        <f aca="false">IF(AND(AP1544&gt;=V_NEED,AR1544&gt;=P_MIN,AQ1544&gt;=Z_MIN,F1544&lt;=N_CAP,D1544&lt;=R_MAX,OR(CORONA_REQ=0,O1544&gt;=G1544),OR(CORE_MODE&lt;&gt;3,E_CORE&lt;=E_NULL_MAX)),1,0)</f>
        <v>0</v>
      </c>
      <c r="AL1544" s="31" t="n">
        <f aca="false">IF(AK1544=1,IF(OBJECTIVE=1,AI1544,AJ1544),1000000000000)+ROW()*0.000000001</f>
        <v>1000000000000</v>
      </c>
      <c r="AM1544" s="31" t="n">
        <v>11.0524</v>
      </c>
      <c r="AN1544" s="41" t="n">
        <v>1.259882</v>
      </c>
      <c r="AO1544" s="31" t="n">
        <v>9.261498</v>
      </c>
      <c r="AP1544" s="31" t="n">
        <f aca="false">IF(CORE_MODE=1,G1544,IF(OR(CORE_MODE=3,CORE_MODE=4),G1544+(CHOOSE(N_CW+1,0,1,CW_N2,CW_N3,CW_N4,CW_N5,CW_N6)+CHOOSE(N_CW_A+1,0,CW_A1,CW_A2))*CW_PER_SWING*AM1544,AM1544))</f>
        <v>44.0760995812</v>
      </c>
      <c r="AQ1544" s="41" t="n">
        <f aca="false">IF(CORE_MODE=2,AN1544,K1544)</f>
        <v>1.300685</v>
      </c>
      <c r="AR1544" s="31" t="n">
        <f aca="false">IF(CORE_MODE=2,AO1544,L1544)</f>
        <v>10.187957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31" t="n">
        <v>20.62</v>
      </c>
      <c r="H1545" s="8" t="n">
        <v>164.135553</v>
      </c>
      <c r="I1545" s="8" t="n">
        <v>974.654555</v>
      </c>
      <c r="J1545" s="31" t="n">
        <v>5.938107</v>
      </c>
      <c r="K1545" s="41" t="n">
        <v>1.309854</v>
      </c>
      <c r="L1545" s="31" t="n">
        <v>12.611172</v>
      </c>
      <c r="M1545" s="8" t="n">
        <v>404</v>
      </c>
      <c r="N1545" s="8" t="n">
        <v>1428</v>
      </c>
      <c r="O1545" s="31" t="n">
        <v>14.585527</v>
      </c>
      <c r="P1545" s="31" t="n">
        <v>10.542269</v>
      </c>
      <c r="Q1545" s="31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31" t="n">
        <v>9.034647</v>
      </c>
      <c r="W1545" s="41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2*ROUNDUP(G1545*1000/V_ZENER,0)*PRICE_Z+(4+IF(CORE_MODE=1,1,0)+IF(OR(CORE_MODE=3,CORE_MODE=4),1+2*N_CW+2*N_CW_A,0))*ROUNDUP(G1545*DIODE_SAFETY/V_STICK,0)*PRICE_STICK</f>
        <v>169.8</v>
      </c>
      <c r="AG1545" s="24" t="n">
        <f aca="false">SUM(X1545:AF1545)</f>
        <v>4016.36980378</v>
      </c>
      <c r="AH1545" s="20" t="n">
        <f aca="false">FIXED_BOM</f>
        <v>3666</v>
      </c>
      <c r="AI1545" s="24" t="n">
        <f aca="false">(AG1545+AH1545)*(1+CONT)</f>
        <v>8834.725274347</v>
      </c>
      <c r="AJ1545" s="24" t="n">
        <f aca="false">IF(AR1545&gt;0,AI1545/AR1545,1000000000000)</f>
        <v>700.547520432439</v>
      </c>
      <c r="AK1545" s="8" t="n">
        <f aca="false">IF(AND(AP1545&gt;=V_NEED,AR1545&gt;=P_MIN,AQ1545&gt;=Z_MIN,F1545&lt;=N_CAP,D1545&lt;=R_MAX,OR(CORONA_REQ=0,O1545&gt;=G1545),OR(CORE_MODE&lt;&gt;3,E_CORE&lt;=E_NULL_MAX)),1,0)</f>
        <v>0</v>
      </c>
      <c r="AL1545" s="31" t="n">
        <f aca="false">IF(AK1545=1,IF(OBJECTIVE=1,AI1545,AJ1545),1000000000000)+ROW()*0.000000001</f>
        <v>1000000000000</v>
      </c>
      <c r="AM1545" s="31" t="n">
        <v>11.09178</v>
      </c>
      <c r="AN1545" s="41" t="n">
        <v>1.274155</v>
      </c>
      <c r="AO1545" s="31" t="n">
        <v>11.638218</v>
      </c>
      <c r="AP1545" s="31" t="n">
        <f aca="false">IF(CORE_MODE=1,G1545,IF(OR(CORE_MODE=3,CORE_MODE=4),G1545+(CHOOSE(N_CW+1,0,1,CW_N2,CW_N3,CW_N4,CW_N5,CW_N6)+CHOOSE(N_CW_A+1,0,CW_A1,CW_A2))*CW_PER_SWING*AM1545,AM1545))</f>
        <v>44.15967429814</v>
      </c>
      <c r="AQ1545" s="41" t="n">
        <f aca="false">IF(CORE_MODE=2,AN1545,K1545)</f>
        <v>1.309854</v>
      </c>
      <c r="AR1545" s="31" t="n">
        <f aca="false">IF(CORE_MODE=2,AO1545,L1545)</f>
        <v>12.611172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31" t="n">
        <v>20.62</v>
      </c>
      <c r="H1546" s="8" t="n">
        <v>220.530528</v>
      </c>
      <c r="I1546" s="8" t="n">
        <v>1313.664835</v>
      </c>
      <c r="J1546" s="31" t="n">
        <v>5.956839</v>
      </c>
      <c r="K1546" s="41" t="n">
        <v>1.321098</v>
      </c>
      <c r="L1546" s="31" t="n">
        <v>17.451993</v>
      </c>
      <c r="M1546" s="8" t="n">
        <v>530.5</v>
      </c>
      <c r="N1546" s="8" t="n">
        <v>1681</v>
      </c>
      <c r="O1546" s="31" t="n">
        <v>14.585527</v>
      </c>
      <c r="P1546" s="31" t="n">
        <v>14.056359</v>
      </c>
      <c r="Q1546" s="31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31" t="n">
        <v>11.552011</v>
      </c>
      <c r="W1546" s="41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2*ROUNDUP(G1546*1000/V_ZENER,0)*PRICE_Z+(4+IF(CORE_MODE=1,1,0)+IF(OR(CORE_MODE=3,CORE_MODE=4),1+2*N_CW+2*N_CW_A,0))*ROUNDUP(G1546*DIODE_SAFETY/V_STICK,0)*PRICE_STICK</f>
        <v>169.8</v>
      </c>
      <c r="AG1546" s="24" t="n">
        <f aca="false">SUM(X1546:AF1546)</f>
        <v>5138.56681127</v>
      </c>
      <c r="AH1546" s="20" t="n">
        <f aca="false">FIXED_BOM</f>
        <v>3666</v>
      </c>
      <c r="AI1546" s="24" t="n">
        <f aca="false">(AG1546+AH1546)*(1+CONT)</f>
        <v>10125.2518329605</v>
      </c>
      <c r="AJ1546" s="24" t="n">
        <f aca="false">IF(AR1546&gt;0,AI1546/AR1546,1000000000000)</f>
        <v>580.177394808748</v>
      </c>
      <c r="AK1546" s="8" t="n">
        <f aca="false">IF(AND(AP1546&gt;=V_NEED,AR1546&gt;=P_MIN,AQ1546&gt;=Z_MIN,F1546&lt;=N_CAP,D1546&lt;=R_MAX,OR(CORONA_REQ=0,O1546&gt;=G1546),OR(CORE_MODE&lt;&gt;3,E_CORE&lt;=E_NULL_MAX)),1,0)</f>
        <v>0</v>
      </c>
      <c r="AL1546" s="31" t="n">
        <f aca="false">IF(AK1546=1,IF(OBJECTIVE=1,AI1546,AJ1546),1000000000000)+ROW()*0.000000001</f>
        <v>1000000000000</v>
      </c>
      <c r="AM1546" s="31" t="n">
        <v>11.152839</v>
      </c>
      <c r="AN1546" s="41" t="n">
        <v>1.293621</v>
      </c>
      <c r="AO1546" s="31" t="n">
        <v>16.479934</v>
      </c>
      <c r="AP1546" s="31" t="n">
        <f aca="false">IF(CORE_MODE=1,G1546,IF(OR(CORE_MODE=3,CORE_MODE=4),G1546+(CHOOSE(N_CW+1,0,1,CW_N2,CW_N3,CW_N4,CW_N5,CW_N6)+CHOOSE(N_CW_A+1,0,CW_A1,CW_A2))*CW_PER_SWING*AM1546,AM1546))</f>
        <v>44.289257554657</v>
      </c>
      <c r="AQ1546" s="41" t="n">
        <f aca="false">IF(CORE_MODE=2,AN1546,K1546)</f>
        <v>1.321098</v>
      </c>
      <c r="AR1546" s="31" t="n">
        <f aca="false">IF(CORE_MODE=2,AO1546,L1546)</f>
        <v>17.451993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31" t="n">
        <v>20.62</v>
      </c>
      <c r="H1547" s="8" t="n">
        <v>73.226472</v>
      </c>
      <c r="I1547" s="8" t="n">
        <v>345.522855</v>
      </c>
      <c r="J1547" s="31" t="n">
        <v>4.718551</v>
      </c>
      <c r="K1547" s="41" t="n">
        <v>1.189434</v>
      </c>
      <c r="L1547" s="31" t="n">
        <v>3.082096</v>
      </c>
      <c r="M1547" s="8" t="n">
        <v>139.5</v>
      </c>
      <c r="N1547" s="8" t="n">
        <v>899</v>
      </c>
      <c r="O1547" s="31" t="n">
        <v>14.585527</v>
      </c>
      <c r="P1547" s="31" t="n">
        <v>4.023028</v>
      </c>
      <c r="Q1547" s="31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31" t="n">
        <v>3.77107</v>
      </c>
      <c r="W1547" s="41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2*ROUNDUP(G1547*1000/V_ZENER,0)*PRICE_Z+(4+IF(CORE_MODE=1,1,0)+IF(OR(CORE_MODE=3,CORE_MODE=4),1+2*N_CW+2*N_CW_A,0))*ROUNDUP(G1547*DIODE_SAFETY/V_STICK,0)*PRICE_STICK</f>
        <v>169.8</v>
      </c>
      <c r="AG1547" s="24" t="n">
        <f aca="false">SUM(X1547:AF1547)</f>
        <v>1687.11669284</v>
      </c>
      <c r="AH1547" s="20" t="n">
        <f aca="false">FIXED_BOM</f>
        <v>3666</v>
      </c>
      <c r="AI1547" s="24" t="n">
        <f aca="false">(AG1547+AH1547)*(1+CONT)</f>
        <v>6156.084196766</v>
      </c>
      <c r="AJ1547" s="24" t="n">
        <f aca="false">IF(AR1547&gt;0,AI1547/AR1547,1000000000000)</f>
        <v>1997.3693865363</v>
      </c>
      <c r="AK1547" s="8" t="n">
        <f aca="false">IF(AND(AP1547&gt;=V_NEED,AR1547&gt;=P_MIN,AQ1547&gt;=Z_MIN,F1547&lt;=N_CAP,D1547&lt;=R_MAX,OR(CORONA_REQ=0,O1547&gt;=G1547),OR(CORE_MODE&lt;&gt;3,E_CORE&lt;=E_NULL_MAX)),1,0)</f>
        <v>0</v>
      </c>
      <c r="AL1547" s="31" t="n">
        <f aca="false">IF(AK1547=1,IF(OBJECTIVE=1,AI1547,AJ1547),1000000000000)+ROW()*0.000000001</f>
        <v>1000000000000</v>
      </c>
      <c r="AM1547" s="31" t="n">
        <v>8.577114</v>
      </c>
      <c r="AN1547" s="41" t="n">
        <v>1.12205</v>
      </c>
      <c r="AO1547" s="31" t="n">
        <v>1.459041</v>
      </c>
      <c r="AP1547" s="31" t="n">
        <f aca="false">IF(CORE_MODE=1,G1547,IF(OR(CORE_MODE=3,CORE_MODE=4),G1547+(CHOOSE(N_CW+1,0,1,CW_N2,CW_N3,CW_N4,CW_N5,CW_N6)+CHOOSE(N_CW_A+1,0,CW_A1,CW_A2))*CW_PER_SWING*AM1547,AM1547))</f>
        <v>38.822891688982</v>
      </c>
      <c r="AQ1547" s="41" t="n">
        <f aca="false">IF(CORE_MODE=2,AN1547,K1547)</f>
        <v>1.189434</v>
      </c>
      <c r="AR1547" s="31" t="n">
        <f aca="false">IF(CORE_MODE=2,AO1547,L1547)</f>
        <v>3.082096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31" t="n">
        <v>20.62</v>
      </c>
      <c r="H1548" s="8" t="n">
        <v>113.927313</v>
      </c>
      <c r="I1548" s="8" t="n">
        <v>542.964487</v>
      </c>
      <c r="J1548" s="31" t="n">
        <v>4.765885</v>
      </c>
      <c r="K1548" s="41" t="n">
        <v>1.223447</v>
      </c>
      <c r="L1548" s="31" t="n">
        <v>5.507808</v>
      </c>
      <c r="M1548" s="8" t="n">
        <v>208.5</v>
      </c>
      <c r="N1548" s="8" t="n">
        <v>1037</v>
      </c>
      <c r="O1548" s="31" t="n">
        <v>14.585527</v>
      </c>
      <c r="P1548" s="31" t="n">
        <v>6.034542</v>
      </c>
      <c r="Q1548" s="31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31" t="n">
        <v>5.144177</v>
      </c>
      <c r="W1548" s="41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2*ROUNDUP(G1548*1000/V_ZENER,0)*PRICE_Z+(4+IF(CORE_MODE=1,1,0)+IF(OR(CORE_MODE=3,CORE_MODE=4),1+2*N_CW+2*N_CW_A,0))*ROUNDUP(G1548*DIODE_SAFETY/V_STICK,0)*PRICE_STICK</f>
        <v>169.8</v>
      </c>
      <c r="AG1548" s="24" t="n">
        <f aca="false">SUM(X1548:AF1548)</f>
        <v>2296.73679341</v>
      </c>
      <c r="AH1548" s="20" t="n">
        <f aca="false">FIXED_BOM</f>
        <v>3666</v>
      </c>
      <c r="AI1548" s="24" t="n">
        <f aca="false">(AG1548+AH1548)*(1+CONT)</f>
        <v>6857.1473124215</v>
      </c>
      <c r="AJ1548" s="24" t="n">
        <f aca="false">IF(AR1548&gt;0,AI1548/AR1548,1000000000000)</f>
        <v>1244.98662851383</v>
      </c>
      <c r="AK1548" s="8" t="n">
        <f aca="false">IF(AND(AP1548&gt;=V_NEED,AR1548&gt;=P_MIN,AQ1548&gt;=Z_MIN,F1548&lt;=N_CAP,D1548&lt;=R_MAX,OR(CORONA_REQ=0,O1548&gt;=G1548),OR(CORE_MODE&lt;&gt;3,E_CORE&lt;=E_NULL_MAX)),1,0)</f>
        <v>0</v>
      </c>
      <c r="AL1548" s="31" t="n">
        <f aca="false">IF(AK1548=1,IF(OBJECTIVE=1,AI1548,AJ1548),1000000000000)+ROW()*0.000000001</f>
        <v>1000000000000</v>
      </c>
      <c r="AM1548" s="31" t="n">
        <v>10.224811</v>
      </c>
      <c r="AN1548" s="41" t="n">
        <v>1.173965</v>
      </c>
      <c r="AO1548" s="31" t="n">
        <v>4.297079</v>
      </c>
      <c r="AP1548" s="31" t="n">
        <f aca="false">IF(CORE_MODE=1,G1548,IF(OR(CORE_MODE=3,CORE_MODE=4),G1548+(CHOOSE(N_CW+1,0,1,CW_N2,CW_N3,CW_N4,CW_N5,CW_N6)+CHOOSE(N_CW_A+1,0,CW_A1,CW_A2))*CW_PER_SWING*AM1548,AM1548))</f>
        <v>42.319738067293</v>
      </c>
      <c r="AQ1548" s="41" t="n">
        <f aca="false">IF(CORE_MODE=2,AN1548,K1548)</f>
        <v>1.223447</v>
      </c>
      <c r="AR1548" s="31" t="n">
        <f aca="false">IF(CORE_MODE=2,AO1548,L1548)</f>
        <v>5.507808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31" t="n">
        <v>20.62</v>
      </c>
      <c r="H1549" s="8" t="n">
        <v>154.628154</v>
      </c>
      <c r="I1549" s="8" t="n">
        <v>740.406118</v>
      </c>
      <c r="J1549" s="31" t="n">
        <v>4.788301</v>
      </c>
      <c r="K1549" s="41" t="n">
        <v>1.240573</v>
      </c>
      <c r="L1549" s="31" t="n">
        <v>7.949689</v>
      </c>
      <c r="M1549" s="8" t="n">
        <v>277.5</v>
      </c>
      <c r="N1549" s="8" t="n">
        <v>1175</v>
      </c>
      <c r="O1549" s="31" t="n">
        <v>14.585527</v>
      </c>
      <c r="P1549" s="31" t="n">
        <v>8.046055</v>
      </c>
      <c r="Q1549" s="31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31" t="n">
        <v>6.517284</v>
      </c>
      <c r="W1549" s="41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2*ROUNDUP(G1549*1000/V_ZENER,0)*PRICE_Z+(4+IF(CORE_MODE=1,1,0)+IF(OR(CORE_MODE=3,CORE_MODE=4),1+2*N_CW+2*N_CW_A,0))*ROUNDUP(G1549*DIODE_SAFETY/V_STICK,0)*PRICE_STICK</f>
        <v>169.8</v>
      </c>
      <c r="AG1549" s="24" t="n">
        <f aca="false">SUM(X1549:AF1549)</f>
        <v>2906.35689748</v>
      </c>
      <c r="AH1549" s="20" t="n">
        <f aca="false">FIXED_BOM</f>
        <v>3666</v>
      </c>
      <c r="AI1549" s="24" t="n">
        <f aca="false">(AG1549+AH1549)*(1+CONT)</f>
        <v>7558.210432102</v>
      </c>
      <c r="AJ1549" s="24" t="n">
        <f aca="false">IF(AR1549&gt;0,AI1549/AR1549,1000000000000)</f>
        <v>950.755486422425</v>
      </c>
      <c r="AK1549" s="8" t="n">
        <f aca="false">IF(AND(AP1549&gt;=V_NEED,AR1549&gt;=P_MIN,AQ1549&gt;=Z_MIN,F1549&lt;=N_CAP,D1549&lt;=R_MAX,OR(CORONA_REQ=0,O1549&gt;=G1549),OR(CORE_MODE&lt;&gt;3,E_CORE&lt;=E_NULL_MAX)),1,0)</f>
        <v>0</v>
      </c>
      <c r="AL1549" s="31" t="n">
        <f aca="false">IF(AK1549=1,IF(OBJECTIVE=1,AI1549,AJ1549),1000000000000)+ROW()*0.000000001</f>
        <v>1000000000000</v>
      </c>
      <c r="AM1549" s="31" t="n">
        <v>10.489726</v>
      </c>
      <c r="AN1549" s="41" t="n">
        <v>1.202107</v>
      </c>
      <c r="AO1549" s="31" t="n">
        <v>6.679256</v>
      </c>
      <c r="AP1549" s="31" t="n">
        <f aca="false">IF(CORE_MODE=1,G1549,IF(OR(CORE_MODE=3,CORE_MODE=4),G1549+(CHOOSE(N_CW+1,0,1,CW_N2,CW_N3,CW_N4,CW_N5,CW_N6)+CHOOSE(N_CW_A+1,0,CW_A1,CW_A2))*CW_PER_SWING*AM1549,AM1549))</f>
        <v>42.881957369938</v>
      </c>
      <c r="AQ1549" s="41" t="n">
        <f aca="false">IF(CORE_MODE=2,AN1549,K1549)</f>
        <v>1.240573</v>
      </c>
      <c r="AR1549" s="31" t="n">
        <f aca="false">IF(CORE_MODE=2,AO1549,L1549)</f>
        <v>7.949689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31" t="n">
        <v>20.62</v>
      </c>
      <c r="H1550" s="8" t="n">
        <v>195.328995</v>
      </c>
      <c r="I1550" s="8" t="n">
        <v>937.84775</v>
      </c>
      <c r="J1550" s="31" t="n">
        <v>4.801375</v>
      </c>
      <c r="K1550" s="41" t="n">
        <v>1.250356</v>
      </c>
      <c r="L1550" s="31" t="n">
        <v>10.390478</v>
      </c>
      <c r="M1550" s="8" t="n">
        <v>346.5</v>
      </c>
      <c r="N1550" s="8" t="n">
        <v>1313</v>
      </c>
      <c r="O1550" s="31" t="n">
        <v>14.585527</v>
      </c>
      <c r="P1550" s="31" t="n">
        <v>10.057569</v>
      </c>
      <c r="Q1550" s="31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31" t="n">
        <v>7.890391</v>
      </c>
      <c r="W1550" s="41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2*ROUNDUP(G1550*1000/V_ZENER,0)*PRICE_Z+(4+IF(CORE_MODE=1,1,0)+IF(OR(CORE_MODE=3,CORE_MODE=4),1+2*N_CW+2*N_CW_A,0))*ROUNDUP(G1550*DIODE_SAFETY/V_STICK,0)*PRICE_STICK</f>
        <v>169.8</v>
      </c>
      <c r="AG1550" s="24" t="n">
        <f aca="false">SUM(X1550:AF1550)</f>
        <v>3515.97700305</v>
      </c>
      <c r="AH1550" s="20" t="n">
        <f aca="false">FIXED_BOM</f>
        <v>3666</v>
      </c>
      <c r="AI1550" s="24" t="n">
        <f aca="false">(AG1550+AH1550)*(1+CONT)</f>
        <v>8259.2735535075</v>
      </c>
      <c r="AJ1550" s="24" t="n">
        <f aca="false">IF(AR1550&gt;0,AI1550/AR1550,1000000000000)</f>
        <v>794.888700356952</v>
      </c>
      <c r="AK1550" s="8" t="n">
        <f aca="false">IF(AND(AP1550&gt;=V_NEED,AR1550&gt;=P_MIN,AQ1550&gt;=Z_MIN,F1550&lt;=N_CAP,D1550&lt;=R_MAX,OR(CORONA_REQ=0,O1550&gt;=G1550),OR(CORE_MODE&lt;&gt;3,E_CORE&lt;=E_NULL_MAX)),1,0)</f>
        <v>0</v>
      </c>
      <c r="AL1550" s="31" t="n">
        <f aca="false">IF(AK1550=1,IF(OBJECTIVE=1,AI1550,AJ1550),1000000000000)+ROW()*0.000000001</f>
        <v>1000000000000</v>
      </c>
      <c r="AM1550" s="31" t="n">
        <v>10.676171</v>
      </c>
      <c r="AN1550" s="41" t="n">
        <v>1.218447</v>
      </c>
      <c r="AO1550" s="31" t="n">
        <v>9.078648</v>
      </c>
      <c r="AP1550" s="31" t="n">
        <f aca="false">IF(CORE_MODE=1,G1550,IF(OR(CORE_MODE=3,CORE_MODE=4),G1550+(CHOOSE(N_CW+1,0,1,CW_N2,CW_N3,CW_N4,CW_N5,CW_N6)+CHOOSE(N_CW_A+1,0,CW_A1,CW_A2))*CW_PER_SWING*AM1550,AM1550))</f>
        <v>43.277642694973</v>
      </c>
      <c r="AQ1550" s="41" t="n">
        <f aca="false">IF(CORE_MODE=2,AN1550,K1550)</f>
        <v>1.250356</v>
      </c>
      <c r="AR1550" s="31" t="n">
        <f aca="false">IF(CORE_MODE=2,AO1550,L1550)</f>
        <v>10.390478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31" t="n">
        <v>20.62</v>
      </c>
      <c r="H1551" s="8" t="n">
        <v>236.029836</v>
      </c>
      <c r="I1551" s="8" t="n">
        <v>1135.289382</v>
      </c>
      <c r="J1551" s="31" t="n">
        <v>4.80994</v>
      </c>
      <c r="K1551" s="41" t="n">
        <v>1.257073</v>
      </c>
      <c r="L1551" s="31" t="n">
        <v>12.834451</v>
      </c>
      <c r="M1551" s="8" t="n">
        <v>415.5</v>
      </c>
      <c r="N1551" s="8" t="n">
        <v>1451</v>
      </c>
      <c r="O1551" s="31" t="n">
        <v>14.585527</v>
      </c>
      <c r="P1551" s="31" t="n">
        <v>12.069083</v>
      </c>
      <c r="Q1551" s="31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31" t="n">
        <v>9.263499</v>
      </c>
      <c r="W1551" s="41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2*ROUNDUP(G1551*1000/V_ZENER,0)*PRICE_Z+(4+IF(CORE_MODE=1,1,0)+IF(OR(CORE_MODE=3,CORE_MODE=4),1+2*N_CW+2*N_CW_A,0))*ROUNDUP(G1551*DIODE_SAFETY/V_STICK,0)*PRICE_STICK</f>
        <v>169.8</v>
      </c>
      <c r="AG1551" s="24" t="n">
        <f aca="false">SUM(X1551:AF1551)</f>
        <v>4125.59711559</v>
      </c>
      <c r="AH1551" s="20" t="n">
        <f aca="false">FIXED_BOM</f>
        <v>3666</v>
      </c>
      <c r="AI1551" s="24" t="n">
        <f aca="false">(AG1551+AH1551)*(1+CONT)</f>
        <v>8960.3366829285</v>
      </c>
      <c r="AJ1551" s="24" t="n">
        <f aca="false">IF(AR1551&gt;0,AI1551/AR1551,1000000000000)</f>
        <v>698.147250936444</v>
      </c>
      <c r="AK1551" s="8" t="n">
        <f aca="false">IF(AND(AP1551&gt;=V_NEED,AR1551&gt;=P_MIN,AQ1551&gt;=Z_MIN,F1551&lt;=N_CAP,D1551&lt;=R_MAX,OR(CORONA_REQ=0,O1551&gt;=G1551),OR(CORE_MODE&lt;&gt;3,E_CORE&lt;=E_NULL_MAX)),1,0)</f>
        <v>0</v>
      </c>
      <c r="AL1551" s="31" t="n">
        <f aca="false">IF(AK1551=1,IF(OBJECTIVE=1,AI1551,AJ1551),1000000000000)+ROW()*0.000000001</f>
        <v>1000000000000</v>
      </c>
      <c r="AM1551" s="31" t="n">
        <v>10.818221</v>
      </c>
      <c r="AN1551" s="41" t="n">
        <v>1.229722</v>
      </c>
      <c r="AO1551" s="31" t="n">
        <v>11.495914</v>
      </c>
      <c r="AP1551" s="31" t="n">
        <f aca="false">IF(CORE_MODE=1,G1551,IF(OR(CORE_MODE=3,CORE_MODE=4),G1551+(CHOOSE(N_CW+1,0,1,CW_N2,CW_N3,CW_N4,CW_N5,CW_N6)+CHOOSE(N_CW_A+1,0,CW_A1,CW_A2))*CW_PER_SWING*AM1551,AM1551))</f>
        <v>43.579110154123</v>
      </c>
      <c r="AQ1551" s="41" t="n">
        <f aca="false">IF(CORE_MODE=2,AN1551,K1551)</f>
        <v>1.257073</v>
      </c>
      <c r="AR1551" s="31" t="n">
        <f aca="false">IF(CORE_MODE=2,AO1551,L1551)</f>
        <v>12.834451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31" t="n">
        <v>20.62</v>
      </c>
      <c r="H1552" s="8" t="n">
        <v>317.431519</v>
      </c>
      <c r="I1552" s="8" t="n">
        <v>1530.172645</v>
      </c>
      <c r="J1552" s="31" t="n">
        <v>4.820481</v>
      </c>
      <c r="K1552" s="41" t="n">
        <v>1.265614</v>
      </c>
      <c r="L1552" s="31" t="n">
        <v>17.722722</v>
      </c>
      <c r="M1552" s="8" t="n">
        <v>565</v>
      </c>
      <c r="N1552" s="8" t="n">
        <v>1750</v>
      </c>
      <c r="O1552" s="31" t="n">
        <v>14.585527</v>
      </c>
      <c r="P1552" s="31" t="n">
        <v>16.092111</v>
      </c>
      <c r="Q1552" s="31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31" t="n">
        <v>12.238564</v>
      </c>
      <c r="W1552" s="41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2*ROUNDUP(G1552*1000/V_ZENER,0)*PRICE_Z+(4+IF(CORE_MODE=1,1,0)+IF(OR(CORE_MODE=3,CORE_MODE=4),1+2*N_CW+2*N_CW_A,0))*ROUNDUP(G1552*DIODE_SAFETY/V_STICK,0)*PRICE_STICK</f>
        <v>169.8</v>
      </c>
      <c r="AG1552" s="24" t="n">
        <f aca="false">SUM(X1552:AF1552)</f>
        <v>5435.78862843</v>
      </c>
      <c r="AH1552" s="20" t="n">
        <f aca="false">FIXED_BOM</f>
        <v>3666</v>
      </c>
      <c r="AI1552" s="24" t="n">
        <f aca="false">(AG1552+AH1552)*(1+CONT)</f>
        <v>10467.0569226945</v>
      </c>
      <c r="AJ1552" s="24" t="n">
        <f aca="false">IF(AR1552&gt;0,AI1552/AR1552,1000000000000)</f>
        <v>590.600976683745</v>
      </c>
      <c r="AK1552" s="8" t="n">
        <f aca="false">IF(AND(AP1552&gt;=V_NEED,AR1552&gt;=P_MIN,AQ1552&gt;=Z_MIN,F1552&lt;=N_CAP,D1552&lt;=R_MAX,OR(CORONA_REQ=0,O1552&gt;=G1552),OR(CORE_MODE&lt;&gt;3,E_CORE&lt;=E_NULL_MAX)),1,0)</f>
        <v>0</v>
      </c>
      <c r="AL1552" s="31" t="n">
        <f aca="false">IF(AK1552=1,IF(OBJECTIVE=1,AI1552,AJ1552),1000000000000)+ROW()*0.000000001</f>
        <v>1000000000000</v>
      </c>
      <c r="AM1552" s="31" t="n">
        <v>11.016791</v>
      </c>
      <c r="AN1552" s="41" t="n">
        <v>1.245326</v>
      </c>
      <c r="AO1552" s="31" t="n">
        <v>16.44196</v>
      </c>
      <c r="AP1552" s="31" t="n">
        <f aca="false">IF(CORE_MODE=1,G1552,IF(OR(CORE_MODE=3,CORE_MODE=4),G1552+(CHOOSE(N_CW+1,0,1,CW_N2,CW_N3,CW_N4,CW_N5,CW_N6)+CHOOSE(N_CW_A+1,0,CW_A1,CW_A2))*CW_PER_SWING*AM1552,AM1552))</f>
        <v>44.000527918033</v>
      </c>
      <c r="AQ1552" s="41" t="n">
        <f aca="false">IF(CORE_MODE=2,AN1552,K1552)</f>
        <v>1.265614</v>
      </c>
      <c r="AR1552" s="31" t="n">
        <f aca="false">IF(CORE_MODE=2,AO1552,L1552)</f>
        <v>17.722722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31" t="n">
        <v>20.62</v>
      </c>
      <c r="H1553" s="8" t="n">
        <v>41.327396</v>
      </c>
      <c r="I1553" s="8" t="n">
        <v>249.727935</v>
      </c>
      <c r="J1553" s="31" t="n">
        <v>6.042673</v>
      </c>
      <c r="K1553" s="41" t="n">
        <v>1.21309</v>
      </c>
      <c r="L1553" s="31" t="n">
        <v>2.427119</v>
      </c>
      <c r="M1553" s="8" t="n">
        <v>134</v>
      </c>
      <c r="N1553" s="8" t="n">
        <v>888</v>
      </c>
      <c r="O1553" s="31" t="n">
        <v>15.86467</v>
      </c>
      <c r="P1553" s="31" t="n">
        <v>4.006869</v>
      </c>
      <c r="Q1553" s="31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31" t="n">
        <v>3.661619</v>
      </c>
      <c r="W1553" s="41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2*ROUNDUP(G1553*1000/V_ZENER,0)*PRICE_Z+(4+IF(CORE_MODE=1,1,0)+IF(OR(CORE_MODE=3,CORE_MODE=4),1+2*N_CW+2*N_CW_A,0))*ROUNDUP(G1553*DIODE_SAFETY/V_STICK,0)*PRICE_STICK</f>
        <v>169.8</v>
      </c>
      <c r="AG1553" s="24" t="n">
        <f aca="false">SUM(X1553:AF1553)</f>
        <v>1620.91066453</v>
      </c>
      <c r="AH1553" s="20" t="n">
        <f aca="false">FIXED_BOM</f>
        <v>3666</v>
      </c>
      <c r="AI1553" s="24" t="n">
        <f aca="false">(AG1553+AH1553)*(1+CONT)</f>
        <v>6079.9472642095</v>
      </c>
      <c r="AJ1553" s="24" t="n">
        <f aca="false">IF(AR1553&gt;0,AI1553/AR1553,1000000000000)</f>
        <v>2505.00583787177</v>
      </c>
      <c r="AK1553" s="8" t="n">
        <f aca="false">IF(AND(AP1553&gt;=V_NEED,AR1553&gt;=P_MIN,AQ1553&gt;=Z_MIN,F1553&lt;=N_CAP,D1553&lt;=R_MAX,OR(CORONA_REQ=0,O1553&gt;=G1553),OR(CORE_MODE&lt;&gt;3,E_CORE&lt;=E_NULL_MAX)),1,0)</f>
        <v>0</v>
      </c>
      <c r="AL1553" s="31" t="n">
        <f aca="false">IF(AK1553=1,IF(OBJECTIVE=1,AI1553,AJ1553),1000000000000)+ROW()*0.000000001</f>
        <v>1000000000000</v>
      </c>
      <c r="AM1553" s="31" t="n">
        <v>8.988624</v>
      </c>
      <c r="AN1553" s="41" t="n">
        <v>1.118189</v>
      </c>
      <c r="AO1553" s="31" t="n">
        <v>0.93026</v>
      </c>
      <c r="AP1553" s="31" t="n">
        <f aca="false">IF(CORE_MODE=1,G1553,IF(OR(CORE_MODE=3,CORE_MODE=4),G1553+(CHOOSE(N_CW+1,0,1,CW_N2,CW_N3,CW_N4,CW_N5,CW_N6)+CHOOSE(N_CW_A+1,0,CW_A1,CW_A2))*CW_PER_SWING*AM1553,AM1553))</f>
        <v>39.696224136112</v>
      </c>
      <c r="AQ1553" s="41" t="n">
        <f aca="false">IF(CORE_MODE=2,AN1553,K1553)</f>
        <v>1.21309</v>
      </c>
      <c r="AR1553" s="31" t="n">
        <f aca="false">IF(CORE_MODE=2,AO1553,L1553)</f>
        <v>2.427119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31" t="n">
        <v>20.62</v>
      </c>
      <c r="H1554" s="8" t="n">
        <v>63.800194</v>
      </c>
      <c r="I1554" s="8" t="n">
        <v>392.429612</v>
      </c>
      <c r="J1554" s="31" t="n">
        <v>6.150916</v>
      </c>
      <c r="K1554" s="41" t="n">
        <v>1.263189</v>
      </c>
      <c r="L1554" s="31" t="n">
        <v>4.488711</v>
      </c>
      <c r="M1554" s="8" t="n">
        <v>206</v>
      </c>
      <c r="N1554" s="8" t="n">
        <v>1032</v>
      </c>
      <c r="O1554" s="31" t="n">
        <v>15.86467</v>
      </c>
      <c r="P1554" s="31" t="n">
        <v>6.010303</v>
      </c>
      <c r="Q1554" s="31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31" t="n">
        <v>5.094427</v>
      </c>
      <c r="W1554" s="41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2*ROUNDUP(G1554*1000/V_ZENER,0)*PRICE_Z+(4+IF(CORE_MODE=1,1,0)+IF(OR(CORE_MODE=3,CORE_MODE=4),1+2*N_CW+2*N_CW_A,0))*ROUNDUP(G1554*DIODE_SAFETY/V_STICK,0)*PRICE_STICK</f>
        <v>169.8</v>
      </c>
      <c r="AG1554" s="24" t="n">
        <f aca="false">SUM(X1554:AF1554)</f>
        <v>2242.90346331</v>
      </c>
      <c r="AH1554" s="20" t="n">
        <f aca="false">FIXED_BOM</f>
        <v>3666</v>
      </c>
      <c r="AI1554" s="24" t="n">
        <f aca="false">(AG1554+AH1554)*(1+CONT)</f>
        <v>6795.2389828065</v>
      </c>
      <c r="AJ1554" s="24" t="n">
        <f aca="false">IF(AR1554&gt;0,AI1554/AR1554,1000000000000)</f>
        <v>1513.85085446724</v>
      </c>
      <c r="AK1554" s="8" t="n">
        <f aca="false">IF(AND(AP1554&gt;=V_NEED,AR1554&gt;=P_MIN,AQ1554&gt;=Z_MIN,F1554&lt;=N_CAP,D1554&lt;=R_MAX,OR(CORONA_REQ=0,O1554&gt;=G1554),OR(CORE_MODE&lt;&gt;3,E_CORE&lt;=E_NULL_MAX)),1,0)</f>
        <v>0</v>
      </c>
      <c r="AL1554" s="31" t="n">
        <f aca="false">IF(AK1554=1,IF(OBJECTIVE=1,AI1554,AJ1554),1000000000000)+ROW()*0.000000001</f>
        <v>1000000000000</v>
      </c>
      <c r="AM1554" s="31" t="n">
        <v>10.538833</v>
      </c>
      <c r="AN1554" s="41" t="n">
        <v>1.190045</v>
      </c>
      <c r="AO1554" s="31" t="n">
        <v>3.270866</v>
      </c>
      <c r="AP1554" s="31" t="n">
        <f aca="false">IF(CORE_MODE=1,G1554,IF(OR(CORE_MODE=3,CORE_MODE=4),G1554+(CHOOSE(N_CW+1,0,1,CW_N2,CW_N3,CW_N4,CW_N5,CW_N6)+CHOOSE(N_CW_A+1,0,CW_A1,CW_A2))*CW_PER_SWING*AM1554,AM1554))</f>
        <v>42.986175339079</v>
      </c>
      <c r="AQ1554" s="41" t="n">
        <f aca="false">IF(CORE_MODE=2,AN1554,K1554)</f>
        <v>1.263189</v>
      </c>
      <c r="AR1554" s="31" t="n">
        <f aca="false">IF(CORE_MODE=2,AO1554,L1554)</f>
        <v>4.488711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31" t="n">
        <v>20.62</v>
      </c>
      <c r="H1555" s="8" t="n">
        <v>86.272992</v>
      </c>
      <c r="I1555" s="8" t="n">
        <v>535.131288</v>
      </c>
      <c r="J1555" s="31" t="n">
        <v>6.202767</v>
      </c>
      <c r="K1555" s="41" t="n">
        <v>1.288949</v>
      </c>
      <c r="L1555" s="31" t="n">
        <v>6.565181</v>
      </c>
      <c r="M1555" s="8" t="n">
        <v>266</v>
      </c>
      <c r="N1555" s="8" t="n">
        <v>1152</v>
      </c>
      <c r="O1555" s="31" t="n">
        <v>15.86467</v>
      </c>
      <c r="P1555" s="31" t="n">
        <v>8.013738</v>
      </c>
      <c r="Q1555" s="31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31" t="n">
        <v>6.288433</v>
      </c>
      <c r="W1555" s="41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2*ROUNDUP(G1555*1000/V_ZENER,0)*PRICE_Z+(4+IF(CORE_MODE=1,1,0)+IF(OR(CORE_MODE=3,CORE_MODE=4),1+2*N_CW+2*N_CW_A,0))*ROUNDUP(G1555*DIODE_SAFETY/V_STICK,0)*PRICE_STICK</f>
        <v>169.8</v>
      </c>
      <c r="AG1555" s="24" t="n">
        <f aca="false">SUM(X1555:AF1555)</f>
        <v>2769.32838991</v>
      </c>
      <c r="AH1555" s="20" t="n">
        <f aca="false">FIXED_BOM</f>
        <v>3666</v>
      </c>
      <c r="AI1555" s="24" t="n">
        <f aca="false">(AG1555+AH1555)*(1+CONT)</f>
        <v>7400.6276483965</v>
      </c>
      <c r="AJ1555" s="24" t="n">
        <f aca="false">IF(AR1555&gt;0,AI1555/AR1555,1000000000000)</f>
        <v>1127.25416837655</v>
      </c>
      <c r="AK1555" s="8" t="n">
        <f aca="false">IF(AND(AP1555&gt;=V_NEED,AR1555&gt;=P_MIN,AQ1555&gt;=Z_MIN,F1555&lt;=N_CAP,D1555&lt;=R_MAX,OR(CORONA_REQ=0,O1555&gt;=G1555),OR(CORE_MODE&lt;&gt;3,E_CORE&lt;=E_NULL_MAX)),1,0)</f>
        <v>0</v>
      </c>
      <c r="AL1555" s="31" t="n">
        <f aca="false">IF(AK1555=1,IF(OBJECTIVE=1,AI1555,AJ1555),1000000000000)+ROW()*0.000000001</f>
        <v>1000000000000</v>
      </c>
      <c r="AM1555" s="31" t="n">
        <v>11.004268</v>
      </c>
      <c r="AN1555" s="41" t="n">
        <v>1.229866</v>
      </c>
      <c r="AO1555" s="31" t="n">
        <v>5.599575</v>
      </c>
      <c r="AP1555" s="31" t="n">
        <f aca="false">IF(CORE_MODE=1,G1555,IF(OR(CORE_MODE=3,CORE_MODE=4),G1555+(CHOOSE(N_CW+1,0,1,CW_N2,CW_N3,CW_N4,CW_N5,CW_N6)+CHOOSE(N_CW_A+1,0,CW_A1,CW_A2))*CW_PER_SWING*AM1555,AM1555))</f>
        <v>43.973950818484</v>
      </c>
      <c r="AQ1555" s="41" t="n">
        <f aca="false">IF(CORE_MODE=2,AN1555,K1555)</f>
        <v>1.288949</v>
      </c>
      <c r="AR1555" s="31" t="n">
        <f aca="false">IF(CORE_MODE=2,AO1555,L1555)</f>
        <v>6.565181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31" t="n">
        <v>20.62</v>
      </c>
      <c r="H1556" s="8" t="n">
        <v>108.74579</v>
      </c>
      <c r="I1556" s="8" t="n">
        <v>677.832965</v>
      </c>
      <c r="J1556" s="31" t="n">
        <v>6.233188</v>
      </c>
      <c r="K1556" s="41" t="n">
        <v>1.30474</v>
      </c>
      <c r="L1556" s="31" t="n">
        <v>8.652377</v>
      </c>
      <c r="M1556" s="8" t="n">
        <v>338</v>
      </c>
      <c r="N1556" s="8" t="n">
        <v>1296</v>
      </c>
      <c r="O1556" s="31" t="n">
        <v>15.86467</v>
      </c>
      <c r="P1556" s="31" t="n">
        <v>10.017172</v>
      </c>
      <c r="Q1556" s="31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31" t="n">
        <v>7.721241</v>
      </c>
      <c r="W1556" s="41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2*ROUNDUP(G1556*1000/V_ZENER,0)*PRICE_Z+(4+IF(CORE_MODE=1,1,0)+IF(OR(CORE_MODE=3,CORE_MODE=4),1+2*N_CW+2*N_CW_A,0))*ROUNDUP(G1556*DIODE_SAFETY/V_STICK,0)*PRICE_STICK</f>
        <v>169.8</v>
      </c>
      <c r="AG1556" s="24" t="n">
        <f aca="false">SUM(X1556:AF1556)</f>
        <v>3391.32118369</v>
      </c>
      <c r="AH1556" s="20" t="n">
        <f aca="false">FIXED_BOM</f>
        <v>3666</v>
      </c>
      <c r="AI1556" s="24" t="n">
        <f aca="false">(AG1556+AH1556)*(1+CONT)</f>
        <v>8115.9193612435</v>
      </c>
      <c r="AJ1556" s="24" t="n">
        <f aca="false">IF(AR1556&gt;0,AI1556/AR1556,1000000000000)</f>
        <v>937.998813648954</v>
      </c>
      <c r="AK1556" s="8" t="n">
        <f aca="false">IF(AND(AP1556&gt;=V_NEED,AR1556&gt;=P_MIN,AQ1556&gt;=Z_MIN,F1556&lt;=N_CAP,D1556&lt;=R_MAX,OR(CORONA_REQ=0,O1556&gt;=G1556),OR(CORE_MODE&lt;&gt;3,E_CORE&lt;=E_NULL_MAX)),1,0)</f>
        <v>0</v>
      </c>
      <c r="AL1556" s="31" t="n">
        <f aca="false">IF(AK1556=1,IF(OBJECTIVE=1,AI1556,AJ1556),1000000000000)+ROW()*0.000000001</f>
        <v>1000000000000</v>
      </c>
      <c r="AM1556" s="31" t="n">
        <v>11.050291</v>
      </c>
      <c r="AN1556" s="41" t="n">
        <v>1.255369</v>
      </c>
      <c r="AO1556" s="31" t="n">
        <v>7.675054</v>
      </c>
      <c r="AP1556" s="31" t="n">
        <f aca="false">IF(CORE_MODE=1,G1556,IF(OR(CORE_MODE=3,CORE_MODE=4),G1556+(CHOOSE(N_CW+1,0,1,CW_N2,CW_N3,CW_N4,CW_N5,CW_N6)+CHOOSE(N_CW_A+1,0,CW_A1,CW_A2))*CW_PER_SWING*AM1556,AM1556))</f>
        <v>44.071623728533</v>
      </c>
      <c r="AQ1556" s="41" t="n">
        <f aca="false">IF(CORE_MODE=2,AN1556,K1556)</f>
        <v>1.30474</v>
      </c>
      <c r="AR1556" s="31" t="n">
        <f aca="false">IF(CORE_MODE=2,AO1556,L1556)</f>
        <v>8.652377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31" t="n">
        <v>20.62</v>
      </c>
      <c r="H1557" s="8" t="n">
        <v>131.218588</v>
      </c>
      <c r="I1557" s="8" t="n">
        <v>820.534642</v>
      </c>
      <c r="J1557" s="31" t="n">
        <v>6.253189</v>
      </c>
      <c r="K1557" s="41" t="n">
        <v>1.315767</v>
      </c>
      <c r="L1557" s="31" t="n">
        <v>10.751492</v>
      </c>
      <c r="M1557" s="8" t="n">
        <v>398</v>
      </c>
      <c r="N1557" s="8" t="n">
        <v>1416</v>
      </c>
      <c r="O1557" s="31" t="n">
        <v>15.86467</v>
      </c>
      <c r="P1557" s="31" t="n">
        <v>12.020607</v>
      </c>
      <c r="Q1557" s="31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31" t="n">
        <v>8.915247</v>
      </c>
      <c r="W1557" s="41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2*ROUNDUP(G1557*1000/V_ZENER,0)*PRICE_Z+(4+IF(CORE_MODE=1,1,0)+IF(OR(CORE_MODE=3,CORE_MODE=4),1+2*N_CW+2*N_CW_A,0))*ROUNDUP(G1557*DIODE_SAFETY/V_STICK,0)*PRICE_STICK</f>
        <v>169.8</v>
      </c>
      <c r="AG1557" s="24" t="n">
        <f aca="false">SUM(X1557:AF1557)</f>
        <v>3917.74605029</v>
      </c>
      <c r="AH1557" s="20" t="n">
        <f aca="false">FIXED_BOM</f>
        <v>3666</v>
      </c>
      <c r="AI1557" s="24" t="n">
        <f aca="false">(AG1557+AH1557)*(1+CONT)</f>
        <v>8721.3079578335</v>
      </c>
      <c r="AJ1557" s="24" t="n">
        <f aca="false">IF(AR1557&gt;0,AI1557/AR1557,1000000000000)</f>
        <v>811.171878082921</v>
      </c>
      <c r="AK1557" s="8" t="n">
        <f aca="false">IF(AND(AP1557&gt;=V_NEED,AR1557&gt;=P_MIN,AQ1557&gt;=Z_MIN,F1557&lt;=N_CAP,D1557&lt;=R_MAX,OR(CORONA_REQ=0,O1557&gt;=G1557),OR(CORE_MODE&lt;&gt;3,E_CORE&lt;=E_NULL_MAX)),1,0)</f>
        <v>0</v>
      </c>
      <c r="AL1557" s="31" t="n">
        <f aca="false">IF(AK1557=1,IF(OBJECTIVE=1,AI1557,AJ1557),1000000000000)+ROW()*0.000000001</f>
        <v>1000000000000</v>
      </c>
      <c r="AM1557" s="31" t="n">
        <v>11.08754</v>
      </c>
      <c r="AN1557" s="41" t="n">
        <v>1.274122</v>
      </c>
      <c r="AO1557" s="31" t="n">
        <v>9.812031</v>
      </c>
      <c r="AP1557" s="31" t="n">
        <f aca="false">IF(CORE_MODE=1,G1557,IF(OR(CORE_MODE=3,CORE_MODE=4),G1557+(CHOOSE(N_CW+1,0,1,CW_N2,CW_N3,CW_N4,CW_N5,CW_N6)+CHOOSE(N_CW_A+1,0,CW_A1,CW_A2))*CW_PER_SWING*AM1557,AM1557))</f>
        <v>44.15067590302</v>
      </c>
      <c r="AQ1557" s="41" t="n">
        <f aca="false">IF(CORE_MODE=2,AN1557,K1557)</f>
        <v>1.315767</v>
      </c>
      <c r="AR1557" s="31" t="n">
        <f aca="false">IF(CORE_MODE=2,AO1557,L1557)</f>
        <v>10.751492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31" t="n">
        <v>20.62</v>
      </c>
      <c r="H1558" s="8" t="n">
        <v>176.164183</v>
      </c>
      <c r="I1558" s="8" t="n">
        <v>1105.937996</v>
      </c>
      <c r="J1558" s="31" t="n">
        <v>6.277882</v>
      </c>
      <c r="K1558" s="41" t="n">
        <v>1.329051</v>
      </c>
      <c r="L1558" s="31" t="n">
        <v>14.932974</v>
      </c>
      <c r="M1558" s="8" t="n">
        <v>530</v>
      </c>
      <c r="N1558" s="8" t="n">
        <v>1680</v>
      </c>
      <c r="O1558" s="31" t="n">
        <v>15.86467</v>
      </c>
      <c r="P1558" s="31" t="n">
        <v>16.027476</v>
      </c>
      <c r="Q1558" s="31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31" t="n">
        <v>11.542061</v>
      </c>
      <c r="W1558" s="41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2*ROUNDUP(G1558*1000/V_ZENER,0)*PRICE_Z+(4+IF(CORE_MODE=1,1,0)+IF(OR(CORE_MODE=3,CORE_MODE=4),1+2*N_CW+2*N_CW_A,0))*ROUNDUP(G1558*DIODE_SAFETY/V_STICK,0)*PRICE_STICK</f>
        <v>169.8</v>
      </c>
      <c r="AG1558" s="24" t="n">
        <f aca="false">SUM(X1558:AF1558)</f>
        <v>5066.16371717</v>
      </c>
      <c r="AH1558" s="20" t="n">
        <f aca="false">FIXED_BOM</f>
        <v>3666</v>
      </c>
      <c r="AI1558" s="24" t="n">
        <f aca="false">(AG1558+AH1558)*(1+CONT)</f>
        <v>10041.9882747455</v>
      </c>
      <c r="AJ1558" s="24" t="n">
        <f aca="false">IF(AR1558&gt;0,AI1558/AR1558,1000000000000)</f>
        <v>672.470753297066</v>
      </c>
      <c r="AK1558" s="8" t="n">
        <f aca="false">IF(AND(AP1558&gt;=V_NEED,AR1558&gt;=P_MIN,AQ1558&gt;=Z_MIN,F1558&lt;=N_CAP,D1558&lt;=R_MAX,OR(CORONA_REQ=0,O1558&gt;=G1558),OR(CORE_MODE&lt;&gt;3,E_CORE&lt;=E_NULL_MAX)),1,0)</f>
        <v>0</v>
      </c>
      <c r="AL1558" s="31" t="n">
        <f aca="false">IF(AK1558=1,IF(OBJECTIVE=1,AI1558,AJ1558),1000000000000)+ROW()*0.000000001</f>
        <v>1000000000000</v>
      </c>
      <c r="AM1558" s="31" t="n">
        <v>11.149325</v>
      </c>
      <c r="AN1558" s="41" t="n">
        <v>1.295725</v>
      </c>
      <c r="AO1558" s="31" t="n">
        <v>13.941197</v>
      </c>
      <c r="AP1558" s="31" t="n">
        <f aca="false">IF(CORE_MODE=1,G1558,IF(OR(CORE_MODE=3,CORE_MODE=4),G1558+(CHOOSE(N_CW+1,0,1,CW_N2,CW_N3,CW_N4,CW_N5,CW_N6)+CHOOSE(N_CW_A+1,0,CW_A1,CW_A2))*CW_PER_SWING*AM1558,AM1558))</f>
        <v>44.281799922475</v>
      </c>
      <c r="AQ1558" s="41" t="n">
        <f aca="false">IF(CORE_MODE=2,AN1558,K1558)</f>
        <v>1.329051</v>
      </c>
      <c r="AR1558" s="31" t="n">
        <f aca="false">IF(CORE_MODE=2,AO1558,L1558)</f>
        <v>14.932974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31" t="n">
        <v>20.62</v>
      </c>
      <c r="H1559" s="8" t="n">
        <v>53.500371</v>
      </c>
      <c r="I1559" s="8" t="n">
        <v>298.177035</v>
      </c>
      <c r="J1559" s="31" t="n">
        <v>5.573364</v>
      </c>
      <c r="K1559" s="41" t="n">
        <v>1.215289</v>
      </c>
      <c r="L1559" s="31" t="n">
        <v>2.925697</v>
      </c>
      <c r="M1559" s="8" t="n">
        <v>146</v>
      </c>
      <c r="N1559" s="8" t="n">
        <v>912</v>
      </c>
      <c r="O1559" s="31" t="n">
        <v>15.86467</v>
      </c>
      <c r="P1559" s="31" t="n">
        <v>4.685453</v>
      </c>
      <c r="Q1559" s="31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31" t="n">
        <v>3.90042</v>
      </c>
      <c r="W1559" s="41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2*ROUNDUP(G1559*1000/V_ZENER,0)*PRICE_Z+(4+IF(CORE_MODE=1,1,0)+IF(OR(CORE_MODE=3,CORE_MODE=4),1+2*N_CW+2*N_CW_A,0))*ROUNDUP(G1559*DIODE_SAFETY/V_STICK,0)*PRICE_STICK</f>
        <v>169.8</v>
      </c>
      <c r="AG1559" s="24" t="n">
        <f aca="false">SUM(X1559:AF1559)</f>
        <v>1724.60119916</v>
      </c>
      <c r="AH1559" s="20" t="n">
        <f aca="false">FIXED_BOM</f>
        <v>3666</v>
      </c>
      <c r="AI1559" s="24" t="n">
        <f aca="false">(AG1559+AH1559)*(1+CONT)</f>
        <v>6199.191379034</v>
      </c>
      <c r="AJ1559" s="24" t="n">
        <f aca="false">IF(AR1559&gt;0,AI1559/AR1559,1000000000000)</f>
        <v>2118.87675963505</v>
      </c>
      <c r="AK1559" s="8" t="n">
        <f aca="false">IF(AND(AP1559&gt;=V_NEED,AR1559&gt;=P_MIN,AQ1559&gt;=Z_MIN,F1559&lt;=N_CAP,D1559&lt;=R_MAX,OR(CORONA_REQ=0,O1559&gt;=G1559),OR(CORE_MODE&lt;&gt;3,E_CORE&lt;=E_NULL_MAX)),1,0)</f>
        <v>0</v>
      </c>
      <c r="AL1559" s="31" t="n">
        <f aca="false">IF(AK1559=1,IF(OBJECTIVE=1,AI1559,AJ1559),1000000000000)+ROW()*0.000000001</f>
        <v>1000000000000</v>
      </c>
      <c r="AM1559" s="31" t="n">
        <v>9.179964</v>
      </c>
      <c r="AN1559" s="41" t="n">
        <v>1.132667</v>
      </c>
      <c r="AO1559" s="31" t="n">
        <v>1.320901</v>
      </c>
      <c r="AP1559" s="31" t="n">
        <f aca="false">IF(CORE_MODE=1,G1559,IF(OR(CORE_MODE=3,CORE_MODE=4),G1559+(CHOOSE(N_CW+1,0,1,CW_N2,CW_N3,CW_N4,CW_N5,CW_N6)+CHOOSE(N_CW_A+1,0,CW_A1,CW_A2))*CW_PER_SWING*AM1559,AM1559))</f>
        <v>40.102297938532</v>
      </c>
      <c r="AQ1559" s="41" t="n">
        <f aca="false">IF(CORE_MODE=2,AN1559,K1559)</f>
        <v>1.215289</v>
      </c>
      <c r="AR1559" s="31" t="n">
        <f aca="false">IF(CORE_MODE=2,AO1559,L1559)</f>
        <v>2.925697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31" t="n">
        <v>20.62</v>
      </c>
      <c r="H1560" s="8" t="n">
        <v>82.929154</v>
      </c>
      <c r="I1560" s="8" t="n">
        <v>468.563913</v>
      </c>
      <c r="J1560" s="31" t="n">
        <v>5.650171</v>
      </c>
      <c r="K1560" s="41" t="n">
        <v>1.257256</v>
      </c>
      <c r="L1560" s="31" t="n">
        <v>5.278277</v>
      </c>
      <c r="M1560" s="8" t="n">
        <v>206</v>
      </c>
      <c r="N1560" s="8" t="n">
        <v>1032</v>
      </c>
      <c r="O1560" s="31" t="n">
        <v>15.86467</v>
      </c>
      <c r="P1560" s="31" t="n">
        <v>7.028179</v>
      </c>
      <c r="Q1560" s="31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31" t="n">
        <v>5.094427</v>
      </c>
      <c r="W1560" s="41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2*ROUNDUP(G1560*1000/V_ZENER,0)*PRICE_Z+(4+IF(CORE_MODE=1,1,0)+IF(OR(CORE_MODE=3,CORE_MODE=4),1+2*N_CW+2*N_CW_A,0))*ROUNDUP(G1560*DIODE_SAFETY/V_STICK,0)*PRICE_STICK</f>
        <v>169.8</v>
      </c>
      <c r="AG1560" s="24" t="n">
        <f aca="false">SUM(X1560:AF1560)</f>
        <v>2255.08743903</v>
      </c>
      <c r="AH1560" s="20" t="n">
        <f aca="false">FIXED_BOM</f>
        <v>3666</v>
      </c>
      <c r="AI1560" s="24" t="n">
        <f aca="false">(AG1560+AH1560)*(1+CONT)</f>
        <v>6809.2505548845</v>
      </c>
      <c r="AJ1560" s="24" t="n">
        <f aca="false">IF(AR1560&gt;0,AI1560/AR1560,1000000000000)</f>
        <v>1290.05176402915</v>
      </c>
      <c r="AK1560" s="8" t="n">
        <f aca="false">IF(AND(AP1560&gt;=V_NEED,AR1560&gt;=P_MIN,AQ1560&gt;=Z_MIN,F1560&lt;=N_CAP,D1560&lt;=R_MAX,OR(CORONA_REQ=0,O1560&gt;=G1560),OR(CORE_MODE&lt;&gt;3,E_CORE&lt;=E_NULL_MAX)),1,0)</f>
        <v>0</v>
      </c>
      <c r="AL1560" s="31" t="n">
        <f aca="false">IF(AK1560=1,IF(OBJECTIVE=1,AI1560,AJ1560),1000000000000)+ROW()*0.000000001</f>
        <v>1000000000000</v>
      </c>
      <c r="AM1560" s="31" t="n">
        <v>10.928413</v>
      </c>
      <c r="AN1560" s="41" t="n">
        <v>1.196217</v>
      </c>
      <c r="AO1560" s="31" t="n">
        <v>4.360463</v>
      </c>
      <c r="AP1560" s="31" t="n">
        <f aca="false">IF(CORE_MODE=1,G1560,IF(OR(CORE_MODE=3,CORE_MODE=4),G1560+(CHOOSE(N_CW+1,0,1,CW_N2,CW_N3,CW_N4,CW_N5,CW_N6)+CHOOSE(N_CW_A+1,0,CW_A1,CW_A2))*CW_PER_SWING*AM1560,AM1560))</f>
        <v>43.812966558619</v>
      </c>
      <c r="AQ1560" s="41" t="n">
        <f aca="false">IF(CORE_MODE=2,AN1560,K1560)</f>
        <v>1.257256</v>
      </c>
      <c r="AR1560" s="31" t="n">
        <f aca="false">IF(CORE_MODE=2,AO1560,L1560)</f>
        <v>5.278277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31" t="n">
        <v>20.62</v>
      </c>
      <c r="H1561" s="8" t="n">
        <v>112.357938</v>
      </c>
      <c r="I1561" s="8" t="n">
        <v>638.95079</v>
      </c>
      <c r="J1561" s="31" t="n">
        <v>5.686744</v>
      </c>
      <c r="K1561" s="41" t="n">
        <v>1.278806</v>
      </c>
      <c r="L1561" s="31" t="n">
        <v>7.647252</v>
      </c>
      <c r="M1561" s="8" t="n">
        <v>278</v>
      </c>
      <c r="N1561" s="8" t="n">
        <v>1176</v>
      </c>
      <c r="O1561" s="31" t="n">
        <v>15.86467</v>
      </c>
      <c r="P1561" s="31" t="n">
        <v>9.370906</v>
      </c>
      <c r="Q1561" s="31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31" t="n">
        <v>6.527234</v>
      </c>
      <c r="W1561" s="41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2*ROUNDUP(G1561*1000/V_ZENER,0)*PRICE_Z+(4+IF(CORE_MODE=1,1,0)+IF(OR(CORE_MODE=3,CORE_MODE=4),1+2*N_CW+2*N_CW_A,0))*ROUNDUP(G1561*DIODE_SAFETY/V_STICK,0)*PRICE_STICK</f>
        <v>169.8</v>
      </c>
      <c r="AG1561" s="24" t="n">
        <f aca="false">SUM(X1561:AF1561)</f>
        <v>2881.14151002</v>
      </c>
      <c r="AH1561" s="20" t="n">
        <f aca="false">FIXED_BOM</f>
        <v>3666</v>
      </c>
      <c r="AI1561" s="24" t="n">
        <f aca="false">(AG1561+AH1561)*(1+CONT)</f>
        <v>7529.212736523</v>
      </c>
      <c r="AJ1561" s="24" t="n">
        <f aca="false">IF(AR1561&gt;0,AI1561/AR1561,1000000000000)</f>
        <v>984.564486239371</v>
      </c>
      <c r="AK1561" s="8" t="n">
        <f aca="false">IF(AND(AP1561&gt;=V_NEED,AR1561&gt;=P_MIN,AQ1561&gt;=Z_MIN,F1561&lt;=N_CAP,D1561&lt;=R_MAX,OR(CORONA_REQ=0,O1561&gt;=G1561),OR(CORE_MODE&lt;&gt;3,E_CORE&lt;=E_NULL_MAX)),1,0)</f>
        <v>0</v>
      </c>
      <c r="AL1561" s="31" t="n">
        <f aca="false">IF(AK1561=1,IF(OBJECTIVE=1,AI1561,AJ1561),1000000000000)+ROW()*0.000000001</f>
        <v>1000000000000</v>
      </c>
      <c r="AM1561" s="31" t="n">
        <v>10.987425</v>
      </c>
      <c r="AN1561" s="41" t="n">
        <v>1.229677</v>
      </c>
      <c r="AO1561" s="31" t="n">
        <v>6.677505</v>
      </c>
      <c r="AP1561" s="31" t="n">
        <f aca="false">IF(CORE_MODE=1,G1561,IF(OR(CORE_MODE=3,CORE_MODE=4),G1561+(CHOOSE(N_CW+1,0,1,CW_N2,CW_N3,CW_N4,CW_N5,CW_N6)+CHOOSE(N_CW_A+1,0,CW_A1,CW_A2))*CW_PER_SWING*AM1561,AM1561))</f>
        <v>43.938205542775</v>
      </c>
      <c r="AQ1561" s="41" t="n">
        <f aca="false">IF(CORE_MODE=2,AN1561,K1561)</f>
        <v>1.278806</v>
      </c>
      <c r="AR1561" s="31" t="n">
        <f aca="false">IF(CORE_MODE=2,AO1561,L1561)</f>
        <v>7.647252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31" t="n">
        <v>20.62</v>
      </c>
      <c r="H1562" s="8" t="n">
        <v>141.786721</v>
      </c>
      <c r="I1562" s="8" t="n">
        <v>809.337667</v>
      </c>
      <c r="J1562" s="31" t="n">
        <v>5.708134</v>
      </c>
      <c r="K1562" s="41" t="n">
        <v>1.291787</v>
      </c>
      <c r="L1562" s="31" t="n">
        <v>10.022663</v>
      </c>
      <c r="M1562" s="8" t="n">
        <v>350</v>
      </c>
      <c r="N1562" s="8" t="n">
        <v>1320</v>
      </c>
      <c r="O1562" s="31" t="n">
        <v>15.86467</v>
      </c>
      <c r="P1562" s="31" t="n">
        <v>11.713632</v>
      </c>
      <c r="Q1562" s="31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31" t="n">
        <v>7.960042</v>
      </c>
      <c r="W1562" s="41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2*ROUNDUP(G1562*1000/V_ZENER,0)*PRICE_Z+(4+IF(CORE_MODE=1,1,0)+IF(OR(CORE_MODE=3,CORE_MODE=4),1+2*N_CW+2*N_CW_A,0))*ROUNDUP(G1562*DIODE_SAFETY/V_STICK,0)*PRICE_STICK</f>
        <v>169.8</v>
      </c>
      <c r="AG1562" s="24" t="n">
        <f aca="false">SUM(X1562:AF1562)</f>
        <v>3507.19563404</v>
      </c>
      <c r="AH1562" s="20" t="n">
        <f aca="false">FIXED_BOM</f>
        <v>3666</v>
      </c>
      <c r="AI1562" s="24" t="n">
        <f aca="false">(AG1562+AH1562)*(1+CONT)</f>
        <v>8249.174979146</v>
      </c>
      <c r="AJ1562" s="24" t="n">
        <f aca="false">IF(AR1562&gt;0,AI1562/AR1562,1000000000000)</f>
        <v>823.05221468047</v>
      </c>
      <c r="AK1562" s="8" t="n">
        <f aca="false">IF(AND(AP1562&gt;=V_NEED,AR1562&gt;=P_MIN,AQ1562&gt;=Z_MIN,F1562&lt;=N_CAP,D1562&lt;=R_MAX,OR(CORONA_REQ=0,O1562&gt;=G1562),OR(CORE_MODE&lt;&gt;3,E_CORE&lt;=E_NULL_MAX)),1,0)</f>
        <v>0</v>
      </c>
      <c r="AL1562" s="31" t="n">
        <f aca="false">IF(AK1562=1,IF(OBJECTIVE=1,AI1562,AJ1562),1000000000000)+ROW()*0.000000001</f>
        <v>1000000000000</v>
      </c>
      <c r="AM1562" s="31" t="n">
        <v>11.032074</v>
      </c>
      <c r="AN1562" s="41" t="n">
        <v>1.25202</v>
      </c>
      <c r="AO1562" s="31" t="n">
        <v>9.09978</v>
      </c>
      <c r="AP1562" s="31" t="n">
        <f aca="false">IF(CORE_MODE=1,G1562,IF(OR(CORE_MODE=3,CORE_MODE=4),G1562+(CHOOSE(N_CW+1,0,1,CW_N2,CW_N3,CW_N4,CW_N5,CW_N6)+CHOOSE(N_CW_A+1,0,CW_A1,CW_A2))*CW_PER_SWING*AM1562,AM1562))</f>
        <v>44.032962463462</v>
      </c>
      <c r="AQ1562" s="41" t="n">
        <f aca="false">IF(CORE_MODE=2,AN1562,K1562)</f>
        <v>1.291787</v>
      </c>
      <c r="AR1562" s="31" t="n">
        <f aca="false">IF(CORE_MODE=2,AO1562,L1562)</f>
        <v>10.022663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31" t="n">
        <v>20.62</v>
      </c>
      <c r="H1563" s="8" t="n">
        <v>171.215505</v>
      </c>
      <c r="I1563" s="8" t="n">
        <v>979.724545</v>
      </c>
      <c r="J1563" s="31" t="n">
        <v>5.722172</v>
      </c>
      <c r="K1563" s="41" t="n">
        <v>1.300282</v>
      </c>
      <c r="L1563" s="31" t="n">
        <v>12.392711</v>
      </c>
      <c r="M1563" s="8" t="n">
        <v>422</v>
      </c>
      <c r="N1563" s="8" t="n">
        <v>1464</v>
      </c>
      <c r="O1563" s="31" t="n">
        <v>15.86467</v>
      </c>
      <c r="P1563" s="31" t="n">
        <v>14.056359</v>
      </c>
      <c r="Q1563" s="31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31" t="n">
        <v>9.392849</v>
      </c>
      <c r="W1563" s="41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2*ROUNDUP(G1563*1000/V_ZENER,0)*PRICE_Z+(4+IF(CORE_MODE=1,1,0)+IF(OR(CORE_MODE=3,CORE_MODE=4),1+2*N_CW+2*N_CW_A,0))*ROUNDUP(G1563*DIODE_SAFETY/V_STICK,0)*PRICE_STICK</f>
        <v>169.8</v>
      </c>
      <c r="AG1563" s="24" t="n">
        <f aca="false">SUM(X1563:AF1563)</f>
        <v>4133.24971003</v>
      </c>
      <c r="AH1563" s="20" t="n">
        <f aca="false">FIXED_BOM</f>
        <v>3666</v>
      </c>
      <c r="AI1563" s="24" t="n">
        <f aca="false">(AG1563+AH1563)*(1+CONT)</f>
        <v>8969.1371665345</v>
      </c>
      <c r="AJ1563" s="24" t="n">
        <f aca="false">IF(AR1563&gt;0,AI1563/AR1563,1000000000000)</f>
        <v>723.74294587637</v>
      </c>
      <c r="AK1563" s="8" t="n">
        <f aca="false">IF(AND(AP1563&gt;=V_NEED,AR1563&gt;=P_MIN,AQ1563&gt;=Z_MIN,F1563&lt;=N_CAP,D1563&lt;=R_MAX,OR(CORONA_REQ=0,O1563&gt;=G1563),OR(CORE_MODE&lt;&gt;3,E_CORE&lt;=E_NULL_MAX)),1,0)</f>
        <v>0</v>
      </c>
      <c r="AL1563" s="31" t="n">
        <f aca="false">IF(AK1563=1,IF(OBJECTIVE=1,AI1563,AJ1563),1000000000000)+ROW()*0.000000001</f>
        <v>1000000000000</v>
      </c>
      <c r="AM1563" s="31" t="n">
        <v>11.071267</v>
      </c>
      <c r="AN1563" s="41" t="n">
        <v>1.26553</v>
      </c>
      <c r="AO1563" s="31" t="n">
        <v>11.425396</v>
      </c>
      <c r="AP1563" s="31" t="n">
        <f aca="false">IF(CORE_MODE=1,G1563,IF(OR(CORE_MODE=3,CORE_MODE=4),G1563+(CHOOSE(N_CW+1,0,1,CW_N2,CW_N3,CW_N4,CW_N5,CW_N6)+CHOOSE(N_CW_A+1,0,CW_A1,CW_A2))*CW_PER_SWING*AM1563,AM1563))</f>
        <v>44.116140317221</v>
      </c>
      <c r="AQ1563" s="41" t="n">
        <f aca="false">IF(CORE_MODE=2,AN1563,K1563)</f>
        <v>1.300282</v>
      </c>
      <c r="AR1563" s="31" t="n">
        <f aca="false">IF(CORE_MODE=2,AO1563,L1563)</f>
        <v>12.392711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31" t="n">
        <v>20.62</v>
      </c>
      <c r="H1564" s="8" t="n">
        <v>230.073072</v>
      </c>
      <c r="I1564" s="8" t="n">
        <v>1320.498299</v>
      </c>
      <c r="J1564" s="31" t="n">
        <v>5.739474</v>
      </c>
      <c r="K1564" s="41" t="n">
        <v>1.311218</v>
      </c>
      <c r="L1564" s="31" t="n">
        <v>17.153065</v>
      </c>
      <c r="M1564" s="8" t="n">
        <v>554</v>
      </c>
      <c r="N1564" s="8" t="n">
        <v>1728</v>
      </c>
      <c r="O1564" s="31" t="n">
        <v>15.86467</v>
      </c>
      <c r="P1564" s="31" t="n">
        <v>18.741812</v>
      </c>
      <c r="Q1564" s="31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31" t="n">
        <v>12.019663</v>
      </c>
      <c r="W1564" s="41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2*ROUNDUP(G1564*1000/V_ZENER,0)*PRICE_Z+(4+IF(CORE_MODE=1,1,0)+IF(OR(CORE_MODE=3,CORE_MODE=4),1+2*N_CW+2*N_CW_A,0))*ROUNDUP(G1564*DIODE_SAFETY/V_STICK,0)*PRICE_STICK</f>
        <v>169.8</v>
      </c>
      <c r="AG1564" s="24" t="n">
        <f aca="false">SUM(X1564:AF1564)</f>
        <v>5289.79002089</v>
      </c>
      <c r="AH1564" s="20" t="n">
        <f aca="false">FIXED_BOM</f>
        <v>3666</v>
      </c>
      <c r="AI1564" s="24" t="n">
        <f aca="false">(AG1564+AH1564)*(1+CONT)</f>
        <v>10299.1585240235</v>
      </c>
      <c r="AJ1564" s="24" t="n">
        <f aca="false">IF(AR1564&gt;0,AI1564/AR1564,1000000000000)</f>
        <v>600.426718141831</v>
      </c>
      <c r="AK1564" s="8" t="n">
        <f aca="false">IF(AND(AP1564&gt;=V_NEED,AR1564&gt;=P_MIN,AQ1564&gt;=Z_MIN,F1564&lt;=N_CAP,D1564&lt;=R_MAX,OR(CORONA_REQ=0,O1564&gt;=G1564),OR(CORE_MODE&lt;&gt;3,E_CORE&lt;=E_NULL_MAX)),1,0)</f>
        <v>0</v>
      </c>
      <c r="AL1564" s="31" t="n">
        <f aca="false">IF(AK1564=1,IF(OBJECTIVE=1,AI1564,AJ1564),1000000000000)+ROW()*0.000000001</f>
        <v>1000000000000</v>
      </c>
      <c r="AM1564" s="31" t="n">
        <v>11.132053</v>
      </c>
      <c r="AN1564" s="41" t="n">
        <v>1.284516</v>
      </c>
      <c r="AO1564" s="31" t="n">
        <v>16.188574</v>
      </c>
      <c r="AP1564" s="31" t="n">
        <f aca="false">IF(CORE_MODE=1,G1564,IF(OR(CORE_MODE=3,CORE_MODE=4),G1564+(CHOOSE(N_CW+1,0,1,CW_N2,CW_N3,CW_N4,CW_N5,CW_N6)+CHOOSE(N_CW_A+1,0,CW_A1,CW_A2))*CW_PER_SWING*AM1564,AM1564))</f>
        <v>44.245144195939</v>
      </c>
      <c r="AQ1564" s="41" t="n">
        <f aca="false">IF(CORE_MODE=2,AN1564,K1564)</f>
        <v>1.311218</v>
      </c>
      <c r="AR1564" s="31" t="n">
        <f aca="false">IF(CORE_MODE=2,AO1564,L1564)</f>
        <v>17.153065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31" t="n">
        <v>20.62</v>
      </c>
      <c r="H1565" s="8" t="n">
        <v>76.170559</v>
      </c>
      <c r="I1565" s="8" t="n">
        <v>346.919883</v>
      </c>
      <c r="J1565" s="31" t="n">
        <v>4.554514</v>
      </c>
      <c r="K1565" s="41" t="n">
        <v>1.18132</v>
      </c>
      <c r="L1565" s="31" t="n">
        <v>2.988408</v>
      </c>
      <c r="M1565" s="8" t="n">
        <v>146</v>
      </c>
      <c r="N1565" s="8" t="n">
        <v>912</v>
      </c>
      <c r="O1565" s="31" t="n">
        <v>15.86467</v>
      </c>
      <c r="P1565" s="31" t="n">
        <v>5.364037</v>
      </c>
      <c r="Q1565" s="31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31" t="n">
        <v>3.90042</v>
      </c>
      <c r="W1565" s="41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2*ROUNDUP(G1565*1000/V_ZENER,0)*PRICE_Z+(4+IF(CORE_MODE=1,1,0)+IF(OR(CORE_MODE=3,CORE_MODE=4),1+2*N_CW+2*N_CW_A,0))*ROUNDUP(G1565*DIODE_SAFETY/V_STICK,0)*PRICE_STICK</f>
        <v>169.8</v>
      </c>
      <c r="AG1565" s="24" t="n">
        <f aca="false">SUM(X1565:AF1565)</f>
        <v>1732.72384964</v>
      </c>
      <c r="AH1565" s="20" t="n">
        <f aca="false">FIXED_BOM</f>
        <v>3666</v>
      </c>
      <c r="AI1565" s="24" t="n">
        <f aca="false">(AG1565+AH1565)*(1+CONT)</f>
        <v>6208.532427086</v>
      </c>
      <c r="AJ1565" s="24" t="n">
        <f aca="false">IF(AR1565&gt;0,AI1565/AR1565,1000000000000)</f>
        <v>2077.53841747379</v>
      </c>
      <c r="AK1565" s="8" t="n">
        <f aca="false">IF(AND(AP1565&gt;=V_NEED,AR1565&gt;=P_MIN,AQ1565&gt;=Z_MIN,F1565&lt;=N_CAP,D1565&lt;=R_MAX,OR(CORONA_REQ=0,O1565&gt;=G1565),OR(CORE_MODE&lt;&gt;3,E_CORE&lt;=E_NULL_MAX)),1,0)</f>
        <v>0</v>
      </c>
      <c r="AL1565" s="31" t="n">
        <f aca="false">IF(AK1565=1,IF(OBJECTIVE=1,AI1565,AJ1565),1000000000000)+ROW()*0.000000001</f>
        <v>1000000000000</v>
      </c>
      <c r="AM1565" s="31" t="n">
        <v>8.077875</v>
      </c>
      <c r="AN1565" s="41" t="n">
        <v>1.116123</v>
      </c>
      <c r="AO1565" s="31" t="n">
        <v>1.334075</v>
      </c>
      <c r="AP1565" s="31" t="n">
        <f aca="false">IF(CORE_MODE=1,G1565,IF(OR(CORE_MODE=3,CORE_MODE=4),G1565+(CHOOSE(N_CW+1,0,1,CW_N2,CW_N3,CW_N4,CW_N5,CW_N6)+CHOOSE(N_CW_A+1,0,CW_A1,CW_A2))*CW_PER_SWING*AM1565,AM1565))</f>
        <v>37.763375231125</v>
      </c>
      <c r="AQ1565" s="41" t="n">
        <f aca="false">IF(CORE_MODE=2,AN1565,K1565)</f>
        <v>1.18132</v>
      </c>
      <c r="AR1565" s="31" t="n">
        <f aca="false">IF(CORE_MODE=2,AO1565,L1565)</f>
        <v>2.988408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31" t="n">
        <v>20.62</v>
      </c>
      <c r="H1566" s="8" t="n">
        <v>118.553736</v>
      </c>
      <c r="I1566" s="8" t="n">
        <v>545.159816</v>
      </c>
      <c r="J1566" s="31" t="n">
        <v>4.59842</v>
      </c>
      <c r="K1566" s="41" t="n">
        <v>1.21422</v>
      </c>
      <c r="L1566" s="31" t="n">
        <v>5.359444</v>
      </c>
      <c r="M1566" s="8" t="n">
        <v>218</v>
      </c>
      <c r="N1566" s="8" t="n">
        <v>1056</v>
      </c>
      <c r="O1566" s="31" t="n">
        <v>15.86467</v>
      </c>
      <c r="P1566" s="31" t="n">
        <v>8.046055</v>
      </c>
      <c r="Q1566" s="31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31" t="n">
        <v>5.333228</v>
      </c>
      <c r="W1566" s="41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2*ROUNDUP(G1566*1000/V_ZENER,0)*PRICE_Z+(4+IF(CORE_MODE=1,1,0)+IF(OR(CORE_MODE=3,CORE_MODE=4),1+2*N_CW+2*N_CW_A,0))*ROUNDUP(G1566*DIODE_SAFETY/V_STICK,0)*PRICE_STICK</f>
        <v>169.8</v>
      </c>
      <c r="AG1566" s="24" t="n">
        <f aca="false">SUM(X1566:AF1566)</f>
        <v>2362.8392939</v>
      </c>
      <c r="AH1566" s="20" t="n">
        <f aca="false">FIXED_BOM</f>
        <v>3666</v>
      </c>
      <c r="AI1566" s="24" t="n">
        <f aca="false">(AG1566+AH1566)*(1+CONT)</f>
        <v>6933.165187985</v>
      </c>
      <c r="AJ1566" s="24" t="n">
        <f aca="false">IF(AR1566&gt;0,AI1566/AR1566,1000000000000)</f>
        <v>1293.63515842035</v>
      </c>
      <c r="AK1566" s="8" t="n">
        <f aca="false">IF(AND(AP1566&gt;=V_NEED,AR1566&gt;=P_MIN,AQ1566&gt;=Z_MIN,F1566&lt;=N_CAP,D1566&lt;=R_MAX,OR(CORONA_REQ=0,O1566&gt;=G1566),OR(CORE_MODE&lt;&gt;3,E_CORE&lt;=E_NULL_MAX)),1,0)</f>
        <v>0</v>
      </c>
      <c r="AL1566" s="31" t="n">
        <f aca="false">IF(AK1566=1,IF(OBJECTIVE=1,AI1566,AJ1566),1000000000000)+ROW()*0.000000001</f>
        <v>1000000000000</v>
      </c>
      <c r="AM1566" s="31" t="n">
        <v>9.73577</v>
      </c>
      <c r="AN1566" s="41" t="n">
        <v>1.166231</v>
      </c>
      <c r="AO1566" s="31" t="n">
        <v>3.948157</v>
      </c>
      <c r="AP1566" s="31" t="n">
        <f aca="false">IF(CORE_MODE=1,G1566,IF(OR(CORE_MODE=3,CORE_MODE=4),G1566+(CHOOSE(N_CW+1,0,1,CW_N2,CW_N3,CW_N4,CW_N5,CW_N6)+CHOOSE(N_CW_A+1,0,CW_A1,CW_A2))*CW_PER_SWING*AM1566,AM1566))</f>
        <v>41.28186444751</v>
      </c>
      <c r="AQ1566" s="41" t="n">
        <f aca="false">IF(CORE_MODE=2,AN1566,K1566)</f>
        <v>1.21422</v>
      </c>
      <c r="AR1566" s="31" t="n">
        <f aca="false">IF(CORE_MODE=2,AO1566,L1566)</f>
        <v>5.359444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31" t="n">
        <v>20.62</v>
      </c>
      <c r="H1567" s="8" t="n">
        <v>160.936913</v>
      </c>
      <c r="I1567" s="8" t="n">
        <v>743.399749</v>
      </c>
      <c r="J1567" s="31" t="n">
        <v>4.6192</v>
      </c>
      <c r="K1567" s="41" t="n">
        <v>1.230552</v>
      </c>
      <c r="L1567" s="31" t="n">
        <v>7.738173</v>
      </c>
      <c r="M1567" s="8" t="n">
        <v>290</v>
      </c>
      <c r="N1567" s="8" t="n">
        <v>1200</v>
      </c>
      <c r="O1567" s="31" t="n">
        <v>15.86467</v>
      </c>
      <c r="P1567" s="31" t="n">
        <v>10.728074</v>
      </c>
      <c r="Q1567" s="31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31" t="n">
        <v>6.766036</v>
      </c>
      <c r="W1567" s="41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2*ROUNDUP(G1567*1000/V_ZENER,0)*PRICE_Z+(4+IF(CORE_MODE=1,1,0)+IF(OR(CORE_MODE=3,CORE_MODE=4),1+2*N_CW+2*N_CW_A,0))*ROUNDUP(G1567*DIODE_SAFETY/V_STICK,0)*PRICE_STICK</f>
        <v>169.8</v>
      </c>
      <c r="AG1567" s="24" t="n">
        <f aca="false">SUM(X1567:AF1567)</f>
        <v>2992.95475363</v>
      </c>
      <c r="AH1567" s="20" t="n">
        <f aca="false">FIXED_BOM</f>
        <v>3666</v>
      </c>
      <c r="AI1567" s="24" t="n">
        <f aca="false">(AG1567+AH1567)*(1+CONT)</f>
        <v>7657.7979666745</v>
      </c>
      <c r="AJ1567" s="24" t="n">
        <f aca="false">IF(AR1567&gt;0,AI1567/AR1567,1000000000000)</f>
        <v>989.613176995978</v>
      </c>
      <c r="AK1567" s="8" t="n">
        <f aca="false">IF(AND(AP1567&gt;=V_NEED,AR1567&gt;=P_MIN,AQ1567&gt;=Z_MIN,F1567&lt;=N_CAP,D1567&lt;=R_MAX,OR(CORONA_REQ=0,O1567&gt;=G1567),OR(CORE_MODE&lt;&gt;3,E_CORE&lt;=E_NULL_MAX)),1,0)</f>
        <v>0</v>
      </c>
      <c r="AL1567" s="31" t="n">
        <f aca="false">IF(AK1567=1,IF(OBJECTIVE=1,AI1567,AJ1567),1000000000000)+ROW()*0.000000001</f>
        <v>1000000000000</v>
      </c>
      <c r="AM1567" s="31" t="n">
        <v>10.11982</v>
      </c>
      <c r="AN1567" s="41" t="n">
        <v>1.193312</v>
      </c>
      <c r="AO1567" s="31" t="n">
        <v>6.192254</v>
      </c>
      <c r="AP1567" s="31" t="n">
        <f aca="false">IF(CORE_MODE=1,G1567,IF(OR(CORE_MODE=3,CORE_MODE=4),G1567+(CHOOSE(N_CW+1,0,1,CW_N2,CW_N3,CW_N4,CW_N5,CW_N6)+CHOOSE(N_CW_A+1,0,CW_A1,CW_A2))*CW_PER_SWING*AM1567,AM1567))</f>
        <v>42.09691955266</v>
      </c>
      <c r="AQ1567" s="41" t="n">
        <f aca="false">IF(CORE_MODE=2,AN1567,K1567)</f>
        <v>1.230552</v>
      </c>
      <c r="AR1567" s="31" t="n">
        <f aca="false">IF(CORE_MODE=2,AO1567,L1567)</f>
        <v>7.738173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31" t="n">
        <v>20.62</v>
      </c>
      <c r="H1568" s="8" t="n">
        <v>203.320089</v>
      </c>
      <c r="I1568" s="8" t="n">
        <v>941.639682</v>
      </c>
      <c r="J1568" s="31" t="n">
        <v>4.631316</v>
      </c>
      <c r="K1568" s="41" t="n">
        <v>1.240066</v>
      </c>
      <c r="L1568" s="31" t="n">
        <v>10.120537</v>
      </c>
      <c r="M1568" s="8" t="n">
        <v>362</v>
      </c>
      <c r="N1568" s="8" t="n">
        <v>1344</v>
      </c>
      <c r="O1568" s="31" t="n">
        <v>15.86467</v>
      </c>
      <c r="P1568" s="31" t="n">
        <v>13.410092</v>
      </c>
      <c r="Q1568" s="31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31" t="n">
        <v>8.198843</v>
      </c>
      <c r="W1568" s="41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2*ROUNDUP(G1568*1000/V_ZENER,0)*PRICE_Z+(4+IF(CORE_MODE=1,1,0)+IF(OR(CORE_MODE=3,CORE_MODE=4),1+2*N_CW+2*N_CW_A,0))*ROUNDUP(G1568*DIODE_SAFETY/V_STICK,0)*PRICE_STICK</f>
        <v>169.8</v>
      </c>
      <c r="AG1568" s="24" t="n">
        <f aca="false">SUM(X1568:AF1568)</f>
        <v>3623.07014289</v>
      </c>
      <c r="AH1568" s="20" t="n">
        <f aca="false">FIXED_BOM</f>
        <v>3666</v>
      </c>
      <c r="AI1568" s="24" t="n">
        <f aca="false">(AG1568+AH1568)*(1+CONT)</f>
        <v>8382.4306643235</v>
      </c>
      <c r="AJ1568" s="24" t="n">
        <f aca="false">IF(AR1568&gt;0,AI1568/AR1568,1000000000000)</f>
        <v>828.259475196178</v>
      </c>
      <c r="AK1568" s="8" t="n">
        <f aca="false">IF(AND(AP1568&gt;=V_NEED,AR1568&gt;=P_MIN,AQ1568&gt;=Z_MIN,F1568&lt;=N_CAP,D1568&lt;=R_MAX,OR(CORONA_REQ=0,O1568&gt;=G1568),OR(CORE_MODE&lt;&gt;3,E_CORE&lt;=E_NULL_MAX)),1,0)</f>
        <v>0</v>
      </c>
      <c r="AL1568" s="31" t="n">
        <f aca="false">IF(AK1568=1,IF(OBJECTIVE=1,AI1568,AJ1568),1000000000000)+ROW()*0.000000001</f>
        <v>1000000000000</v>
      </c>
      <c r="AM1568" s="31" t="n">
        <v>10.406669</v>
      </c>
      <c r="AN1568" s="41" t="n">
        <v>1.209157</v>
      </c>
      <c r="AO1568" s="31" t="n">
        <v>8.486625</v>
      </c>
      <c r="AP1568" s="31" t="n">
        <f aca="false">IF(CORE_MODE=1,G1568,IF(OR(CORE_MODE=3,CORE_MODE=4),G1568+(CHOOSE(N_CW+1,0,1,CW_N2,CW_N3,CW_N4,CW_N5,CW_N6)+CHOOSE(N_CW_A+1,0,CW_A1,CW_A2))*CW_PER_SWING*AM1568,AM1568))</f>
        <v>42.705688571947</v>
      </c>
      <c r="AQ1568" s="41" t="n">
        <f aca="false">IF(CORE_MODE=2,AN1568,K1568)</f>
        <v>1.240066</v>
      </c>
      <c r="AR1568" s="31" t="n">
        <f aca="false">IF(CORE_MODE=2,AO1568,L1568)</f>
        <v>10.120537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31" t="n">
        <v>20.62</v>
      </c>
      <c r="H1569" s="8" t="n">
        <v>245.703266</v>
      </c>
      <c r="I1569" s="8" t="n">
        <v>1139.879615</v>
      </c>
      <c r="J1569" s="31" t="n">
        <v>4.639253</v>
      </c>
      <c r="K1569" s="41" t="n">
        <v>1.246971</v>
      </c>
      <c r="L1569" s="31" t="n">
        <v>12.503033</v>
      </c>
      <c r="M1569" s="8" t="n">
        <v>446</v>
      </c>
      <c r="N1569" s="8" t="n">
        <v>1512</v>
      </c>
      <c r="O1569" s="31" t="n">
        <v>15.86467</v>
      </c>
      <c r="P1569" s="31" t="n">
        <v>16.092111</v>
      </c>
      <c r="Q1569" s="31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31" t="n">
        <v>9.870452</v>
      </c>
      <c r="W1569" s="41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2*ROUNDUP(G1569*1000/V_ZENER,0)*PRICE_Z+(4+IF(CORE_MODE=1,1,0)+IF(OR(CORE_MODE=3,CORE_MODE=4),1+2*N_CW+2*N_CW_A,0))*ROUNDUP(G1569*DIODE_SAFETY/V_STICK,0)*PRICE_STICK</f>
        <v>169.8</v>
      </c>
      <c r="AG1569" s="24" t="n">
        <f aca="false">SUM(X1569:AF1569)</f>
        <v>4348.75342327</v>
      </c>
      <c r="AH1569" s="20" t="n">
        <f aca="false">FIXED_BOM</f>
        <v>3666</v>
      </c>
      <c r="AI1569" s="24" t="n">
        <f aca="false">(AG1569+AH1569)*(1+CONT)</f>
        <v>9216.9664367605</v>
      </c>
      <c r="AJ1569" s="24" t="n">
        <f aca="false">IF(AR1569&gt;0,AI1569/AR1569,1000000000000)</f>
        <v>737.178445962712</v>
      </c>
      <c r="AK1569" s="8" t="n">
        <f aca="false">IF(AND(AP1569&gt;=V_NEED,AR1569&gt;=P_MIN,AQ1569&gt;=Z_MIN,F1569&lt;=N_CAP,D1569&lt;=R_MAX,OR(CORONA_REQ=0,O1569&gt;=G1569),OR(CORE_MODE&lt;&gt;3,E_CORE&lt;=E_NULL_MAX)),1,0)</f>
        <v>0</v>
      </c>
      <c r="AL1569" s="31" t="n">
        <f aca="false">IF(AK1569=1,IF(OBJECTIVE=1,AI1569,AJ1569),1000000000000)+ROW()*0.000000001</f>
        <v>1000000000000</v>
      </c>
      <c r="AM1569" s="31" t="n">
        <v>10.633118</v>
      </c>
      <c r="AN1569" s="41" t="n">
        <v>1.220489</v>
      </c>
      <c r="AO1569" s="31" t="n">
        <v>10.820915</v>
      </c>
      <c r="AP1569" s="31" t="n">
        <f aca="false">IF(CORE_MODE=1,G1569,IF(OR(CORE_MODE=3,CORE_MODE=4),G1569+(CHOOSE(N_CW+1,0,1,CW_N2,CW_N3,CW_N4,CW_N5,CW_N6)+CHOOSE(N_CW_A+1,0,CW_A1,CW_A2))*CW_PER_SWING*AM1569,AM1569))</f>
        <v>43.186272906034</v>
      </c>
      <c r="AQ1569" s="41" t="n">
        <f aca="false">IF(CORE_MODE=2,AN1569,K1569)</f>
        <v>1.246971</v>
      </c>
      <c r="AR1569" s="31" t="n">
        <f aca="false">IF(CORE_MODE=2,AO1569,L1569)</f>
        <v>12.503033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31" t="n">
        <v>20.62</v>
      </c>
      <c r="H1570" s="8" t="n">
        <v>330.469619</v>
      </c>
      <c r="I1570" s="8" t="n">
        <v>1536.359481</v>
      </c>
      <c r="J1570" s="31" t="n">
        <v>4.649019</v>
      </c>
      <c r="K1570" s="41" t="n">
        <v>1.25528</v>
      </c>
      <c r="L1570" s="31" t="n">
        <v>17.29287</v>
      </c>
      <c r="M1570" s="8" t="n">
        <v>590</v>
      </c>
      <c r="N1570" s="8" t="n">
        <v>1800</v>
      </c>
      <c r="O1570" s="31" t="n">
        <v>15.86467</v>
      </c>
      <c r="P1570" s="31" t="n">
        <v>21.456148</v>
      </c>
      <c r="Q1570" s="31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31" t="n">
        <v>12.736067</v>
      </c>
      <c r="W1570" s="41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2*ROUNDUP(G1570*1000/V_ZENER,0)*PRICE_Z+(4+IF(CORE_MODE=1,1,0)+IF(OR(CORE_MODE=3,CORE_MODE=4),1+2*N_CW+2*N_CW_A,0))*ROUNDUP(G1570*DIODE_SAFETY/V_STICK,0)*PRICE_STICK</f>
        <v>169.8</v>
      </c>
      <c r="AG1570" s="24" t="n">
        <f aca="false">SUM(X1570:AF1570)</f>
        <v>5608.98426876</v>
      </c>
      <c r="AH1570" s="20" t="n">
        <f aca="false">FIXED_BOM</f>
        <v>3666</v>
      </c>
      <c r="AI1570" s="24" t="n">
        <f aca="false">(AG1570+AH1570)*(1+CONT)</f>
        <v>10666.231909074</v>
      </c>
      <c r="AJ1570" s="24" t="n">
        <f aca="false">IF(AR1570&gt;0,AI1570/AR1570,1000000000000)</f>
        <v>616.799403978287</v>
      </c>
      <c r="AK1570" s="8" t="n">
        <f aca="false">IF(AND(AP1570&gt;=V_NEED,AR1570&gt;=P_MIN,AQ1570&gt;=Z_MIN,F1570&lt;=N_CAP,D1570&lt;=R_MAX,OR(CORONA_REQ=0,O1570&gt;=G1570),OR(CORE_MODE&lt;&gt;3,E_CORE&lt;=E_NULL_MAX)),1,0)</f>
        <v>0</v>
      </c>
      <c r="AL1570" s="31" t="n">
        <f aca="false">IF(AK1570=1,IF(OBJECTIVE=1,AI1570,AJ1570),1000000000000)+ROW()*0.000000001</f>
        <v>1000000000000</v>
      </c>
      <c r="AM1570" s="31" t="n">
        <v>10.953405</v>
      </c>
      <c r="AN1570" s="41" t="n">
        <v>1.235626</v>
      </c>
      <c r="AO1570" s="31" t="n">
        <v>15.649345</v>
      </c>
      <c r="AP1570" s="31" t="n">
        <f aca="false">IF(CORE_MODE=1,G1570,IF(OR(CORE_MODE=3,CORE_MODE=4),G1570+(CHOOSE(N_CW+1,0,1,CW_N2,CW_N3,CW_N4,CW_N5,CW_N6)+CHOOSE(N_CW_A+1,0,CW_A1,CW_A2))*CW_PER_SWING*AM1570,AM1570))</f>
        <v>43.866006155515</v>
      </c>
      <c r="AQ1570" s="41" t="n">
        <f aca="false">IF(CORE_MODE=2,AN1570,K1570)</f>
        <v>1.25528</v>
      </c>
      <c r="AR1570" s="31" t="n">
        <f aca="false">IF(CORE_MODE=2,AO1570,L1570)</f>
        <v>17.29287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31" t="n">
        <v>20.62</v>
      </c>
      <c r="H1571" s="8" t="n">
        <v>42.922889</v>
      </c>
      <c r="I1571" s="8" t="n">
        <v>250.865931</v>
      </c>
      <c r="J1571" s="31" t="n">
        <v>5.844572</v>
      </c>
      <c r="K1571" s="41" t="n">
        <v>1.20663</v>
      </c>
      <c r="L1571" s="31" t="n">
        <v>2.381737</v>
      </c>
      <c r="M1571" s="8" t="n">
        <v>140</v>
      </c>
      <c r="N1571" s="8" t="n">
        <v>900</v>
      </c>
      <c r="O1571" s="31" t="n">
        <v>16.903932</v>
      </c>
      <c r="P1571" s="31" t="n">
        <v>5.008586</v>
      </c>
      <c r="Q1571" s="31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31" t="n">
        <v>3.78102</v>
      </c>
      <c r="W1571" s="41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2*ROUNDUP(G1571*1000/V_ZENER,0)*PRICE_Z+(4+IF(CORE_MODE=1,1,0)+IF(OR(CORE_MODE=3,CORE_MODE=4),1+2*N_CW+2*N_CW_A,0))*ROUNDUP(G1571*DIODE_SAFETY/V_STICK,0)*PRICE_STICK</f>
        <v>169.8</v>
      </c>
      <c r="AG1571" s="24" t="n">
        <f aca="false">SUM(X1571:AF1571)</f>
        <v>1657.83996667</v>
      </c>
      <c r="AH1571" s="20" t="n">
        <f aca="false">FIXED_BOM</f>
        <v>3666</v>
      </c>
      <c r="AI1571" s="24" t="n">
        <f aca="false">(AG1571+AH1571)*(1+CONT)</f>
        <v>6122.4159616705</v>
      </c>
      <c r="AJ1571" s="24" t="n">
        <f aca="false">IF(AR1571&gt;0,AI1571/AR1571,1000000000000)</f>
        <v>2570.56759905502</v>
      </c>
      <c r="AK1571" s="8" t="n">
        <f aca="false">IF(AND(AP1571&gt;=V_NEED,AR1571&gt;=P_MIN,AQ1571&gt;=Z_MIN,F1571&lt;=N_CAP,D1571&lt;=R_MAX,OR(CORONA_REQ=0,O1571&gt;=G1571),OR(CORE_MODE&lt;&gt;3,E_CORE&lt;=E_NULL_MAX)),1,0)</f>
        <v>0</v>
      </c>
      <c r="AL1571" s="31" t="n">
        <f aca="false">IF(AK1571=1,IF(OBJECTIVE=1,AI1571,AJ1571),1000000000000)+ROW()*0.000000001</f>
        <v>1000000000000</v>
      </c>
      <c r="AM1571" s="31" t="n">
        <v>8.781796</v>
      </c>
      <c r="AN1571" s="41" t="n">
        <v>1.113628</v>
      </c>
      <c r="AO1571" s="31" t="n">
        <v>0.832937</v>
      </c>
      <c r="AP1571" s="31" t="n">
        <f aca="false">IF(CORE_MODE=1,G1571,IF(OR(CORE_MODE=3,CORE_MODE=4),G1571+(CHOOSE(N_CW+1,0,1,CW_N2,CW_N3,CW_N4,CW_N5,CW_N6)+CHOOSE(N_CW_A+1,0,CW_A1,CW_A2))*CW_PER_SWING*AM1571,AM1571))</f>
        <v>39.257280724348</v>
      </c>
      <c r="AQ1571" s="41" t="n">
        <f aca="false">IF(CORE_MODE=2,AN1571,K1571)</f>
        <v>1.20663</v>
      </c>
      <c r="AR1571" s="31" t="n">
        <f aca="false">IF(CORE_MODE=2,AO1571,L1571)</f>
        <v>2.381737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31" t="n">
        <v>20.62</v>
      </c>
      <c r="H1572" s="8" t="n">
        <v>66.307398</v>
      </c>
      <c r="I1572" s="8" t="n">
        <v>394.217892</v>
      </c>
      <c r="J1572" s="31" t="n">
        <v>5.945308</v>
      </c>
      <c r="K1572" s="41" t="n">
        <v>1.256053</v>
      </c>
      <c r="L1572" s="31" t="n">
        <v>4.4183</v>
      </c>
      <c r="M1572" s="8" t="n">
        <v>215</v>
      </c>
      <c r="N1572" s="8" t="n">
        <v>1050</v>
      </c>
      <c r="O1572" s="31" t="n">
        <v>16.903932</v>
      </c>
      <c r="P1572" s="31" t="n">
        <v>7.512879</v>
      </c>
      <c r="Q1572" s="31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31" t="n">
        <v>5.273528</v>
      </c>
      <c r="W1572" s="41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2*ROUNDUP(G1572*1000/V_ZENER,0)*PRICE_Z+(4+IF(CORE_MODE=1,1,0)+IF(OR(CORE_MODE=3,CORE_MODE=4),1+2*N_CW+2*N_CW_A,0))*ROUNDUP(G1572*DIODE_SAFETY/V_STICK,0)*PRICE_STICK</f>
        <v>169.8</v>
      </c>
      <c r="AG1572" s="24" t="n">
        <f aca="false">SUM(X1572:AF1572)</f>
        <v>2298.29745849</v>
      </c>
      <c r="AH1572" s="20" t="n">
        <f aca="false">FIXED_BOM</f>
        <v>3666</v>
      </c>
      <c r="AI1572" s="24" t="n">
        <f aca="false">(AG1572+AH1572)*(1+CONT)</f>
        <v>6858.9420772635</v>
      </c>
      <c r="AJ1572" s="24" t="n">
        <f aca="false">IF(AR1572&gt;0,AI1572/AR1572,1000000000000)</f>
        <v>1552.39392464602</v>
      </c>
      <c r="AK1572" s="8" t="n">
        <f aca="false">IF(AND(AP1572&gt;=V_NEED,AR1572&gt;=P_MIN,AQ1572&gt;=Z_MIN,F1572&lt;=N_CAP,D1572&lt;=R_MAX,OR(CORONA_REQ=0,O1572&gt;=G1572),OR(CORE_MODE&lt;&gt;3,E_CORE&lt;=E_NULL_MAX)),1,0)</f>
        <v>0</v>
      </c>
      <c r="AL1572" s="31" t="n">
        <f aca="false">IF(AK1572=1,IF(OBJECTIVE=1,AI1572,AJ1572),1000000000000)+ROW()*0.000000001</f>
        <v>1000000000000</v>
      </c>
      <c r="AM1572" s="31" t="n">
        <v>10.485186</v>
      </c>
      <c r="AN1572" s="41" t="n">
        <v>1.184529</v>
      </c>
      <c r="AO1572" s="31" t="n">
        <v>3.18643</v>
      </c>
      <c r="AP1572" s="31" t="n">
        <f aca="false">IF(CORE_MODE=1,G1572,IF(OR(CORE_MODE=3,CORE_MODE=4),G1572+(CHOOSE(N_CW+1,0,1,CW_N2,CW_N3,CW_N4,CW_N5,CW_N6)+CHOOSE(N_CW_A+1,0,CW_A1,CW_A2))*CW_PER_SWING*AM1572,AM1572))</f>
        <v>42.872322295918</v>
      </c>
      <c r="AQ1572" s="41" t="n">
        <f aca="false">IF(CORE_MODE=2,AN1572,K1572)</f>
        <v>1.256053</v>
      </c>
      <c r="AR1572" s="31" t="n">
        <f aca="false">IF(CORE_MODE=2,AO1572,L1572)</f>
        <v>4.4183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31" t="n">
        <v>20.62</v>
      </c>
      <c r="H1573" s="8" t="n">
        <v>89.691906</v>
      </c>
      <c r="I1573" s="8" t="n">
        <v>537.569853</v>
      </c>
      <c r="J1573" s="31" t="n">
        <v>5.993516</v>
      </c>
      <c r="K1573" s="41" t="n">
        <v>1.281261</v>
      </c>
      <c r="L1573" s="31" t="n">
        <v>6.464447</v>
      </c>
      <c r="M1573" s="8" t="n">
        <v>277.5</v>
      </c>
      <c r="N1573" s="8" t="n">
        <v>1175</v>
      </c>
      <c r="O1573" s="31" t="n">
        <v>16.903932</v>
      </c>
      <c r="P1573" s="31" t="n">
        <v>10.017172</v>
      </c>
      <c r="Q1573" s="31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31" t="n">
        <v>6.517284</v>
      </c>
      <c r="W1573" s="41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2*ROUNDUP(G1573*1000/V_ZENER,0)*PRICE_Z+(4+IF(CORE_MODE=1,1,0)+IF(OR(CORE_MODE=3,CORE_MODE=4),1+2*N_CW+2*N_CW_A,0))*ROUNDUP(G1573*DIODE_SAFETY/V_STICK,0)*PRICE_STICK</f>
        <v>169.8</v>
      </c>
      <c r="AG1573" s="24" t="n">
        <f aca="false">SUM(X1573:AF1573)</f>
        <v>2838.57040477</v>
      </c>
      <c r="AH1573" s="20" t="n">
        <f aca="false">FIXED_BOM</f>
        <v>3666</v>
      </c>
      <c r="AI1573" s="24" t="n">
        <f aca="false">(AG1573+AH1573)*(1+CONT)</f>
        <v>7480.2559654855</v>
      </c>
      <c r="AJ1573" s="24" t="n">
        <f aca="false">IF(AR1573&gt;0,AI1573/AR1573,1000000000000)</f>
        <v>1157.13779778618</v>
      </c>
      <c r="AK1573" s="8" t="n">
        <f aca="false">IF(AND(AP1573&gt;=V_NEED,AR1573&gt;=P_MIN,AQ1573&gt;=Z_MIN,F1573&lt;=N_CAP,D1573&lt;=R_MAX,OR(CORONA_REQ=0,O1573&gt;=G1573),OR(CORE_MODE&lt;&gt;3,E_CORE&lt;=E_NULL_MAX)),1,0)</f>
        <v>0</v>
      </c>
      <c r="AL1573" s="31" t="n">
        <f aca="false">IF(AK1573=1,IF(OBJECTIVE=1,AI1573,AJ1573),1000000000000)+ROW()*0.000000001</f>
        <v>1000000000000</v>
      </c>
      <c r="AM1573" s="31" t="n">
        <v>10.985913</v>
      </c>
      <c r="AN1573" s="41" t="n">
        <v>1.223515</v>
      </c>
      <c r="AO1573" s="31" t="n">
        <v>5.501765</v>
      </c>
      <c r="AP1573" s="31" t="n">
        <f aca="false">IF(CORE_MODE=1,G1573,IF(OR(CORE_MODE=3,CORE_MODE=4),G1573+(CHOOSE(N_CW+1,0,1,CW_N2,CW_N3,CW_N4,CW_N5,CW_N6)+CHOOSE(N_CW_A+1,0,CW_A1,CW_A2))*CW_PER_SWING*AM1573,AM1573))</f>
        <v>43.934996681119</v>
      </c>
      <c r="AQ1573" s="41" t="n">
        <f aca="false">IF(CORE_MODE=2,AN1573,K1573)</f>
        <v>1.281261</v>
      </c>
      <c r="AR1573" s="31" t="n">
        <f aca="false">IF(CORE_MODE=2,AO1573,L1573)</f>
        <v>6.464447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31" t="n">
        <v>20.62</v>
      </c>
      <c r="H1574" s="8" t="n">
        <v>113.076414</v>
      </c>
      <c r="I1574" s="8" t="n">
        <v>680.921813</v>
      </c>
      <c r="J1574" s="31" t="n">
        <v>6.021785</v>
      </c>
      <c r="K1574" s="41" t="n">
        <v>1.2967</v>
      </c>
      <c r="L1574" s="31" t="n">
        <v>8.525372</v>
      </c>
      <c r="M1574" s="8" t="n">
        <v>352.5</v>
      </c>
      <c r="N1574" s="8" t="n">
        <v>1325</v>
      </c>
      <c r="O1574" s="31" t="n">
        <v>16.903932</v>
      </c>
      <c r="P1574" s="31" t="n">
        <v>12.521465</v>
      </c>
      <c r="Q1574" s="31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31" t="n">
        <v>8.009792</v>
      </c>
      <c r="W1574" s="41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2*ROUNDUP(G1574*1000/V_ZENER,0)*PRICE_Z+(4+IF(CORE_MODE=1,1,0)+IF(OR(CORE_MODE=3,CORE_MODE=4),1+2*N_CW+2*N_CW_A,0))*ROUNDUP(G1574*DIODE_SAFETY/V_STICK,0)*PRICE_STICK</f>
        <v>169.8</v>
      </c>
      <c r="AG1574" s="24" t="n">
        <f aca="false">SUM(X1574:AF1574)</f>
        <v>3479.02783159</v>
      </c>
      <c r="AH1574" s="20" t="n">
        <f aca="false">FIXED_BOM</f>
        <v>3666</v>
      </c>
      <c r="AI1574" s="24" t="n">
        <f aca="false">(AG1574+AH1574)*(1+CONT)</f>
        <v>8216.7820063285</v>
      </c>
      <c r="AJ1574" s="24" t="n">
        <f aca="false">IF(AR1574&gt;0,AI1574/AR1574,1000000000000)</f>
        <v>963.803339763766</v>
      </c>
      <c r="AK1574" s="8" t="n">
        <f aca="false">IF(AND(AP1574&gt;=V_NEED,AR1574&gt;=P_MIN,AQ1574&gt;=Z_MIN,F1574&lt;=N_CAP,D1574&lt;=R_MAX,OR(CORONA_REQ=0,O1574&gt;=G1574),OR(CORE_MODE&lt;&gt;3,E_CORE&lt;=E_NULL_MAX)),1,0)</f>
        <v>0</v>
      </c>
      <c r="AL1574" s="31" t="n">
        <f aca="false">IF(AK1574=1,IF(OBJECTIVE=1,AI1574,AJ1574),1000000000000)+ROW()*0.000000001</f>
        <v>1000000000000</v>
      </c>
      <c r="AM1574" s="31" t="n">
        <v>11.031446</v>
      </c>
      <c r="AN1574" s="41" t="n">
        <v>1.248503</v>
      </c>
      <c r="AO1574" s="31" t="n">
        <v>7.552032</v>
      </c>
      <c r="AP1574" s="31" t="n">
        <f aca="false">IF(CORE_MODE=1,G1574,IF(OR(CORE_MODE=3,CORE_MODE=4),G1574+(CHOOSE(N_CW+1,0,1,CW_N2,CW_N3,CW_N4,CW_N5,CW_N6)+CHOOSE(N_CW_A+1,0,CW_A1,CW_A2))*CW_PER_SWING*AM1574,AM1574))</f>
        <v>44.031629682298</v>
      </c>
      <c r="AQ1574" s="41" t="n">
        <f aca="false">IF(CORE_MODE=2,AN1574,K1574)</f>
        <v>1.2967</v>
      </c>
      <c r="AR1574" s="31" t="n">
        <f aca="false">IF(CORE_MODE=2,AO1574,L1574)</f>
        <v>8.525372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31" t="n">
        <v>20.62</v>
      </c>
      <c r="H1575" s="8" t="n">
        <v>136.460922</v>
      </c>
      <c r="I1575" s="8" t="n">
        <v>824.273774</v>
      </c>
      <c r="J1575" s="31" t="n">
        <v>6.040365</v>
      </c>
      <c r="K1575" s="41" t="n">
        <v>1.307029</v>
      </c>
      <c r="L1575" s="31" t="n">
        <v>10.582388</v>
      </c>
      <c r="M1575" s="8" t="n">
        <v>415</v>
      </c>
      <c r="N1575" s="8" t="n">
        <v>1450</v>
      </c>
      <c r="O1575" s="31" t="n">
        <v>16.903932</v>
      </c>
      <c r="P1575" s="31" t="n">
        <v>15.025759</v>
      </c>
      <c r="Q1575" s="31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31" t="n">
        <v>9.253549</v>
      </c>
      <c r="W1575" s="41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2*ROUNDUP(G1575*1000/V_ZENER,0)*PRICE_Z+(4+IF(CORE_MODE=1,1,0)+IF(OR(CORE_MODE=3,CORE_MODE=4),1+2*N_CW+2*N_CW_A,0))*ROUNDUP(G1575*DIODE_SAFETY/V_STICK,0)*PRICE_STICK</f>
        <v>169.8</v>
      </c>
      <c r="AG1575" s="24" t="n">
        <f aca="false">SUM(X1575:AF1575)</f>
        <v>4019.30084984</v>
      </c>
      <c r="AH1575" s="20" t="n">
        <f aca="false">FIXED_BOM</f>
        <v>3666</v>
      </c>
      <c r="AI1575" s="24" t="n">
        <f aca="false">(AG1575+AH1575)*(1+CONT)</f>
        <v>8838.095977316</v>
      </c>
      <c r="AJ1575" s="24" t="n">
        <f aca="false">IF(AR1575&gt;0,AI1575/AR1575,1000000000000)</f>
        <v>835.17028267306</v>
      </c>
      <c r="AK1575" s="8" t="n">
        <f aca="false">IF(AND(AP1575&gt;=V_NEED,AR1575&gt;=P_MIN,AQ1575&gt;=Z_MIN,F1575&lt;=N_CAP,D1575&lt;=R_MAX,OR(CORONA_REQ=0,O1575&gt;=G1575),OR(CORE_MODE&lt;&gt;3,E_CORE&lt;=E_NULL_MAX)),1,0)</f>
        <v>0</v>
      </c>
      <c r="AL1575" s="31" t="n">
        <f aca="false">IF(AK1575=1,IF(OBJECTIVE=1,AI1575,AJ1575),1000000000000)+ROW()*0.000000001</f>
        <v>1000000000000</v>
      </c>
      <c r="AM1575" s="31" t="n">
        <v>11.068415</v>
      </c>
      <c r="AN1575" s="41" t="n">
        <v>1.266366</v>
      </c>
      <c r="AO1575" s="31" t="n">
        <v>9.646263</v>
      </c>
      <c r="AP1575" s="31" t="n">
        <f aca="false">IF(CORE_MODE=1,G1575,IF(OR(CORE_MODE=3,CORE_MODE=4),G1575+(CHOOSE(N_CW+1,0,1,CW_N2,CW_N3,CW_N4,CW_N5,CW_N6)+CHOOSE(N_CW_A+1,0,CW_A1,CW_A2))*CW_PER_SWING*AM1575,AM1575))</f>
        <v>44.110087623145</v>
      </c>
      <c r="AQ1575" s="41" t="n">
        <f aca="false">IF(CORE_MODE=2,AN1575,K1575)</f>
        <v>1.307029</v>
      </c>
      <c r="AR1575" s="31" t="n">
        <f aca="false">IF(CORE_MODE=2,AO1575,L1575)</f>
        <v>10.582388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31" t="n">
        <v>20.62</v>
      </c>
      <c r="H1576" s="8" t="n">
        <v>183.229939</v>
      </c>
      <c r="I1576" s="8" t="n">
        <v>1110.977695</v>
      </c>
      <c r="J1576" s="31" t="n">
        <v>6.063298</v>
      </c>
      <c r="K1576" s="41" t="n">
        <v>1.320447</v>
      </c>
      <c r="L1576" s="31" t="n">
        <v>14.730742</v>
      </c>
      <c r="M1576" s="8" t="n">
        <v>552.5</v>
      </c>
      <c r="N1576" s="8" t="n">
        <v>1725</v>
      </c>
      <c r="O1576" s="31" t="n">
        <v>16.903932</v>
      </c>
      <c r="P1576" s="31" t="n">
        <v>20.034345</v>
      </c>
      <c r="Q1576" s="31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31" t="n">
        <v>11.989813</v>
      </c>
      <c r="W1576" s="41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2*ROUNDUP(G1576*1000/V_ZENER,0)*PRICE_Z+(4+IF(CORE_MODE=1,1,0)+IF(OR(CORE_MODE=3,CORE_MODE=4),1+2*N_CW+2*N_CW_A,0))*ROUNDUP(G1576*DIODE_SAFETY/V_STICK,0)*PRICE_STICK</f>
        <v>169.8</v>
      </c>
      <c r="AG1576" s="24" t="n">
        <f aca="false">SUM(X1576:AF1576)</f>
        <v>5200.03122944</v>
      </c>
      <c r="AH1576" s="20" t="n">
        <f aca="false">FIXED_BOM</f>
        <v>3666</v>
      </c>
      <c r="AI1576" s="24" t="n">
        <f aca="false">(AG1576+AH1576)*(1+CONT)</f>
        <v>10195.935913856</v>
      </c>
      <c r="AJ1576" s="24" t="n">
        <f aca="false">IF(AR1576&gt;0,AI1576/AR1576,1000000000000)</f>
        <v>692.153586958213</v>
      </c>
      <c r="AK1576" s="8" t="n">
        <f aca="false">IF(AND(AP1576&gt;=V_NEED,AR1576&gt;=P_MIN,AQ1576&gt;=Z_MIN,F1576&lt;=N_CAP,D1576&lt;=R_MAX,OR(CORONA_REQ=0,O1576&gt;=G1576),OR(CORE_MODE&lt;&gt;3,E_CORE&lt;=E_NULL_MAX)),1,0)</f>
        <v>0</v>
      </c>
      <c r="AL1576" s="31" t="n">
        <f aca="false">IF(AK1576=1,IF(OBJECTIVE=1,AI1576,AJ1576),1000000000000)+ROW()*0.000000001</f>
        <v>1000000000000</v>
      </c>
      <c r="AM1576" s="31" t="n">
        <v>11.129928</v>
      </c>
      <c r="AN1576" s="41" t="n">
        <v>1.287935</v>
      </c>
      <c r="AO1576" s="31" t="n">
        <v>13.741619</v>
      </c>
      <c r="AP1576" s="31" t="n">
        <f aca="false">IF(CORE_MODE=1,G1576,IF(OR(CORE_MODE=3,CORE_MODE=4),G1576+(CHOOSE(N_CW+1,0,1,CW_N2,CW_N3,CW_N4,CW_N5,CW_N6)+CHOOSE(N_CW_A+1,0,CW_A1,CW_A2))*CW_PER_SWING*AM1576,AM1576))</f>
        <v>44.240634387064</v>
      </c>
      <c r="AQ1576" s="41" t="n">
        <f aca="false">IF(CORE_MODE=2,AN1576,K1576)</f>
        <v>1.320447</v>
      </c>
      <c r="AR1576" s="31" t="n">
        <f aca="false">IF(CORE_MODE=2,AO1576,L1576)</f>
        <v>14.730742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31" t="n">
        <v>20.62</v>
      </c>
      <c r="H1577" s="8" t="n">
        <v>55.536194</v>
      </c>
      <c r="I1577" s="8" t="n">
        <v>299.471648</v>
      </c>
      <c r="J1577" s="31" t="n">
        <v>5.392369</v>
      </c>
      <c r="K1577" s="41" t="n">
        <v>1.208339</v>
      </c>
      <c r="L1577" s="31" t="n">
        <v>2.867581</v>
      </c>
      <c r="M1577" s="8" t="n">
        <v>152.5</v>
      </c>
      <c r="N1577" s="8" t="n">
        <v>925</v>
      </c>
      <c r="O1577" s="31" t="n">
        <v>16.903932</v>
      </c>
      <c r="P1577" s="31" t="n">
        <v>5.856816</v>
      </c>
      <c r="Q1577" s="31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31" t="n">
        <v>4.029771</v>
      </c>
      <c r="W1577" s="41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2*ROUNDUP(G1577*1000/V_ZENER,0)*PRICE_Z+(4+IF(CORE_MODE=1,1,0)+IF(OR(CORE_MODE=3,CORE_MODE=4),1+2*N_CW+2*N_CW_A,0))*ROUNDUP(G1577*DIODE_SAFETY/V_STICK,0)*PRICE_STICK</f>
        <v>169.8</v>
      </c>
      <c r="AG1577" s="24" t="n">
        <f aca="false">SUM(X1577:AF1577)</f>
        <v>1768.17769334</v>
      </c>
      <c r="AH1577" s="20" t="n">
        <f aca="false">FIXED_BOM</f>
        <v>3666</v>
      </c>
      <c r="AI1577" s="24" t="n">
        <f aca="false">(AG1577+AH1577)*(1+CONT)</f>
        <v>6249.304347341</v>
      </c>
      <c r="AJ1577" s="24" t="n">
        <f aca="false">IF(AR1577&gt;0,AI1577/AR1577,1000000000000)</f>
        <v>2179.29479493029</v>
      </c>
      <c r="AK1577" s="8" t="n">
        <f aca="false">IF(AND(AP1577&gt;=V_NEED,AR1577&gt;=P_MIN,AQ1577&gt;=Z_MIN,F1577&lt;=N_CAP,D1577&lt;=R_MAX,OR(CORONA_REQ=0,O1577&gt;=G1577),OR(CORE_MODE&lt;&gt;3,E_CORE&lt;=E_NULL_MAX)),1,0)</f>
        <v>0</v>
      </c>
      <c r="AL1577" s="31" t="n">
        <f aca="false">IF(AK1577=1,IF(OBJECTIVE=1,AI1577,AJ1577),1000000000000)+ROW()*0.000000001</f>
        <v>1000000000000</v>
      </c>
      <c r="AM1577" s="31" t="n">
        <v>9.033092</v>
      </c>
      <c r="AN1577" s="41" t="n">
        <v>1.127472</v>
      </c>
      <c r="AO1577" s="31" t="n">
        <v>1.230438</v>
      </c>
      <c r="AP1577" s="31" t="n">
        <f aca="false">IF(CORE_MODE=1,G1577,IF(OR(CORE_MODE=3,CORE_MODE=4),G1577+(CHOOSE(N_CW+1,0,1,CW_N2,CW_N3,CW_N4,CW_N5,CW_N6)+CHOOSE(N_CW_A+1,0,CW_A1,CW_A2))*CW_PER_SWING*AM1577,AM1577))</f>
        <v>39.790596927196</v>
      </c>
      <c r="AQ1577" s="41" t="n">
        <f aca="false">IF(CORE_MODE=2,AN1577,K1577)</f>
        <v>1.208339</v>
      </c>
      <c r="AR1577" s="31" t="n">
        <f aca="false">IF(CORE_MODE=2,AO1577,L1577)</f>
        <v>2.867581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31" t="n">
        <v>20.62</v>
      </c>
      <c r="H1578" s="8" t="n">
        <v>86.128305</v>
      </c>
      <c r="I1578" s="8" t="n">
        <v>470.598304</v>
      </c>
      <c r="J1578" s="31" t="n">
        <v>5.463922</v>
      </c>
      <c r="K1578" s="41" t="n">
        <v>1.249406</v>
      </c>
      <c r="L1578" s="31" t="n">
        <v>5.180258</v>
      </c>
      <c r="M1578" s="8" t="n">
        <v>215</v>
      </c>
      <c r="N1578" s="8" t="n">
        <v>1050</v>
      </c>
      <c r="O1578" s="31" t="n">
        <v>16.903932</v>
      </c>
      <c r="P1578" s="31" t="n">
        <v>8.785224</v>
      </c>
      <c r="Q1578" s="31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31" t="n">
        <v>5.273528</v>
      </c>
      <c r="W1578" s="41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2*ROUNDUP(G1578*1000/V_ZENER,0)*PRICE_Z+(4+IF(CORE_MODE=1,1,0)+IF(OR(CORE_MODE=3,CORE_MODE=4),1+2*N_CW+2*N_CW_A,0))*ROUNDUP(G1578*DIODE_SAFETY/V_STICK,0)*PRICE_STICK</f>
        <v>169.8</v>
      </c>
      <c r="AG1578" s="24" t="n">
        <f aca="false">SUM(X1578:AF1578)</f>
        <v>2313.52742814</v>
      </c>
      <c r="AH1578" s="20" t="n">
        <f aca="false">FIXED_BOM</f>
        <v>3666</v>
      </c>
      <c r="AI1578" s="24" t="n">
        <f aca="false">(AG1578+AH1578)*(1+CONT)</f>
        <v>6876.456542361</v>
      </c>
      <c r="AJ1578" s="24" t="n">
        <f aca="false">IF(AR1578&gt;0,AI1578/AR1578,1000000000000)</f>
        <v>1327.43514750829</v>
      </c>
      <c r="AK1578" s="8" t="n">
        <f aca="false">IF(AND(AP1578&gt;=V_NEED,AR1578&gt;=P_MIN,AQ1578&gt;=Z_MIN,F1578&lt;=N_CAP,D1578&lt;=R_MAX,OR(CORONA_REQ=0,O1578&gt;=G1578),OR(CORE_MODE&lt;&gt;3,E_CORE&lt;=E_NULL_MAX)),1,0)</f>
        <v>0</v>
      </c>
      <c r="AL1578" s="31" t="n">
        <f aca="false">IF(AK1578=1,IF(OBJECTIVE=1,AI1578,AJ1578),1000000000000)+ROW()*0.000000001</f>
        <v>1000000000000</v>
      </c>
      <c r="AM1578" s="31" t="n">
        <v>10.910658</v>
      </c>
      <c r="AN1578" s="41" t="n">
        <v>1.189744</v>
      </c>
      <c r="AO1578" s="31" t="n">
        <v>4.268452</v>
      </c>
      <c r="AP1578" s="31" t="n">
        <f aca="false">IF(CORE_MODE=1,G1578,IF(OR(CORE_MODE=3,CORE_MODE=4),G1578+(CHOOSE(N_CW+1,0,1,CW_N2,CW_N3,CW_N4,CW_N5,CW_N6)+CHOOSE(N_CW_A+1,0,CW_A1,CW_A2))*CW_PER_SWING*AM1578,AM1578))</f>
        <v>43.775285779054</v>
      </c>
      <c r="AQ1578" s="41" t="n">
        <f aca="false">IF(CORE_MODE=2,AN1578,K1578)</f>
        <v>1.249406</v>
      </c>
      <c r="AR1578" s="31" t="n">
        <f aca="false">IF(CORE_MODE=2,AO1578,L1578)</f>
        <v>5.180258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31" t="n">
        <v>20.62</v>
      </c>
      <c r="H1579" s="8" t="n">
        <v>116.720416</v>
      </c>
      <c r="I1579" s="8" t="n">
        <v>641.72496</v>
      </c>
      <c r="J1579" s="31" t="n">
        <v>5.497967</v>
      </c>
      <c r="K1579" s="41" t="n">
        <v>1.270061</v>
      </c>
      <c r="L1579" s="31" t="n">
        <v>7.504166</v>
      </c>
      <c r="M1579" s="8" t="n">
        <v>290</v>
      </c>
      <c r="N1579" s="8" t="n">
        <v>1200</v>
      </c>
      <c r="O1579" s="31" t="n">
        <v>16.903932</v>
      </c>
      <c r="P1579" s="31" t="n">
        <v>11.713632</v>
      </c>
      <c r="Q1579" s="31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31" t="n">
        <v>6.766036</v>
      </c>
      <c r="W1579" s="41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2*ROUNDUP(G1579*1000/V_ZENER,0)*PRICE_Z+(4+IF(CORE_MODE=1,1,0)+IF(OR(CORE_MODE=3,CORE_MODE=4),1+2*N_CW+2*N_CW_A,0))*ROUNDUP(G1579*DIODE_SAFETY/V_STICK,0)*PRICE_STICK</f>
        <v>169.8</v>
      </c>
      <c r="AG1579" s="24" t="n">
        <f aca="false">SUM(X1579:AF1579)</f>
        <v>2959.06149954</v>
      </c>
      <c r="AH1579" s="20" t="n">
        <f aca="false">FIXED_BOM</f>
        <v>3666</v>
      </c>
      <c r="AI1579" s="24" t="n">
        <f aca="false">(AG1579+AH1579)*(1+CONT)</f>
        <v>7618.820724471</v>
      </c>
      <c r="AJ1579" s="24" t="n">
        <f aca="false">IF(AR1579&gt;0,AI1579/AR1579,1000000000000)</f>
        <v>1015.27880972662</v>
      </c>
      <c r="AK1579" s="8" t="n">
        <f aca="false">IF(AND(AP1579&gt;=V_NEED,AR1579&gt;=P_MIN,AQ1579&gt;=Z_MIN,F1579&lt;=N_CAP,D1579&lt;=R_MAX,OR(CORONA_REQ=0,O1579&gt;=G1579),OR(CORE_MODE&lt;&gt;3,E_CORE&lt;=E_NULL_MAX)),1,0)</f>
        <v>0</v>
      </c>
      <c r="AL1579" s="31" t="n">
        <f aca="false">IF(AK1579=1,IF(OBJECTIVE=1,AI1579,AJ1579),1000000000000)+ROW()*0.000000001</f>
        <v>1000000000000</v>
      </c>
      <c r="AM1579" s="31" t="n">
        <v>10.969042</v>
      </c>
      <c r="AN1579" s="41" t="n">
        <v>1.222122</v>
      </c>
      <c r="AO1579" s="31" t="n">
        <v>6.542572</v>
      </c>
      <c r="AP1579" s="31" t="n">
        <f aca="false">IF(CORE_MODE=1,G1579,IF(OR(CORE_MODE=3,CORE_MODE=4),G1579+(CHOOSE(N_CW+1,0,1,CW_N2,CW_N3,CW_N4,CW_N5,CW_N6)+CHOOSE(N_CW_A+1,0,CW_A1,CW_A2))*CW_PER_SWING*AM1579,AM1579))</f>
        <v>43.899191982046</v>
      </c>
      <c r="AQ1579" s="41" t="n">
        <f aca="false">IF(CORE_MODE=2,AN1579,K1579)</f>
        <v>1.270061</v>
      </c>
      <c r="AR1579" s="31" t="n">
        <f aca="false">IF(CORE_MODE=2,AO1579,L1579)</f>
        <v>7.504166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31" t="n">
        <v>20.62</v>
      </c>
      <c r="H1580" s="8" t="n">
        <v>147.312526</v>
      </c>
      <c r="I1580" s="8" t="n">
        <v>812.851616</v>
      </c>
      <c r="J1580" s="31" t="n">
        <v>5.517872</v>
      </c>
      <c r="K1580" s="41" t="n">
        <v>1.282716</v>
      </c>
      <c r="L1580" s="31" t="n">
        <v>9.838772</v>
      </c>
      <c r="M1580" s="8" t="n">
        <v>365</v>
      </c>
      <c r="N1580" s="8" t="n">
        <v>1350</v>
      </c>
      <c r="O1580" s="31" t="n">
        <v>16.903932</v>
      </c>
      <c r="P1580" s="31" t="n">
        <v>14.642041</v>
      </c>
      <c r="Q1580" s="31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31" t="n">
        <v>8.258543</v>
      </c>
      <c r="W1580" s="41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2*ROUNDUP(G1580*1000/V_ZENER,0)*PRICE_Z+(4+IF(CORE_MODE=1,1,0)+IF(OR(CORE_MODE=3,CORE_MODE=4),1+2*N_CW+2*N_CW_A,0))*ROUNDUP(G1580*DIODE_SAFETY/V_STICK,0)*PRICE_STICK</f>
        <v>169.8</v>
      </c>
      <c r="AG1580" s="24" t="n">
        <f aca="false">SUM(X1580:AF1580)</f>
        <v>3604.59553988</v>
      </c>
      <c r="AH1580" s="20" t="n">
        <f aca="false">FIXED_BOM</f>
        <v>3666</v>
      </c>
      <c r="AI1580" s="24" t="n">
        <f aca="false">(AG1580+AH1580)*(1+CONT)</f>
        <v>8361.184870862</v>
      </c>
      <c r="AJ1580" s="24" t="n">
        <f aca="false">IF(AR1580&gt;0,AI1580/AR1580,1000000000000)</f>
        <v>849.819964408363</v>
      </c>
      <c r="AK1580" s="8" t="n">
        <f aca="false">IF(AND(AP1580&gt;=V_NEED,AR1580&gt;=P_MIN,AQ1580&gt;=Z_MIN,F1580&lt;=N_CAP,D1580&lt;=R_MAX,OR(CORONA_REQ=0,O1580&gt;=G1580),OR(CORE_MODE&lt;&gt;3,E_CORE&lt;=E_NULL_MAX)),1,0)</f>
        <v>0</v>
      </c>
      <c r="AL1580" s="31" t="n">
        <f aca="false">IF(AK1580=1,IF(OBJECTIVE=1,AI1580,AJ1580),1000000000000)+ROW()*0.000000001</f>
        <v>1000000000000</v>
      </c>
      <c r="AM1580" s="31" t="n">
        <v>11.013328</v>
      </c>
      <c r="AN1580" s="41" t="n">
        <v>1.243904</v>
      </c>
      <c r="AO1580" s="31" t="n">
        <v>8.922302</v>
      </c>
      <c r="AP1580" s="31" t="n">
        <f aca="false">IF(CORE_MODE=1,G1580,IF(OR(CORE_MODE=3,CORE_MODE=4),G1580+(CHOOSE(N_CW+1,0,1,CW_N2,CW_N3,CW_N4,CW_N5,CW_N6)+CHOOSE(N_CW_A+1,0,CW_A1,CW_A2))*CW_PER_SWING*AM1580,AM1580))</f>
        <v>43.993178521264</v>
      </c>
      <c r="AQ1580" s="41" t="n">
        <f aca="false">IF(CORE_MODE=2,AN1580,K1580)</f>
        <v>1.282716</v>
      </c>
      <c r="AR1580" s="31" t="n">
        <f aca="false">IF(CORE_MODE=2,AO1580,L1580)</f>
        <v>9.838772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31" t="n">
        <v>20.62</v>
      </c>
      <c r="H1581" s="8" t="n">
        <v>177.904637</v>
      </c>
      <c r="I1581" s="8" t="n">
        <v>983.978272</v>
      </c>
      <c r="J1581" s="31" t="n">
        <v>5.530931</v>
      </c>
      <c r="K1581" s="41" t="n">
        <v>1.291423</v>
      </c>
      <c r="L1581" s="31" t="n">
        <v>12.183804</v>
      </c>
      <c r="M1581" s="8" t="n">
        <v>440</v>
      </c>
      <c r="N1581" s="8" t="n">
        <v>1500</v>
      </c>
      <c r="O1581" s="31" t="n">
        <v>16.903932</v>
      </c>
      <c r="P1581" s="31" t="n">
        <v>17.570449</v>
      </c>
      <c r="Q1581" s="31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31" t="n">
        <v>9.751051</v>
      </c>
      <c r="W1581" s="41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2*ROUNDUP(G1581*1000/V_ZENER,0)*PRICE_Z+(4+IF(CORE_MODE=1,1,0)+IF(OR(CORE_MODE=3,CORE_MODE=4),1+2*N_CW+2*N_CW_A,0))*ROUNDUP(G1581*DIODE_SAFETY/V_STICK,0)*PRICE_STICK</f>
        <v>169.8</v>
      </c>
      <c r="AG1581" s="24" t="n">
        <f aca="false">SUM(X1581:AF1581)</f>
        <v>4250.12961628</v>
      </c>
      <c r="AH1581" s="20" t="n">
        <f aca="false">FIXED_BOM</f>
        <v>3666</v>
      </c>
      <c r="AI1581" s="24" t="n">
        <f aca="false">(AG1581+AH1581)*(1+CONT)</f>
        <v>9103.549058722</v>
      </c>
      <c r="AJ1581" s="24" t="n">
        <f aca="false">IF(AR1581&gt;0,AI1581/AR1581,1000000000000)</f>
        <v>747.184463794887</v>
      </c>
      <c r="AK1581" s="8" t="n">
        <f aca="false">IF(AND(AP1581&gt;=V_NEED,AR1581&gt;=P_MIN,AQ1581&gt;=Z_MIN,F1581&lt;=N_CAP,D1581&lt;=R_MAX,OR(CORONA_REQ=0,O1581&gt;=G1581),OR(CORE_MODE&lt;&gt;3,E_CORE&lt;=E_NULL_MAX)),1,0)</f>
        <v>0</v>
      </c>
      <c r="AL1581" s="31" t="n">
        <f aca="false">IF(AK1581=1,IF(OBJECTIVE=1,AI1581,AJ1581),1000000000000)+ROW()*0.000000001</f>
        <v>1000000000000</v>
      </c>
      <c r="AM1581" s="31" t="n">
        <v>11.052353</v>
      </c>
      <c r="AN1581" s="41" t="n">
        <v>1.257517</v>
      </c>
      <c r="AO1581" s="31" t="n">
        <v>11.222432</v>
      </c>
      <c r="AP1581" s="31" t="n">
        <f aca="false">IF(CORE_MODE=1,G1581,IF(OR(CORE_MODE=3,CORE_MODE=4),G1581+(CHOOSE(N_CW+1,0,1,CW_N2,CW_N3,CW_N4,CW_N5,CW_N6)+CHOOSE(N_CW_A+1,0,CW_A1,CW_A2))*CW_PER_SWING*AM1581,AM1581))</f>
        <v>44.075999834839</v>
      </c>
      <c r="AQ1581" s="41" t="n">
        <f aca="false">IF(CORE_MODE=2,AN1581,K1581)</f>
        <v>1.291423</v>
      </c>
      <c r="AR1581" s="31" t="n">
        <f aca="false">IF(CORE_MODE=2,AO1581,L1581)</f>
        <v>12.183804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31" t="n">
        <v>20.62</v>
      </c>
      <c r="H1582" s="8" t="n">
        <v>239.088859</v>
      </c>
      <c r="I1582" s="8" t="n">
        <v>1326.231584</v>
      </c>
      <c r="J1582" s="31" t="n">
        <v>5.547024</v>
      </c>
      <c r="K1582" s="41" t="n">
        <v>1.302088</v>
      </c>
      <c r="L1582" s="31" t="n">
        <v>16.867814</v>
      </c>
      <c r="M1582" s="8" t="n">
        <v>577.5</v>
      </c>
      <c r="N1582" s="8" t="n">
        <v>1775</v>
      </c>
      <c r="O1582" s="31" t="n">
        <v>16.903932</v>
      </c>
      <c r="P1582" s="31" t="n">
        <v>23.427265</v>
      </c>
      <c r="Q1582" s="31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31" t="n">
        <v>12.487316</v>
      </c>
      <c r="W1582" s="41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2*ROUNDUP(G1582*1000/V_ZENER,0)*PRICE_Z+(4+IF(CORE_MODE=1,1,0)+IF(OR(CORE_MODE=3,CORE_MODE=4),1+2*N_CW+2*N_CW_A,0))*ROUNDUP(G1582*DIODE_SAFETY/V_STICK,0)*PRICE_STICK</f>
        <v>169.8</v>
      </c>
      <c r="AG1582" s="24" t="n">
        <f aca="false">SUM(X1582:AF1582)</f>
        <v>5441.01336248</v>
      </c>
      <c r="AH1582" s="20" t="n">
        <f aca="false">FIXED_BOM</f>
        <v>3666</v>
      </c>
      <c r="AI1582" s="24" t="n">
        <f aca="false">(AG1582+AH1582)*(1+CONT)</f>
        <v>10473.065366852</v>
      </c>
      <c r="AJ1582" s="24" t="n">
        <f aca="false">IF(AR1582&gt;0,AI1582/AR1582,1000000000000)</f>
        <v>620.890493981734</v>
      </c>
      <c r="AK1582" s="8" t="n">
        <f aca="false">IF(AND(AP1582&gt;=V_NEED,AR1582&gt;=P_MIN,AQ1582&gt;=Z_MIN,F1582&lt;=N_CAP,D1582&lt;=R_MAX,OR(CORONA_REQ=0,O1582&gt;=G1582),OR(CORE_MODE&lt;&gt;3,E_CORE&lt;=E_NULL_MAX)),1,0)</f>
        <v>0</v>
      </c>
      <c r="AL1582" s="31" t="n">
        <f aca="false">IF(AK1582=1,IF(OBJECTIVE=1,AI1582,AJ1582),1000000000000)+ROW()*0.000000001</f>
        <v>1000000000000</v>
      </c>
      <c r="AM1582" s="31" t="n">
        <v>11.112892</v>
      </c>
      <c r="AN1582" s="41" t="n">
        <v>1.276075</v>
      </c>
      <c r="AO1582" s="31" t="n">
        <v>15.910831</v>
      </c>
      <c r="AP1582" s="31" t="n">
        <f aca="false">IF(CORE_MODE=1,G1582,IF(OR(CORE_MODE=3,CORE_MODE=4),G1582+(CHOOSE(N_CW+1,0,1,CW_N2,CW_N3,CW_N4,CW_N5,CW_N6)+CHOOSE(N_CW_A+1,0,CW_A1,CW_A2))*CW_PER_SWING*AM1582,AM1582))</f>
        <v>44.204479514596</v>
      </c>
      <c r="AQ1582" s="41" t="n">
        <f aca="false">IF(CORE_MODE=2,AN1582,K1582)</f>
        <v>1.302088</v>
      </c>
      <c r="AR1582" s="31" t="n">
        <f aca="false">IF(CORE_MODE=2,AO1582,L1582)</f>
        <v>16.867814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31" t="n">
        <v>20.62</v>
      </c>
      <c r="H1583" s="8" t="n">
        <v>78.820876</v>
      </c>
      <c r="I1583" s="8" t="n">
        <v>348.267336</v>
      </c>
      <c r="J1583" s="31" t="n">
        <v>4.418466</v>
      </c>
      <c r="K1583" s="41" t="n">
        <v>1.173959</v>
      </c>
      <c r="L1583" s="31" t="n">
        <v>2.904047</v>
      </c>
      <c r="M1583" s="8" t="n">
        <v>152.5</v>
      </c>
      <c r="N1583" s="8" t="n">
        <v>925</v>
      </c>
      <c r="O1583" s="31" t="n">
        <v>16.903932</v>
      </c>
      <c r="P1583" s="31" t="n">
        <v>6.705046</v>
      </c>
      <c r="Q1583" s="31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31" t="n">
        <v>4.029771</v>
      </c>
      <c r="W1583" s="41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2*ROUNDUP(G1583*1000/V_ZENER,0)*PRICE_Z+(4+IF(CORE_MODE=1,1,0)+IF(OR(CORE_MODE=3,CORE_MODE=4),1+2*N_CW+2*N_CW_A,0))*ROUNDUP(G1583*DIODE_SAFETY/V_STICK,0)*PRICE_STICK</f>
        <v>169.8</v>
      </c>
      <c r="AG1583" s="24" t="n">
        <f aca="false">SUM(X1583:AF1583)</f>
        <v>1778.33100644</v>
      </c>
      <c r="AH1583" s="20" t="n">
        <f aca="false">FIXED_BOM</f>
        <v>3666</v>
      </c>
      <c r="AI1583" s="24" t="n">
        <f aca="false">(AG1583+AH1583)*(1+CONT)</f>
        <v>6260.980657406</v>
      </c>
      <c r="AJ1583" s="24" t="n">
        <f aca="false">IF(AR1583&gt;0,AI1583/AR1583,1000000000000)</f>
        <v>2155.95018173122</v>
      </c>
      <c r="AK1583" s="8" t="n">
        <f aca="false">IF(AND(AP1583&gt;=V_NEED,AR1583&gt;=P_MIN,AQ1583&gt;=Z_MIN,F1583&lt;=N_CAP,D1583&lt;=R_MAX,OR(CORONA_REQ=0,O1583&gt;=G1583),OR(CORE_MODE&lt;&gt;3,E_CORE&lt;=E_NULL_MAX)),1,0)</f>
        <v>0</v>
      </c>
      <c r="AL1583" s="31" t="n">
        <f aca="false">IF(AK1583=1,IF(OBJECTIVE=1,AI1583,AJ1583),1000000000000)+ROW()*0.000000001</f>
        <v>1000000000000</v>
      </c>
      <c r="AM1583" s="31" t="n">
        <v>7.651006</v>
      </c>
      <c r="AN1583" s="41" t="n">
        <v>1.110647</v>
      </c>
      <c r="AO1583" s="31" t="n">
        <v>1.229257</v>
      </c>
      <c r="AP1583" s="31" t="n">
        <f aca="false">IF(CORE_MODE=1,G1583,IF(OR(CORE_MODE=3,CORE_MODE=4),G1583+(CHOOSE(N_CW+1,0,1,CW_N2,CW_N3,CW_N4,CW_N5,CW_N6)+CHOOSE(N_CW_A+1,0,CW_A1,CW_A2))*CW_PER_SWING*AM1583,AM1583))</f>
        <v>36.857446946578</v>
      </c>
      <c r="AQ1583" s="41" t="n">
        <f aca="false">IF(CORE_MODE=2,AN1583,K1583)</f>
        <v>1.173959</v>
      </c>
      <c r="AR1583" s="31" t="n">
        <f aca="false">IF(CORE_MODE=2,AO1583,L1583)</f>
        <v>2.904047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31" t="n">
        <v>20.62</v>
      </c>
      <c r="H1584" s="8" t="n">
        <v>122.71852</v>
      </c>
      <c r="I1584" s="8" t="n">
        <v>547.277243</v>
      </c>
      <c r="J1584" s="31" t="n">
        <v>4.459614</v>
      </c>
      <c r="K1584" s="41" t="n">
        <v>1.206144</v>
      </c>
      <c r="L1584" s="31" t="n">
        <v>5.224931</v>
      </c>
      <c r="M1584" s="8" t="n">
        <v>227.5</v>
      </c>
      <c r="N1584" s="8" t="n">
        <v>1075</v>
      </c>
      <c r="O1584" s="31" t="n">
        <v>16.903932</v>
      </c>
      <c r="P1584" s="31" t="n">
        <v>10.057569</v>
      </c>
      <c r="Q1584" s="31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31" t="n">
        <v>5.522279</v>
      </c>
      <c r="W1584" s="41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2*ROUNDUP(G1584*1000/V_ZENER,0)*PRICE_Z+(4+IF(CORE_MODE=1,1,0)+IF(OR(CORE_MODE=3,CORE_MODE=4),1+2*N_CW+2*N_CW_A,0))*ROUNDUP(G1584*DIODE_SAFETY/V_STICK,0)*PRICE_STICK</f>
        <v>169.8</v>
      </c>
      <c r="AG1584" s="24" t="n">
        <f aca="false">SUM(X1584:AF1584)</f>
        <v>2428.94174636</v>
      </c>
      <c r="AH1584" s="20" t="n">
        <f aca="false">FIXED_BOM</f>
        <v>3666</v>
      </c>
      <c r="AI1584" s="24" t="n">
        <f aca="false">(AG1584+AH1584)*(1+CONT)</f>
        <v>7009.183008314</v>
      </c>
      <c r="AJ1584" s="24" t="n">
        <f aca="false">IF(AR1584&gt;0,AI1584/AR1584,1000000000000)</f>
        <v>1341.48814755908</v>
      </c>
      <c r="AK1584" s="8" t="n">
        <f aca="false">IF(AND(AP1584&gt;=V_NEED,AR1584&gt;=P_MIN,AQ1584&gt;=Z_MIN,F1584&lt;=N_CAP,D1584&lt;=R_MAX,OR(CORONA_REQ=0,O1584&gt;=G1584),OR(CORE_MODE&lt;&gt;3,E_CORE&lt;=E_NULL_MAX)),1,0)</f>
        <v>0</v>
      </c>
      <c r="AL1584" s="31" t="n">
        <f aca="false">IF(AK1584=1,IF(OBJECTIVE=1,AI1584,AJ1584),1000000000000)+ROW()*0.000000001</f>
        <v>1000000000000</v>
      </c>
      <c r="AM1584" s="31" t="n">
        <v>9.319836</v>
      </c>
      <c r="AN1584" s="41" t="n">
        <v>1.159437</v>
      </c>
      <c r="AO1584" s="31" t="n">
        <v>3.655125</v>
      </c>
      <c r="AP1584" s="31" t="n">
        <f aca="false">IF(CORE_MODE=1,G1584,IF(OR(CORE_MODE=3,CORE_MODE=4),G1584+(CHOOSE(N_CW+1,0,1,CW_N2,CW_N3,CW_N4,CW_N5,CW_N6)+CHOOSE(N_CW_A+1,0,CW_A1,CW_A2))*CW_PER_SWING*AM1584,AM1584))</f>
        <v>40.399143108868</v>
      </c>
      <c r="AQ1584" s="41" t="n">
        <f aca="false">IF(CORE_MODE=2,AN1584,K1584)</f>
        <v>1.206144</v>
      </c>
      <c r="AR1584" s="31" t="n">
        <f aca="false">IF(CORE_MODE=2,AO1584,L1584)</f>
        <v>5.224931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31" t="n">
        <v>20.62</v>
      </c>
      <c r="H1585" s="8" t="n">
        <v>166.616163</v>
      </c>
      <c r="I1585" s="8" t="n">
        <v>746.287149</v>
      </c>
      <c r="J1585" s="31" t="n">
        <v>4.47908</v>
      </c>
      <c r="K1585" s="41" t="n">
        <v>1.222101</v>
      </c>
      <c r="L1585" s="31" t="n">
        <v>7.55288</v>
      </c>
      <c r="M1585" s="8" t="n">
        <v>302.5</v>
      </c>
      <c r="N1585" s="8" t="n">
        <v>1225</v>
      </c>
      <c r="O1585" s="31" t="n">
        <v>16.903932</v>
      </c>
      <c r="P1585" s="31" t="n">
        <v>13.410092</v>
      </c>
      <c r="Q1585" s="31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31" t="n">
        <v>7.014787</v>
      </c>
      <c r="W1585" s="41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2*ROUNDUP(G1585*1000/V_ZENER,0)*PRICE_Z+(4+IF(CORE_MODE=1,1,0)+IF(OR(CORE_MODE=3,CORE_MODE=4),1+2*N_CW+2*N_CW_A,0))*ROUNDUP(G1585*DIODE_SAFETY/V_STICK,0)*PRICE_STICK</f>
        <v>169.8</v>
      </c>
      <c r="AG1585" s="24" t="n">
        <f aca="false">SUM(X1585:AF1585)</f>
        <v>3079.55248978</v>
      </c>
      <c r="AH1585" s="20" t="n">
        <f aca="false">FIXED_BOM</f>
        <v>3666</v>
      </c>
      <c r="AI1585" s="24" t="n">
        <f aca="false">(AG1585+AH1585)*(1+CONT)</f>
        <v>7757.385363247</v>
      </c>
      <c r="AJ1585" s="24" t="n">
        <f aca="false">IF(AR1585&gt;0,AI1585/AR1585,1000000000000)</f>
        <v>1027.07647456957</v>
      </c>
      <c r="AK1585" s="8" t="n">
        <f aca="false">IF(AND(AP1585&gt;=V_NEED,AR1585&gt;=P_MIN,AQ1585&gt;=Z_MIN,F1585&lt;=N_CAP,D1585&lt;=R_MAX,OR(CORONA_REQ=0,O1585&gt;=G1585),OR(CORE_MODE&lt;&gt;3,E_CORE&lt;=E_NULL_MAX)),1,0)</f>
        <v>0</v>
      </c>
      <c r="AL1585" s="31" t="n">
        <f aca="false">IF(AK1585=1,IF(OBJECTIVE=1,AI1585,AJ1585),1000000000000)+ROW()*0.000000001</f>
        <v>1000000000000</v>
      </c>
      <c r="AM1585" s="31" t="n">
        <v>9.806</v>
      </c>
      <c r="AN1585" s="41" t="n">
        <v>1.185906</v>
      </c>
      <c r="AO1585" s="31" t="n">
        <v>5.786555</v>
      </c>
      <c r="AP1585" s="31" t="n">
        <f aca="false">IF(CORE_MODE=1,G1585,IF(OR(CORE_MODE=3,CORE_MODE=4),G1585+(CHOOSE(N_CW+1,0,1,CW_N2,CW_N3,CW_N4,CW_N5,CW_N6)+CHOOSE(N_CW_A+1,0,CW_A1,CW_A2))*CW_PER_SWING*AM1585,AM1585))</f>
        <v>41.430910978</v>
      </c>
      <c r="AQ1585" s="41" t="n">
        <f aca="false">IF(CORE_MODE=2,AN1585,K1585)</f>
        <v>1.222101</v>
      </c>
      <c r="AR1585" s="31" t="n">
        <f aca="false">IF(CORE_MODE=2,AO1585,L1585)</f>
        <v>7.55288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31" t="n">
        <v>20.62</v>
      </c>
      <c r="H1586" s="8" t="n">
        <v>210.513807</v>
      </c>
      <c r="I1586" s="8" t="n">
        <v>945.297056</v>
      </c>
      <c r="J1586" s="31" t="n">
        <v>4.490428</v>
      </c>
      <c r="K1586" s="41" t="n">
        <v>1.231392</v>
      </c>
      <c r="L1586" s="31" t="n">
        <v>9.87599</v>
      </c>
      <c r="M1586" s="8" t="n">
        <v>377.5</v>
      </c>
      <c r="N1586" s="8" t="n">
        <v>1375</v>
      </c>
      <c r="O1586" s="31" t="n">
        <v>16.903932</v>
      </c>
      <c r="P1586" s="31" t="n">
        <v>16.762616</v>
      </c>
      <c r="Q1586" s="31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31" t="n">
        <v>8.507295</v>
      </c>
      <c r="W1586" s="41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2*ROUNDUP(G1586*1000/V_ZENER,0)*PRICE_Z+(4+IF(CORE_MODE=1,1,0)+IF(OR(CORE_MODE=3,CORE_MODE=4),1+2*N_CW+2*N_CW_A,0))*ROUNDUP(G1586*DIODE_SAFETY/V_STICK,0)*PRICE_STICK</f>
        <v>169.8</v>
      </c>
      <c r="AG1586" s="24" t="n">
        <f aca="false">SUM(X1586:AF1586)</f>
        <v>3730.1632947</v>
      </c>
      <c r="AH1586" s="20" t="n">
        <f aca="false">FIXED_BOM</f>
        <v>3666</v>
      </c>
      <c r="AI1586" s="24" t="n">
        <f aca="false">(AG1586+AH1586)*(1+CONT)</f>
        <v>8505.587788905</v>
      </c>
      <c r="AJ1586" s="24" t="n">
        <f aca="false">IF(AR1586&gt;0,AI1586/AR1586,1000000000000)</f>
        <v>861.23900377633</v>
      </c>
      <c r="AK1586" s="8" t="n">
        <f aca="false">IF(AND(AP1586&gt;=V_NEED,AR1586&gt;=P_MIN,AQ1586&gt;=Z_MIN,F1586&lt;=N_CAP,D1586&lt;=R_MAX,OR(CORONA_REQ=0,O1586&gt;=G1586),OR(CORE_MODE&lt;&gt;3,E_CORE&lt;=E_NULL_MAX)),1,0)</f>
        <v>0</v>
      </c>
      <c r="AL1586" s="31" t="n">
        <f aca="false">IF(AK1586=1,IF(OBJECTIVE=1,AI1586,AJ1586),1000000000000)+ROW()*0.000000001</f>
        <v>1000000000000</v>
      </c>
      <c r="AM1586" s="31" t="n">
        <v>10.179278</v>
      </c>
      <c r="AN1586" s="41" t="n">
        <v>1.201332</v>
      </c>
      <c r="AO1586" s="31" t="n">
        <v>7.986119</v>
      </c>
      <c r="AP1586" s="31" t="n">
        <f aca="false">IF(CORE_MODE=1,G1586,IF(OR(CORE_MODE=3,CORE_MODE=4),G1586+(CHOOSE(N_CW+1,0,1,CW_N2,CW_N3,CW_N4,CW_N5,CW_N6)+CHOOSE(N_CW_A+1,0,CW_A1,CW_A2))*CW_PER_SWING*AM1586,AM1586))</f>
        <v>42.223105066114</v>
      </c>
      <c r="AQ1586" s="41" t="n">
        <f aca="false">IF(CORE_MODE=2,AN1586,K1586)</f>
        <v>1.231392</v>
      </c>
      <c r="AR1586" s="31" t="n">
        <f aca="false">IF(CORE_MODE=2,AO1586,L1586)</f>
        <v>9.87599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31" t="n">
        <v>20.62</v>
      </c>
      <c r="H1587" s="8" t="n">
        <v>254.411451</v>
      </c>
      <c r="I1587" s="8" t="n">
        <v>1144.306962</v>
      </c>
      <c r="J1587" s="31" t="n">
        <v>4.49786</v>
      </c>
      <c r="K1587" s="41" t="n">
        <v>1.237763</v>
      </c>
      <c r="L1587" s="31" t="n">
        <v>12.208312</v>
      </c>
      <c r="M1587" s="8" t="n">
        <v>465</v>
      </c>
      <c r="N1587" s="8" t="n">
        <v>1550</v>
      </c>
      <c r="O1587" s="31" t="n">
        <v>16.903932</v>
      </c>
      <c r="P1587" s="31" t="n">
        <v>20.115139</v>
      </c>
      <c r="Q1587" s="31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31" t="n">
        <v>10.248554</v>
      </c>
      <c r="W1587" s="41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2*ROUNDUP(G1587*1000/V_ZENER,0)*PRICE_Z+(4+IF(CORE_MODE=1,1,0)+IF(OR(CORE_MODE=3,CORE_MODE=4),1+2*N_CW+2*N_CW_A,0))*ROUNDUP(G1587*DIODE_SAFETY/V_STICK,0)*PRICE_STICK</f>
        <v>169.8</v>
      </c>
      <c r="AG1587" s="24" t="n">
        <f aca="false">SUM(X1587:AF1587)</f>
        <v>4480.95838819</v>
      </c>
      <c r="AH1587" s="20" t="n">
        <f aca="false">FIXED_BOM</f>
        <v>3666</v>
      </c>
      <c r="AI1587" s="24" t="n">
        <f aca="false">(AG1587+AH1587)*(1+CONT)</f>
        <v>9369.0021464185</v>
      </c>
      <c r="AJ1587" s="24" t="n">
        <f aca="false">IF(AR1587&gt;0,AI1587/AR1587,1000000000000)</f>
        <v>767.428138011094</v>
      </c>
      <c r="AK1587" s="8" t="n">
        <f aca="false">IF(AND(AP1587&gt;=V_NEED,AR1587&gt;=P_MIN,AQ1587&gt;=Z_MIN,F1587&lt;=N_CAP,D1587&lt;=R_MAX,OR(CORONA_REQ=0,O1587&gt;=G1587),OR(CORE_MODE&lt;&gt;3,E_CORE&lt;=E_NULL_MAX)),1,0)</f>
        <v>0</v>
      </c>
      <c r="AL1587" s="31" t="n">
        <f aca="false">IF(AK1587=1,IF(OBJECTIVE=1,AI1587,AJ1587),1000000000000)+ROW()*0.000000001</f>
        <v>1000000000000</v>
      </c>
      <c r="AM1587" s="31" t="n">
        <v>10.478036</v>
      </c>
      <c r="AN1587" s="41" t="n">
        <v>1.212034</v>
      </c>
      <c r="AO1587" s="31" t="n">
        <v>10.252394</v>
      </c>
      <c r="AP1587" s="31" t="n">
        <f aca="false">IF(CORE_MODE=1,G1587,IF(OR(CORE_MODE=3,CORE_MODE=4),G1587+(CHOOSE(N_CW+1,0,1,CW_N2,CW_N3,CW_N4,CW_N5,CW_N6)+CHOOSE(N_CW_A+1,0,CW_A1,CW_A2))*CW_PER_SWING*AM1587,AM1587))</f>
        <v>42.857148115468</v>
      </c>
      <c r="AQ1587" s="41" t="n">
        <f aca="false">IF(CORE_MODE=2,AN1587,K1587)</f>
        <v>1.237763</v>
      </c>
      <c r="AR1587" s="31" t="n">
        <f aca="false">IF(CORE_MODE=2,AO1587,L1587)</f>
        <v>12.208312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31" t="n">
        <v>20.62</v>
      </c>
      <c r="H1588" s="8" t="n">
        <v>342.206738</v>
      </c>
      <c r="I1588" s="8" t="n">
        <v>1542.326775</v>
      </c>
      <c r="J1588" s="31" t="n">
        <v>4.507003</v>
      </c>
      <c r="K1588" s="41" t="n">
        <v>1.245856</v>
      </c>
      <c r="L1588" s="31" t="n">
        <v>16.892668</v>
      </c>
      <c r="M1588" s="8" t="n">
        <v>615</v>
      </c>
      <c r="N1588" s="8" t="n">
        <v>1850</v>
      </c>
      <c r="O1588" s="31" t="n">
        <v>16.903932</v>
      </c>
      <c r="P1588" s="31" t="n">
        <v>26.820185</v>
      </c>
      <c r="Q1588" s="31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31" t="n">
        <v>13.233569</v>
      </c>
      <c r="W1588" s="41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2*ROUNDUP(G1588*1000/V_ZENER,0)*PRICE_Z+(4+IF(CORE_MODE=1,1,0)+IF(OR(CORE_MODE=3,CORE_MODE=4),1+2*N_CW+2*N_CW_A,0))*ROUNDUP(G1588*DIODE_SAFETY/V_STICK,0)*PRICE_STICK</f>
        <v>169.8</v>
      </c>
      <c r="AG1588" s="24" t="n">
        <f aca="false">SUM(X1588:AF1588)</f>
        <v>5782.17986106</v>
      </c>
      <c r="AH1588" s="20" t="n">
        <f aca="false">FIXED_BOM</f>
        <v>3666</v>
      </c>
      <c r="AI1588" s="24" t="n">
        <f aca="false">(AG1588+AH1588)*(1+CONT)</f>
        <v>10865.406840219</v>
      </c>
      <c r="AJ1588" s="24" t="n">
        <f aca="false">IF(AR1588&gt;0,AI1588/AR1588,1000000000000)</f>
        <v>643.202532614682</v>
      </c>
      <c r="AK1588" s="8" t="n">
        <f aca="false">IF(AND(AP1588&gt;=V_NEED,AR1588&gt;=P_MIN,AQ1588&gt;=Z_MIN,F1588&lt;=N_CAP,D1588&lt;=R_MAX,OR(CORONA_REQ=0,O1588&gt;=G1588),OR(CORE_MODE&lt;&gt;3,E_CORE&lt;=E_NULL_MAX)),1,0)</f>
        <v>0</v>
      </c>
      <c r="AL1588" s="31" t="n">
        <f aca="false">IF(AK1588=1,IF(OBJECTIVE=1,AI1588,AJ1588),1000000000000)+ROW()*0.000000001</f>
        <v>1000000000000</v>
      </c>
      <c r="AM1588" s="31" t="n">
        <v>10.899549</v>
      </c>
      <c r="AN1588" s="41" t="n">
        <v>1.226752</v>
      </c>
      <c r="AO1588" s="31" t="n">
        <v>14.960593</v>
      </c>
      <c r="AP1588" s="31" t="n">
        <f aca="false">IF(CORE_MODE=1,G1588,IF(OR(CORE_MODE=3,CORE_MODE=4),G1588+(CHOOSE(N_CW+1,0,1,CW_N2,CW_N3,CW_N4,CW_N5,CW_N6)+CHOOSE(N_CW_A+1,0,CW_A1,CW_A2))*CW_PER_SWING*AM1588,AM1588))</f>
        <v>43.751709559387</v>
      </c>
      <c r="AQ1588" s="41" t="n">
        <f aca="false">IF(CORE_MODE=2,AN1588,K1588)</f>
        <v>1.245856</v>
      </c>
      <c r="AR1588" s="31" t="n">
        <f aca="false">IF(CORE_MODE=2,AO1588,L1588)</f>
        <v>16.892668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31" t="n">
        <v>20.62</v>
      </c>
      <c r="H1589" s="8" t="n">
        <v>44.495941</v>
      </c>
      <c r="I1589" s="8" t="n">
        <v>252.453762</v>
      </c>
      <c r="J1589" s="31" t="n">
        <v>5.673636</v>
      </c>
      <c r="K1589" s="41" t="n">
        <v>1.201188</v>
      </c>
      <c r="L1589" s="31" t="n">
        <v>2.348528</v>
      </c>
      <c r="M1589" s="8" t="n">
        <v>146</v>
      </c>
      <c r="N1589" s="8" t="n">
        <v>912</v>
      </c>
      <c r="O1589" s="31" t="n">
        <v>17.912044</v>
      </c>
      <c r="P1589" s="31" t="n">
        <v>6.010303</v>
      </c>
      <c r="Q1589" s="31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31" t="n">
        <v>3.90042</v>
      </c>
      <c r="W1589" s="41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2*ROUNDUP(G1589*1000/V_ZENER,0)*PRICE_Z+(4+IF(CORE_MODE=1,1,0)+IF(OR(CORE_MODE=3,CORE_MODE=4),1+2*N_CW+2*N_CW_A,0))*ROUNDUP(G1589*DIODE_SAFETY/V_STICK,0)*PRICE_STICK</f>
        <v>169.8</v>
      </c>
      <c r="AG1589" s="24" t="n">
        <f aca="false">SUM(X1589:AF1589)</f>
        <v>1694.76926881</v>
      </c>
      <c r="AH1589" s="20" t="n">
        <f aca="false">FIXED_BOM</f>
        <v>3666</v>
      </c>
      <c r="AI1589" s="24" t="n">
        <f aca="false">(AG1589+AH1589)*(1+CONT)</f>
        <v>6164.8846591315</v>
      </c>
      <c r="AJ1589" s="24" t="n">
        <f aca="false">IF(AR1589&gt;0,AI1589/AR1589,1000000000000)</f>
        <v>2624.99942906003</v>
      </c>
      <c r="AK1589" s="8" t="n">
        <f aca="false">IF(AND(AP1589&gt;=V_NEED,AR1589&gt;=P_MIN,AQ1589&gt;=Z_MIN,F1589&lt;=N_CAP,D1589&lt;=R_MAX,OR(CORONA_REQ=0,O1589&gt;=G1589),OR(CORE_MODE&lt;&gt;3,E_CORE&lt;=E_NULL_MAX)),1,0)</f>
        <v>0</v>
      </c>
      <c r="AL1589" s="31" t="n">
        <f aca="false">IF(AK1589=1,IF(OBJECTIVE=1,AI1589,AJ1589),1000000000000)+ROW()*0.000000001</f>
        <v>1000000000000</v>
      </c>
      <c r="AM1589" s="31" t="n">
        <v>8.601224</v>
      </c>
      <c r="AN1589" s="41" t="n">
        <v>1.109979</v>
      </c>
      <c r="AO1589" s="31" t="n">
        <v>0.757136</v>
      </c>
      <c r="AP1589" s="31" t="n">
        <f aca="false">IF(CORE_MODE=1,G1589,IF(OR(CORE_MODE=3,CORE_MODE=4),G1589+(CHOOSE(N_CW+1,0,1,CW_N2,CW_N3,CW_N4,CW_N5,CW_N6)+CHOOSE(N_CW_A+1,0,CW_A1,CW_A2))*CW_PER_SWING*AM1589,AM1589))</f>
        <v>38.874059449912</v>
      </c>
      <c r="AQ1589" s="41" t="n">
        <f aca="false">IF(CORE_MODE=2,AN1589,K1589)</f>
        <v>1.201188</v>
      </c>
      <c r="AR1589" s="31" t="n">
        <f aca="false">IF(CORE_MODE=2,AO1589,L1589)</f>
        <v>2.348528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31" t="n">
        <v>20.62</v>
      </c>
      <c r="H1590" s="8" t="n">
        <v>68.779335</v>
      </c>
      <c r="I1590" s="8" t="n">
        <v>396.713055</v>
      </c>
      <c r="J1590" s="31" t="n">
        <v>5.767911</v>
      </c>
      <c r="K1590" s="41" t="n">
        <v>1.249586</v>
      </c>
      <c r="L1590" s="31" t="n">
        <v>4.363379</v>
      </c>
      <c r="M1590" s="8" t="n">
        <v>224</v>
      </c>
      <c r="N1590" s="8" t="n">
        <v>1068</v>
      </c>
      <c r="O1590" s="31" t="n">
        <v>17.912044</v>
      </c>
      <c r="P1590" s="31" t="n">
        <v>9.015455</v>
      </c>
      <c r="Q1590" s="31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31" t="n">
        <v>5.452629</v>
      </c>
      <c r="W1590" s="41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2*ROUNDUP(G1590*1000/V_ZENER,0)*PRICE_Z+(4+IF(CORE_MODE=1,1,0)+IF(OR(CORE_MODE=3,CORE_MODE=4),1+2*N_CW+2*N_CW_A,0))*ROUNDUP(G1590*DIODE_SAFETY/V_STICK,0)*PRICE_STICK</f>
        <v>169.8</v>
      </c>
      <c r="AG1590" s="24" t="n">
        <f aca="false">SUM(X1590:AF1590)</f>
        <v>2353.6913817</v>
      </c>
      <c r="AH1590" s="20" t="n">
        <f aca="false">FIXED_BOM</f>
        <v>3666</v>
      </c>
      <c r="AI1590" s="24" t="n">
        <f aca="false">(AG1590+AH1590)*(1+CONT)</f>
        <v>6922.645088955</v>
      </c>
      <c r="AJ1590" s="24" t="n">
        <f aca="false">IF(AR1590&gt;0,AI1590/AR1590,1000000000000)</f>
        <v>1586.53307195066</v>
      </c>
      <c r="AK1590" s="8" t="n">
        <f aca="false">IF(AND(AP1590&gt;=V_NEED,AR1590&gt;=P_MIN,AQ1590&gt;=Z_MIN,F1590&lt;=N_CAP,D1590&lt;=R_MAX,OR(CORONA_REQ=0,O1590&gt;=G1590),OR(CORE_MODE&lt;&gt;3,E_CORE&lt;=E_NULL_MAX)),1,0)</f>
        <v>0</v>
      </c>
      <c r="AL1590" s="31" t="n">
        <f aca="false">IF(AK1590=1,IF(OBJECTIVE=1,AI1590,AJ1590),1000000000000)+ROW()*0.000000001</f>
        <v>1000000000000</v>
      </c>
      <c r="AM1590" s="31" t="n">
        <v>10.4489</v>
      </c>
      <c r="AN1590" s="41" t="n">
        <v>1.179621</v>
      </c>
      <c r="AO1590" s="31" t="n">
        <v>3.127858</v>
      </c>
      <c r="AP1590" s="31" t="n">
        <f aca="false">IF(CORE_MODE=1,G1590,IF(OR(CORE_MODE=3,CORE_MODE=4),G1590+(CHOOSE(N_CW+1,0,1,CW_N2,CW_N3,CW_N4,CW_N5,CW_N6)+CHOOSE(N_CW_A+1,0,CW_A1,CW_A2))*CW_PER_SWING*AM1590,AM1590))</f>
        <v>42.7953138607</v>
      </c>
      <c r="AQ1590" s="41" t="n">
        <f aca="false">IF(CORE_MODE=2,AN1590,K1590)</f>
        <v>1.249586</v>
      </c>
      <c r="AR1590" s="31" t="n">
        <f aca="false">IF(CORE_MODE=2,AO1590,L1590)</f>
        <v>4.363379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31" t="n">
        <v>20.62</v>
      </c>
      <c r="H1591" s="8" t="n">
        <v>93.06273</v>
      </c>
      <c r="I1591" s="8" t="n">
        <v>540.972348</v>
      </c>
      <c r="J1591" s="31" t="n">
        <v>5.812986</v>
      </c>
      <c r="K1591" s="41" t="n">
        <v>1.274225</v>
      </c>
      <c r="L1591" s="31" t="n">
        <v>6.387023</v>
      </c>
      <c r="M1591" s="8" t="n">
        <v>289</v>
      </c>
      <c r="N1591" s="8" t="n">
        <v>1198</v>
      </c>
      <c r="O1591" s="31" t="n">
        <v>17.912044</v>
      </c>
      <c r="P1591" s="31" t="n">
        <v>12.020607</v>
      </c>
      <c r="Q1591" s="31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31" t="n">
        <v>6.746135</v>
      </c>
      <c r="W1591" s="41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2*ROUNDUP(G1591*1000/V_ZENER,0)*PRICE_Z+(4+IF(CORE_MODE=1,1,0)+IF(OR(CORE_MODE=3,CORE_MODE=4),1+2*N_CW+2*N_CW_A,0))*ROUNDUP(G1591*DIODE_SAFETY/V_STICK,0)*PRICE_STICK</f>
        <v>169.8</v>
      </c>
      <c r="AG1591" s="24" t="n">
        <f aca="false">SUM(X1591:AF1591)</f>
        <v>2907.8124316</v>
      </c>
      <c r="AH1591" s="20" t="n">
        <f aca="false">FIXED_BOM</f>
        <v>3666</v>
      </c>
      <c r="AI1591" s="24" t="n">
        <f aca="false">(AG1591+AH1591)*(1+CONT)</f>
        <v>7559.88429634</v>
      </c>
      <c r="AJ1591" s="24" t="n">
        <f aca="false">IF(AR1591&gt;0,AI1591/AR1591,1000000000000)</f>
        <v>1183.63191996334</v>
      </c>
      <c r="AK1591" s="8" t="n">
        <f aca="false">IF(AND(AP1591&gt;=V_NEED,AR1591&gt;=P_MIN,AQ1591&gt;=Z_MIN,F1591&lt;=N_CAP,D1591&lt;=R_MAX,OR(CORONA_REQ=0,O1591&gt;=G1591),OR(CORE_MODE&lt;&gt;3,E_CORE&lt;=E_NULL_MAX)),1,0)</f>
        <v>0</v>
      </c>
      <c r="AL1591" s="31" t="n">
        <f aca="false">IF(AK1591=1,IF(OBJECTIVE=1,AI1591,AJ1591),1000000000000)+ROW()*0.000000001</f>
        <v>1000000000000</v>
      </c>
      <c r="AM1591" s="31" t="n">
        <v>10.969949</v>
      </c>
      <c r="AN1591" s="41" t="n">
        <v>1.21776</v>
      </c>
      <c r="AO1591" s="31" t="n">
        <v>5.42767</v>
      </c>
      <c r="AP1591" s="31" t="n">
        <f aca="false">IF(CORE_MODE=1,G1591,IF(OR(CORE_MODE=3,CORE_MODE=4),G1591+(CHOOSE(N_CW+1,0,1,CW_N2,CW_N3,CW_N4,CW_N5,CW_N6)+CHOOSE(N_CW_A+1,0,CW_A1,CW_A2))*CW_PER_SWING*AM1591,AM1591))</f>
        <v>43.901116874587</v>
      </c>
      <c r="AQ1591" s="41" t="n">
        <f aca="false">IF(CORE_MODE=2,AN1591,K1591)</f>
        <v>1.274225</v>
      </c>
      <c r="AR1591" s="31" t="n">
        <f aca="false">IF(CORE_MODE=2,AO1591,L1591)</f>
        <v>6.387023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31" t="n">
        <v>20.62</v>
      </c>
      <c r="H1592" s="8" t="n">
        <v>117.346125</v>
      </c>
      <c r="I1592" s="8" t="n">
        <v>685.231641</v>
      </c>
      <c r="J1592" s="31" t="n">
        <v>5.839406</v>
      </c>
      <c r="K1592" s="41" t="n">
        <v>1.289301</v>
      </c>
      <c r="L1592" s="31" t="n">
        <v>8.421846</v>
      </c>
      <c r="M1592" s="8" t="n">
        <v>367</v>
      </c>
      <c r="N1592" s="8" t="n">
        <v>1354</v>
      </c>
      <c r="O1592" s="31" t="n">
        <v>17.912044</v>
      </c>
      <c r="P1592" s="31" t="n">
        <v>15.025759</v>
      </c>
      <c r="Q1592" s="31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31" t="n">
        <v>8.298344</v>
      </c>
      <c r="W1592" s="41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2*ROUNDUP(G1592*1000/V_ZENER,0)*PRICE_Z+(4+IF(CORE_MODE=1,1,0)+IF(OR(CORE_MODE=3,CORE_MODE=4),1+2*N_CW+2*N_CW_A,0))*ROUNDUP(G1592*DIODE_SAFETY/V_STICK,0)*PRICE_STICK</f>
        <v>169.8</v>
      </c>
      <c r="AG1592" s="24" t="n">
        <f aca="false">SUM(X1592:AF1592)</f>
        <v>3566.73453949</v>
      </c>
      <c r="AH1592" s="20" t="n">
        <f aca="false">FIXED_BOM</f>
        <v>3666</v>
      </c>
      <c r="AI1592" s="24" t="n">
        <f aca="false">(AG1592+AH1592)*(1+CONT)</f>
        <v>8317.6447204135</v>
      </c>
      <c r="AJ1592" s="24" t="n">
        <f aca="false">IF(AR1592&gt;0,AI1592/AR1592,1000000000000)</f>
        <v>987.62726371552</v>
      </c>
      <c r="AK1592" s="8" t="n">
        <f aca="false">IF(AND(AP1592&gt;=V_NEED,AR1592&gt;=P_MIN,AQ1592&gt;=Z_MIN,F1592&lt;=N_CAP,D1592&lt;=R_MAX,OR(CORONA_REQ=0,O1592&gt;=G1592),OR(CORE_MODE&lt;&gt;3,E_CORE&lt;=E_NULL_MAX)),1,0)</f>
        <v>0</v>
      </c>
      <c r="AL1592" s="31" t="n">
        <f aca="false">IF(AK1592=1,IF(OBJECTIVE=1,AI1592,AJ1592),1000000000000)+ROW()*0.000000001</f>
        <v>1000000000000</v>
      </c>
      <c r="AM1592" s="31" t="n">
        <v>11.015043</v>
      </c>
      <c r="AN1592" s="41" t="n">
        <v>1.242243</v>
      </c>
      <c r="AO1592" s="31" t="n">
        <v>7.45419</v>
      </c>
      <c r="AP1592" s="31" t="n">
        <f aca="false">IF(CORE_MODE=1,G1592,IF(OR(CORE_MODE=3,CORE_MODE=4),G1592+(CHOOSE(N_CW+1,0,1,CW_N2,CW_N3,CW_N4,CW_N5,CW_N6)+CHOOSE(N_CW_A+1,0,CW_A1,CW_A2))*CW_PER_SWING*AM1592,AM1592))</f>
        <v>43.996818202309</v>
      </c>
      <c r="AQ1592" s="41" t="n">
        <f aca="false">IF(CORE_MODE=2,AN1592,K1592)</f>
        <v>1.289301</v>
      </c>
      <c r="AR1592" s="31" t="n">
        <f aca="false">IF(CORE_MODE=2,AO1592,L1592)</f>
        <v>8.421846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31" t="n">
        <v>20.62</v>
      </c>
      <c r="H1593" s="8" t="n">
        <v>141.629519</v>
      </c>
      <c r="I1593" s="8" t="n">
        <v>829.490933</v>
      </c>
      <c r="J1593" s="31" t="n">
        <v>5.856766</v>
      </c>
      <c r="K1593" s="41" t="n">
        <v>1.29938</v>
      </c>
      <c r="L1593" s="31" t="n">
        <v>10.458811</v>
      </c>
      <c r="M1593" s="8" t="n">
        <v>432</v>
      </c>
      <c r="N1593" s="8" t="n">
        <v>1484</v>
      </c>
      <c r="O1593" s="31" t="n">
        <v>17.912044</v>
      </c>
      <c r="P1593" s="31" t="n">
        <v>18.03091</v>
      </c>
      <c r="Q1593" s="31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31" t="n">
        <v>9.59185</v>
      </c>
      <c r="W1593" s="41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2*ROUNDUP(G1593*1000/V_ZENER,0)*PRICE_Z+(4+IF(CORE_MODE=1,1,0)+IF(OR(CORE_MODE=3,CORE_MODE=4),1+2*N_CW+2*N_CW_A,0))*ROUNDUP(G1593*DIODE_SAFETY/V_STICK,0)*PRICE_STICK</f>
        <v>169.8</v>
      </c>
      <c r="AG1593" s="24" t="n">
        <f aca="false">SUM(X1593:AF1593)</f>
        <v>4120.85556545</v>
      </c>
      <c r="AH1593" s="20" t="n">
        <f aca="false">FIXED_BOM</f>
        <v>3666</v>
      </c>
      <c r="AI1593" s="24" t="n">
        <f aca="false">(AG1593+AH1593)*(1+CONT)</f>
        <v>8954.8839002675</v>
      </c>
      <c r="AJ1593" s="24" t="n">
        <f aca="false">IF(AR1593&gt;0,AI1593/AR1593,1000000000000)</f>
        <v>856.204773206773</v>
      </c>
      <c r="AK1593" s="8" t="n">
        <f aca="false">IF(AND(AP1593&gt;=V_NEED,AR1593&gt;=P_MIN,AQ1593&gt;=Z_MIN,F1593&lt;=N_CAP,D1593&lt;=R_MAX,OR(CORONA_REQ=0,O1593&gt;=G1593),OR(CORE_MODE&lt;&gt;3,E_CORE&lt;=E_NULL_MAX)),1,0)</f>
        <v>0</v>
      </c>
      <c r="AL1593" s="31" t="n">
        <f aca="false">IF(AK1593=1,IF(OBJECTIVE=1,AI1593,AJ1593),1000000000000)+ROW()*0.000000001</f>
        <v>1000000000000</v>
      </c>
      <c r="AM1593" s="31" t="n">
        <v>11.051809</v>
      </c>
      <c r="AN1593" s="41" t="n">
        <v>1.259641</v>
      </c>
      <c r="AO1593" s="31" t="n">
        <v>9.525336</v>
      </c>
      <c r="AP1593" s="31" t="n">
        <f aca="false">IF(CORE_MODE=1,G1593,IF(OR(CORE_MODE=3,CORE_MODE=4),G1593+(CHOOSE(N_CW+1,0,1,CW_N2,CW_N3,CW_N4,CW_N5,CW_N6)+CHOOSE(N_CW_A+1,0,CW_A1,CW_A2))*CW_PER_SWING*AM1593,AM1593))</f>
        <v>44.074845323767</v>
      </c>
      <c r="AQ1593" s="41" t="n">
        <f aca="false">IF(CORE_MODE=2,AN1593,K1593)</f>
        <v>1.29938</v>
      </c>
      <c r="AR1593" s="31" t="n">
        <f aca="false">IF(CORE_MODE=2,AO1593,L1593)</f>
        <v>10.458811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31" t="n">
        <v>20.62</v>
      </c>
      <c r="H1594" s="8" t="n">
        <v>190.196309</v>
      </c>
      <c r="I1594" s="8" t="n">
        <v>1118.009519</v>
      </c>
      <c r="J1594" s="31" t="n">
        <v>5.878187</v>
      </c>
      <c r="K1594" s="41" t="n">
        <v>1.312467</v>
      </c>
      <c r="L1594" s="31" t="n">
        <v>14.560297</v>
      </c>
      <c r="M1594" s="8" t="n">
        <v>575</v>
      </c>
      <c r="N1594" s="8" t="n">
        <v>1770</v>
      </c>
      <c r="O1594" s="31" t="n">
        <v>17.912044</v>
      </c>
      <c r="P1594" s="31" t="n">
        <v>24.041214</v>
      </c>
      <c r="Q1594" s="31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31" t="n">
        <v>12.437565</v>
      </c>
      <c r="W1594" s="41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2*ROUNDUP(G1594*1000/V_ZENER,0)*PRICE_Z+(4+IF(CORE_MODE=1,1,0)+IF(OR(CORE_MODE=3,CORE_MODE=4),1+2*N_CW+2*N_CW_A,0))*ROUNDUP(G1594*DIODE_SAFETY/V_STICK,0)*PRICE_STICK</f>
        <v>169.8</v>
      </c>
      <c r="AG1594" s="24" t="n">
        <f aca="false">SUM(X1594:AF1594)</f>
        <v>5333.89872974</v>
      </c>
      <c r="AH1594" s="20" t="n">
        <f aca="false">FIXED_BOM</f>
        <v>3666</v>
      </c>
      <c r="AI1594" s="24" t="n">
        <f aca="false">(AG1594+AH1594)*(1+CONT)</f>
        <v>10349.883539201</v>
      </c>
      <c r="AJ1594" s="24" t="n">
        <f aca="false">IF(AR1594&gt;0,AI1594/AR1594,1000000000000)</f>
        <v>710.829149927436</v>
      </c>
      <c r="AK1594" s="8" t="n">
        <f aca="false">IF(AND(AP1594&gt;=V_NEED,AR1594&gt;=P_MIN,AQ1594&gt;=Z_MIN,F1594&lt;=N_CAP,D1594&lt;=R_MAX,OR(CORONA_REQ=0,O1594&gt;=G1594),OR(CORE_MODE&lt;&gt;3,E_CORE&lt;=E_NULL_MAX)),1,0)</f>
        <v>0</v>
      </c>
      <c r="AL1594" s="31" t="n">
        <f aca="false">IF(AK1594=1,IF(OBJECTIVE=1,AI1594,AJ1594),1000000000000)+ROW()*0.000000001</f>
        <v>1000000000000</v>
      </c>
      <c r="AM1594" s="31" t="n">
        <v>11.113078</v>
      </c>
      <c r="AN1594" s="41" t="n">
        <v>1.280742</v>
      </c>
      <c r="AO1594" s="31" t="n">
        <v>13.575619</v>
      </c>
      <c r="AP1594" s="31" t="n">
        <f aca="false">IF(CORE_MODE=1,G1594,IF(OR(CORE_MODE=3,CORE_MODE=4),G1594+(CHOOSE(N_CW+1,0,1,CW_N2,CW_N3,CW_N4,CW_N5,CW_N6)+CHOOSE(N_CW_A+1,0,CW_A1,CW_A2))*CW_PER_SWING*AM1594,AM1594))</f>
        <v>44.204874255514</v>
      </c>
      <c r="AQ1594" s="41" t="n">
        <f aca="false">IF(CORE_MODE=2,AN1594,K1594)</f>
        <v>1.312467</v>
      </c>
      <c r="AR1594" s="31" t="n">
        <f aca="false">IF(CORE_MODE=2,AO1594,L1594)</f>
        <v>14.560297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31" t="n">
        <v>20.62</v>
      </c>
      <c r="H1595" s="8" t="n">
        <v>57.455487</v>
      </c>
      <c r="I1595" s="8" t="n">
        <v>300.565485</v>
      </c>
      <c r="J1595" s="31" t="n">
        <v>5.231276</v>
      </c>
      <c r="K1595" s="41" t="n">
        <v>1.201547</v>
      </c>
      <c r="L1595" s="31" t="n">
        <v>2.805952</v>
      </c>
      <c r="M1595" s="8" t="n">
        <v>159</v>
      </c>
      <c r="N1595" s="8" t="n">
        <v>938</v>
      </c>
      <c r="O1595" s="31" t="n">
        <v>17.912044</v>
      </c>
      <c r="P1595" s="31" t="n">
        <v>7.028179</v>
      </c>
      <c r="Q1595" s="31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31" t="n">
        <v>4.159122</v>
      </c>
      <c r="W1595" s="41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2*ROUNDUP(G1595*1000/V_ZENER,0)*PRICE_Z+(4+IF(CORE_MODE=1,1,0)+IF(OR(CORE_MODE=3,CORE_MODE=4),1+2*N_CW+2*N_CW_A,0))*ROUNDUP(G1595*DIODE_SAFETY/V_STICK,0)*PRICE_STICK</f>
        <v>169.8</v>
      </c>
      <c r="AG1595" s="24" t="n">
        <f aca="false">SUM(X1595:AF1595)</f>
        <v>1811.75425949</v>
      </c>
      <c r="AH1595" s="20" t="n">
        <f aca="false">FIXED_BOM</f>
        <v>3666</v>
      </c>
      <c r="AI1595" s="24" t="n">
        <f aca="false">(AG1595+AH1595)*(1+CONT)</f>
        <v>6299.4173984135</v>
      </c>
      <c r="AJ1595" s="24" t="n">
        <f aca="false">IF(AR1595&gt;0,AI1595/AR1595,1000000000000)</f>
        <v>2245.01965764685</v>
      </c>
      <c r="AK1595" s="8" t="n">
        <f aca="false">IF(AND(AP1595&gt;=V_NEED,AR1595&gt;=P_MIN,AQ1595&gt;=Z_MIN,F1595&lt;=N_CAP,D1595&lt;=R_MAX,OR(CORONA_REQ=0,O1595&gt;=G1595),OR(CORE_MODE&lt;&gt;3,E_CORE&lt;=E_NULL_MAX)),1,0)</f>
        <v>0</v>
      </c>
      <c r="AL1595" s="31" t="n">
        <f aca="false">IF(AK1595=1,IF(OBJECTIVE=1,AI1595,AJ1595),1000000000000)+ROW()*0.000000001</f>
        <v>1000000000000</v>
      </c>
      <c r="AM1595" s="31" t="n">
        <v>8.899278</v>
      </c>
      <c r="AN1595" s="41" t="n">
        <v>1.122283</v>
      </c>
      <c r="AO1595" s="31" t="n">
        <v>1.14655</v>
      </c>
      <c r="AP1595" s="31" t="n">
        <f aca="false">IF(CORE_MODE=1,G1595,IF(OR(CORE_MODE=3,CORE_MODE=4),G1595+(CHOOSE(N_CW+1,0,1,CW_N2,CW_N3,CW_N4,CW_N5,CW_N6)+CHOOSE(N_CW_A+1,0,CW_A1,CW_A2))*CW_PER_SWING*AM1595,AM1595))</f>
        <v>39.506608426114</v>
      </c>
      <c r="AQ1595" s="41" t="n">
        <f aca="false">IF(CORE_MODE=2,AN1595,K1595)</f>
        <v>1.201547</v>
      </c>
      <c r="AR1595" s="31" t="n">
        <f aca="false">IF(CORE_MODE=2,AO1595,L1595)</f>
        <v>2.805952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31" t="n">
        <v>20.62</v>
      </c>
      <c r="H1596" s="8" t="n">
        <v>89.144337</v>
      </c>
      <c r="I1596" s="8" t="n">
        <v>472.317191</v>
      </c>
      <c r="J1596" s="31" t="n">
        <v>5.298342</v>
      </c>
      <c r="K1596" s="41" t="n">
        <v>1.242126</v>
      </c>
      <c r="L1596" s="31" t="n">
        <v>5.085036</v>
      </c>
      <c r="M1596" s="8" t="n">
        <v>224</v>
      </c>
      <c r="N1596" s="8" t="n">
        <v>1068</v>
      </c>
      <c r="O1596" s="31" t="n">
        <v>17.912044</v>
      </c>
      <c r="P1596" s="31" t="n">
        <v>10.542269</v>
      </c>
      <c r="Q1596" s="31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31" t="n">
        <v>5.452629</v>
      </c>
      <c r="W1596" s="41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2*ROUNDUP(G1596*1000/V_ZENER,0)*PRICE_Z+(4+IF(CORE_MODE=1,1,0)+IF(OR(CORE_MODE=3,CORE_MODE=4),1+2*N_CW+2*N_CW_A,0))*ROUNDUP(G1596*DIODE_SAFETY/V_STICK,0)*PRICE_STICK</f>
        <v>169.8</v>
      </c>
      <c r="AG1596" s="24" t="n">
        <f aca="false">SUM(X1596:AF1596)</f>
        <v>2371.96734528</v>
      </c>
      <c r="AH1596" s="20" t="n">
        <f aca="false">FIXED_BOM</f>
        <v>3666</v>
      </c>
      <c r="AI1596" s="24" t="n">
        <f aca="false">(AG1596+AH1596)*(1+CONT)</f>
        <v>6943.662447072</v>
      </c>
      <c r="AJ1596" s="24" t="n">
        <f aca="false">IF(AR1596&gt;0,AI1596/AR1596,1000000000000)</f>
        <v>1365.50900467017</v>
      </c>
      <c r="AK1596" s="8" t="n">
        <f aca="false">IF(AND(AP1596&gt;=V_NEED,AR1596&gt;=P_MIN,AQ1596&gt;=Z_MIN,F1596&lt;=N_CAP,D1596&lt;=R_MAX,OR(CORONA_REQ=0,O1596&gt;=G1596),OR(CORE_MODE&lt;&gt;3,E_CORE&lt;=E_NULL_MAX)),1,0)</f>
        <v>0</v>
      </c>
      <c r="AL1596" s="31" t="n">
        <f aca="false">IF(AK1596=1,IF(OBJECTIVE=1,AI1596,AJ1596),1000000000000)+ROW()*0.000000001</f>
        <v>1000000000000</v>
      </c>
      <c r="AM1596" s="31" t="n">
        <v>10.894288</v>
      </c>
      <c r="AN1596" s="41" t="n">
        <v>1.183703</v>
      </c>
      <c r="AO1596" s="31" t="n">
        <v>4.179885</v>
      </c>
      <c r="AP1596" s="31" t="n">
        <f aca="false">IF(CORE_MODE=1,G1596,IF(OR(CORE_MODE=3,CORE_MODE=4),G1596+(CHOOSE(N_CW+1,0,1,CW_N2,CW_N3,CW_N4,CW_N5,CW_N6)+CHOOSE(N_CW_A+1,0,CW_A1,CW_A2))*CW_PER_SWING*AM1596,AM1596))</f>
        <v>43.740544333744</v>
      </c>
      <c r="AQ1596" s="41" t="n">
        <f aca="false">IF(CORE_MODE=2,AN1596,K1596)</f>
        <v>1.242126</v>
      </c>
      <c r="AR1596" s="31" t="n">
        <f aca="false">IF(CORE_MODE=2,AO1596,L1596)</f>
        <v>5.085036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31" t="n">
        <v>20.62</v>
      </c>
      <c r="H1597" s="8" t="n">
        <v>120.833186</v>
      </c>
      <c r="I1597" s="8" t="n">
        <v>644.068896</v>
      </c>
      <c r="J1597" s="31" t="n">
        <v>5.330232</v>
      </c>
      <c r="K1597" s="41" t="n">
        <v>1.262354</v>
      </c>
      <c r="L1597" s="31" t="n">
        <v>7.37804</v>
      </c>
      <c r="M1597" s="8" t="n">
        <v>302</v>
      </c>
      <c r="N1597" s="8" t="n">
        <v>1224</v>
      </c>
      <c r="O1597" s="31" t="n">
        <v>17.912044</v>
      </c>
      <c r="P1597" s="31" t="n">
        <v>14.056359</v>
      </c>
      <c r="Q1597" s="31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31" t="n">
        <v>7.004837</v>
      </c>
      <c r="W1597" s="41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2*ROUNDUP(G1597*1000/V_ZENER,0)*PRICE_Z+(4+IF(CORE_MODE=1,1,0)+IF(OR(CORE_MODE=3,CORE_MODE=4),1+2*N_CW+2*N_CW_A,0))*ROUNDUP(G1597*DIODE_SAFETY/V_STICK,0)*PRICE_STICK</f>
        <v>169.8</v>
      </c>
      <c r="AG1597" s="24" t="n">
        <f aca="false">SUM(X1597:AF1597)</f>
        <v>3036.98138103</v>
      </c>
      <c r="AH1597" s="20" t="n">
        <f aca="false">FIXED_BOM</f>
        <v>3666</v>
      </c>
      <c r="AI1597" s="24" t="n">
        <f aca="false">(AG1597+AH1597)*(1+CONT)</f>
        <v>7708.4285881845</v>
      </c>
      <c r="AJ1597" s="24" t="n">
        <f aca="false">IF(AR1597&gt;0,AI1597/AR1597,1000000000000)</f>
        <v>1044.77999416979</v>
      </c>
      <c r="AK1597" s="8" t="n">
        <f aca="false">IF(AND(AP1597&gt;=V_NEED,AR1597&gt;=P_MIN,AQ1597&gt;=Z_MIN,F1597&lt;=N_CAP,D1597&lt;=R_MAX,OR(CORONA_REQ=0,O1597&gt;=G1597),OR(CORE_MODE&lt;&gt;3,E_CORE&lt;=E_NULL_MAX)),1,0)</f>
        <v>0</v>
      </c>
      <c r="AL1597" s="31" t="n">
        <f aca="false">IF(AK1597=1,IF(OBJECTIVE=1,AI1597,AJ1597),1000000000000)+ROW()*0.000000001</f>
        <v>1000000000000</v>
      </c>
      <c r="AM1597" s="31" t="n">
        <v>10.9521</v>
      </c>
      <c r="AN1597" s="41" t="n">
        <v>1.215467</v>
      </c>
      <c r="AO1597" s="31" t="n">
        <v>6.423363</v>
      </c>
      <c r="AP1597" s="31" t="n">
        <f aca="false">IF(CORE_MODE=1,G1597,IF(OR(CORE_MODE=3,CORE_MODE=4),G1597+(CHOOSE(N_CW+1,0,1,CW_N2,CW_N3,CW_N4,CW_N5,CW_N6)+CHOOSE(N_CW_A+1,0,CW_A1,CW_A2))*CW_PER_SWING*AM1597,AM1597))</f>
        <v>43.8632366023</v>
      </c>
      <c r="AQ1597" s="41" t="n">
        <f aca="false">IF(CORE_MODE=2,AN1597,K1597)</f>
        <v>1.262354</v>
      </c>
      <c r="AR1597" s="31" t="n">
        <f aca="false">IF(CORE_MODE=2,AO1597,L1597)</f>
        <v>7.37804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31" t="n">
        <v>20.62</v>
      </c>
      <c r="H1598" s="8" t="n">
        <v>152.522036</v>
      </c>
      <c r="I1598" s="8" t="n">
        <v>815.820602</v>
      </c>
      <c r="J1598" s="31" t="n">
        <v>5.34887</v>
      </c>
      <c r="K1598" s="41" t="n">
        <v>1.274737</v>
      </c>
      <c r="L1598" s="31" t="n">
        <v>9.666128</v>
      </c>
      <c r="M1598" s="8" t="n">
        <v>380</v>
      </c>
      <c r="N1598" s="8" t="n">
        <v>1380</v>
      </c>
      <c r="O1598" s="31" t="n">
        <v>17.912044</v>
      </c>
      <c r="P1598" s="31" t="n">
        <v>17.570449</v>
      </c>
      <c r="Q1598" s="31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31" t="n">
        <v>8.557045</v>
      </c>
      <c r="W1598" s="41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2*ROUNDUP(G1598*1000/V_ZENER,0)*PRICE_Z+(4+IF(CORE_MODE=1,1,0)+IF(OR(CORE_MODE=3,CORE_MODE=4),1+2*N_CW+2*N_CW_A,0))*ROUNDUP(G1598*DIODE_SAFETY/V_STICK,0)*PRICE_STICK</f>
        <v>169.8</v>
      </c>
      <c r="AG1598" s="24" t="n">
        <f aca="false">SUM(X1598:AF1598)</f>
        <v>3701.99542178</v>
      </c>
      <c r="AH1598" s="20" t="n">
        <f aca="false">FIXED_BOM</f>
        <v>3666</v>
      </c>
      <c r="AI1598" s="24" t="n">
        <f aca="false">(AG1598+AH1598)*(1+CONT)</f>
        <v>8473.194735047</v>
      </c>
      <c r="AJ1598" s="24" t="n">
        <f aca="false">IF(AR1598&gt;0,AI1598/AR1598,1000000000000)</f>
        <v>876.586233396351</v>
      </c>
      <c r="AK1598" s="8" t="n">
        <f aca="false">IF(AND(AP1598&gt;=V_NEED,AR1598&gt;=P_MIN,AQ1598&gt;=Z_MIN,F1598&lt;=N_CAP,D1598&lt;=R_MAX,OR(CORONA_REQ=0,O1598&gt;=G1598),OR(CORE_MODE&lt;&gt;3,E_CORE&lt;=E_NULL_MAX)),1,0)</f>
        <v>0</v>
      </c>
      <c r="AL1598" s="31" t="n">
        <f aca="false">IF(AK1598=1,IF(OBJECTIVE=1,AI1598,AJ1598),1000000000000)+ROW()*0.000000001</f>
        <v>1000000000000</v>
      </c>
      <c r="AM1598" s="31" t="n">
        <v>10.996058</v>
      </c>
      <c r="AN1598" s="41" t="n">
        <v>1.236771</v>
      </c>
      <c r="AO1598" s="31" t="n">
        <v>8.756102</v>
      </c>
      <c r="AP1598" s="31" t="n">
        <f aca="false">IF(CORE_MODE=1,G1598,IF(OR(CORE_MODE=3,CORE_MODE=4),G1598+(CHOOSE(N_CW+1,0,1,CW_N2,CW_N3,CW_N4,CW_N5,CW_N6)+CHOOSE(N_CW_A+1,0,CW_A1,CW_A2))*CW_PER_SWING*AM1598,AM1598))</f>
        <v>43.956527039254</v>
      </c>
      <c r="AQ1598" s="41" t="n">
        <f aca="false">IF(CORE_MODE=2,AN1598,K1598)</f>
        <v>1.274737</v>
      </c>
      <c r="AR1598" s="31" t="n">
        <f aca="false">IF(CORE_MODE=2,AO1598,L1598)</f>
        <v>9.666128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31" t="n">
        <v>20.62</v>
      </c>
      <c r="H1599" s="8" t="n">
        <v>184.210886</v>
      </c>
      <c r="I1599" s="8" t="n">
        <v>987.572308</v>
      </c>
      <c r="J1599" s="31" t="n">
        <v>5.361096</v>
      </c>
      <c r="K1599" s="41" t="n">
        <v>1.282834</v>
      </c>
      <c r="L1599" s="31" t="n">
        <v>11.966409</v>
      </c>
      <c r="M1599" s="8" t="n">
        <v>458</v>
      </c>
      <c r="N1599" s="8" t="n">
        <v>1536</v>
      </c>
      <c r="O1599" s="31" t="n">
        <v>17.912044</v>
      </c>
      <c r="P1599" s="31" t="n">
        <v>21.084538</v>
      </c>
      <c r="Q1599" s="31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31" t="n">
        <v>10.109253</v>
      </c>
      <c r="W1599" s="41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2*ROUNDUP(G1599*1000/V_ZENER,0)*PRICE_Z+(4+IF(CORE_MODE=1,1,0)+IF(OR(CORE_MODE=3,CORE_MODE=4),1+2*N_CW+2*N_CW_A,0))*ROUNDUP(G1599*DIODE_SAFETY/V_STICK,0)*PRICE_STICK</f>
        <v>169.8</v>
      </c>
      <c r="AG1599" s="24" t="n">
        <f aca="false">SUM(X1599:AF1599)</f>
        <v>4367.00951056</v>
      </c>
      <c r="AH1599" s="20" t="n">
        <f aca="false">FIXED_BOM</f>
        <v>3666</v>
      </c>
      <c r="AI1599" s="24" t="n">
        <f aca="false">(AG1599+AH1599)*(1+CONT)</f>
        <v>9237.960937144</v>
      </c>
      <c r="AJ1599" s="24" t="n">
        <f aca="false">IF(AR1599&gt;0,AI1599/AR1599,1000000000000)</f>
        <v>771.991074109535</v>
      </c>
      <c r="AK1599" s="8" t="n">
        <f aca="false">IF(AND(AP1599&gt;=V_NEED,AR1599&gt;=P_MIN,AQ1599&gt;=Z_MIN,F1599&lt;=N_CAP,D1599&lt;=R_MAX,OR(CORONA_REQ=0,O1599&gt;=G1599),OR(CORE_MODE&lt;&gt;3,E_CORE&lt;=E_NULL_MAX)),1,0)</f>
        <v>0</v>
      </c>
      <c r="AL1599" s="31" t="n">
        <f aca="false">IF(AK1599=1,IF(OBJECTIVE=1,AI1599,AJ1599),1000000000000)+ROW()*0.000000001</f>
        <v>1000000000000</v>
      </c>
      <c r="AM1599" s="31" t="n">
        <v>11.03493</v>
      </c>
      <c r="AN1599" s="41" t="n">
        <v>1.249698</v>
      </c>
      <c r="AO1599" s="31" t="n">
        <v>11.012662</v>
      </c>
      <c r="AP1599" s="31" t="n">
        <f aca="false">IF(CORE_MODE=1,G1599,IF(OR(CORE_MODE=3,CORE_MODE=4),G1599+(CHOOSE(N_CW+1,0,1,CW_N2,CW_N3,CW_N4,CW_N5,CW_N6)+CHOOSE(N_CW_A+1,0,CW_A1,CW_A2))*CW_PER_SWING*AM1599,AM1599))</f>
        <v>44.03902364659</v>
      </c>
      <c r="AQ1599" s="41" t="n">
        <f aca="false">IF(CORE_MODE=2,AN1599,K1599)</f>
        <v>1.282834</v>
      </c>
      <c r="AR1599" s="31" t="n">
        <f aca="false">IF(CORE_MODE=2,AO1599,L1599)</f>
        <v>11.966409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31" t="n">
        <v>20.62</v>
      </c>
      <c r="H1600" s="8" t="n">
        <v>247.588585</v>
      </c>
      <c r="I1600" s="8" t="n">
        <v>1331.075719</v>
      </c>
      <c r="J1600" s="31" t="n">
        <v>5.376159</v>
      </c>
      <c r="K1600" s="41" t="n">
        <v>1.293246</v>
      </c>
      <c r="L1600" s="31" t="n">
        <v>16.571212</v>
      </c>
      <c r="M1600" s="8" t="n">
        <v>614</v>
      </c>
      <c r="N1600" s="8" t="n">
        <v>1848</v>
      </c>
      <c r="O1600" s="31" t="n">
        <v>17.912044</v>
      </c>
      <c r="P1600" s="31" t="n">
        <v>28.112718</v>
      </c>
      <c r="Q1600" s="31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31" t="n">
        <v>13.213669</v>
      </c>
      <c r="W1600" s="41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2*ROUNDUP(G1600*1000/V_ZENER,0)*PRICE_Z+(4+IF(CORE_MODE=1,1,0)+IF(OR(CORE_MODE=3,CORE_MODE=4),1+2*N_CW+2*N_CW_A,0))*ROUNDUP(G1600*DIODE_SAFETY/V_STICK,0)*PRICE_STICK</f>
        <v>169.8</v>
      </c>
      <c r="AG1600" s="24" t="n">
        <f aca="false">SUM(X1600:AF1600)</f>
        <v>5697.03759903</v>
      </c>
      <c r="AH1600" s="20" t="n">
        <f aca="false">FIXED_BOM</f>
        <v>3666</v>
      </c>
      <c r="AI1600" s="24" t="n">
        <f aca="false">(AG1600+AH1600)*(1+CONT)</f>
        <v>10767.4932388845</v>
      </c>
      <c r="AJ1600" s="24" t="n">
        <f aca="false">IF(AR1600&gt;0,AI1600/AR1600,1000000000000)</f>
        <v>649.771014871121</v>
      </c>
      <c r="AK1600" s="8" t="n">
        <f aca="false">IF(AND(AP1600&gt;=V_NEED,AR1600&gt;=P_MIN,AQ1600&gt;=Z_MIN,F1600&lt;=N_CAP,D1600&lt;=R_MAX,OR(CORONA_REQ=0,O1600&gt;=G1600),OR(CORE_MODE&lt;&gt;3,E_CORE&lt;=E_NULL_MAX)),1,0)</f>
        <v>0</v>
      </c>
      <c r="AL1600" s="31" t="n">
        <f aca="false">IF(AK1600=1,IF(OBJECTIVE=1,AI1600,AJ1600),1000000000000)+ROW()*0.000000001</f>
        <v>1000000000000</v>
      </c>
      <c r="AM1600" s="31" t="n">
        <v>11.095246</v>
      </c>
      <c r="AN1600" s="41" t="n">
        <v>1.267856</v>
      </c>
      <c r="AO1600" s="31" t="n">
        <v>15.623108</v>
      </c>
      <c r="AP1600" s="31" t="n">
        <f aca="false">IF(CORE_MODE=1,G1600,IF(OR(CORE_MODE=3,CORE_MODE=4),G1600+(CHOOSE(N_CW+1,0,1,CW_N2,CW_N3,CW_N4,CW_N5,CW_N6)+CHOOSE(N_CW_A+1,0,CW_A1,CW_A2))*CW_PER_SWING*AM1600,AM1600))</f>
        <v>44.167030061698</v>
      </c>
      <c r="AQ1600" s="41" t="n">
        <f aca="false">IF(CORE_MODE=2,AN1600,K1600)</f>
        <v>1.293246</v>
      </c>
      <c r="AR1600" s="31" t="n">
        <f aca="false">IF(CORE_MODE=2,AO1600,L1600)</f>
        <v>16.571212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31" t="n">
        <v>20.62</v>
      </c>
      <c r="H1601" s="8" t="n">
        <v>81.67292</v>
      </c>
      <c r="I1601" s="8" t="n">
        <v>349.571383</v>
      </c>
      <c r="J1601" s="31" t="n">
        <v>4.280138</v>
      </c>
      <c r="K1601" s="41" t="n">
        <v>1.166209</v>
      </c>
      <c r="L1601" s="31" t="n">
        <v>2.810722</v>
      </c>
      <c r="M1601" s="8" t="n">
        <v>159</v>
      </c>
      <c r="N1601" s="8" t="n">
        <v>938</v>
      </c>
      <c r="O1601" s="31" t="n">
        <v>17.912044</v>
      </c>
      <c r="P1601" s="31" t="n">
        <v>8.046055</v>
      </c>
      <c r="Q1601" s="31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31" t="n">
        <v>4.159122</v>
      </c>
      <c r="W1601" s="41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2*ROUNDUP(G1601*1000/V_ZENER,0)*PRICE_Z+(4+IF(CORE_MODE=1,1,0)+IF(OR(CORE_MODE=3,CORE_MODE=4),1+2*N_CW+2*N_CW_A,0))*ROUNDUP(G1601*DIODE_SAFETY/V_STICK,0)*PRICE_STICK</f>
        <v>169.8</v>
      </c>
      <c r="AG1601" s="24" t="n">
        <f aca="false">SUM(X1601:AF1601)</f>
        <v>1823.93823521</v>
      </c>
      <c r="AH1601" s="20" t="n">
        <f aca="false">FIXED_BOM</f>
        <v>3666</v>
      </c>
      <c r="AI1601" s="24" t="n">
        <f aca="false">(AG1601+AH1601)*(1+CONT)</f>
        <v>6313.4289704915</v>
      </c>
      <c r="AJ1601" s="24" t="n">
        <f aca="false">IF(AR1601&gt;0,AI1601/AR1601,1000000000000)</f>
        <v>2246.19473946249</v>
      </c>
      <c r="AK1601" s="8" t="n">
        <f aca="false">IF(AND(AP1601&gt;=V_NEED,AR1601&gt;=P_MIN,AQ1601&gt;=Z_MIN,F1601&lt;=N_CAP,D1601&lt;=R_MAX,OR(CORONA_REQ=0,O1601&gt;=G1601),OR(CORE_MODE&lt;&gt;3,E_CORE&lt;=E_NULL_MAX)),1,0)</f>
        <v>0</v>
      </c>
      <c r="AL1601" s="31" t="n">
        <f aca="false">IF(AK1601=1,IF(OBJECTIVE=1,AI1601,AJ1601),1000000000000)+ROW()*0.000000001</f>
        <v>1000000000000</v>
      </c>
      <c r="AM1601" s="31" t="n">
        <v>7.200629</v>
      </c>
      <c r="AN1601" s="41" t="n">
        <v>1.104829</v>
      </c>
      <c r="AO1601" s="31" t="n">
        <v>1.119655</v>
      </c>
      <c r="AP1601" s="31" t="n">
        <f aca="false">IF(CORE_MODE=1,G1601,IF(OR(CORE_MODE=3,CORE_MODE=4),G1601+(CHOOSE(N_CW+1,0,1,CW_N2,CW_N3,CW_N4,CW_N5,CW_N6)+CHOOSE(N_CW_A+1,0,CW_A1,CW_A2))*CW_PER_SWING*AM1601,AM1601))</f>
        <v>35.901628503427</v>
      </c>
      <c r="AQ1601" s="41" t="n">
        <f aca="false">IF(CORE_MODE=2,AN1601,K1601)</f>
        <v>1.166209</v>
      </c>
      <c r="AR1601" s="31" t="n">
        <f aca="false">IF(CORE_MODE=2,AO1601,L1601)</f>
        <v>2.810722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31" t="n">
        <v>20.62</v>
      </c>
      <c r="H1602" s="8" t="n">
        <v>127.200302</v>
      </c>
      <c r="I1602" s="8" t="n">
        <v>549.326458</v>
      </c>
      <c r="J1602" s="31" t="n">
        <v>4.318594</v>
      </c>
      <c r="K1602" s="41" t="n">
        <v>1.197369</v>
      </c>
      <c r="L1602" s="31" t="n">
        <v>5.072119</v>
      </c>
      <c r="M1602" s="8" t="n">
        <v>237</v>
      </c>
      <c r="N1602" s="8" t="n">
        <v>1094</v>
      </c>
      <c r="O1602" s="31" t="n">
        <v>17.912044</v>
      </c>
      <c r="P1602" s="31" t="n">
        <v>12.069083</v>
      </c>
      <c r="Q1602" s="31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31" t="n">
        <v>5.71133</v>
      </c>
      <c r="W1602" s="41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2*ROUNDUP(G1602*1000/V_ZENER,0)*PRICE_Z+(4+IF(CORE_MODE=1,1,0)+IF(OR(CORE_MODE=3,CORE_MODE=4),1+2*N_CW+2*N_CW_A,0))*ROUNDUP(G1602*DIODE_SAFETY/V_STICK,0)*PRICE_STICK</f>
        <v>169.8</v>
      </c>
      <c r="AG1602" s="24" t="n">
        <f aca="false">SUM(X1602:AF1602)</f>
        <v>2495.04425882</v>
      </c>
      <c r="AH1602" s="20" t="n">
        <f aca="false">FIXED_BOM</f>
        <v>3666</v>
      </c>
      <c r="AI1602" s="24" t="n">
        <f aca="false">(AG1602+AH1602)*(1+CONT)</f>
        <v>7085.200897643</v>
      </c>
      <c r="AJ1602" s="24" t="n">
        <f aca="false">IF(AR1602&gt;0,AI1602/AR1602,1000000000000)</f>
        <v>1396.8916931253</v>
      </c>
      <c r="AK1602" s="8" t="n">
        <f aca="false">IF(AND(AP1602&gt;=V_NEED,AR1602&gt;=P_MIN,AQ1602&gt;=Z_MIN,F1602&lt;=N_CAP,D1602&lt;=R_MAX,OR(CORONA_REQ=0,O1602&gt;=G1602),OR(CORE_MODE&lt;&gt;3,E_CORE&lt;=E_NULL_MAX)),1,0)</f>
        <v>0</v>
      </c>
      <c r="AL1602" s="31" t="n">
        <f aca="false">IF(AK1602=1,IF(OBJECTIVE=1,AI1602,AJ1602),1000000000000)+ROW()*0.000000001</f>
        <v>1000000000000</v>
      </c>
      <c r="AM1602" s="31" t="n">
        <v>8.886001</v>
      </c>
      <c r="AN1602" s="41" t="n">
        <v>1.151988</v>
      </c>
      <c r="AO1602" s="31" t="n">
        <v>3.350945</v>
      </c>
      <c r="AP1602" s="31" t="n">
        <f aca="false">IF(CORE_MODE=1,G1602,IF(OR(CORE_MODE=3,CORE_MODE=4),G1602+(CHOOSE(N_CW+1,0,1,CW_N2,CW_N3,CW_N4,CW_N5,CW_N6)+CHOOSE(N_CW_A+1,0,CW_A1,CW_A2))*CW_PER_SWING*AM1602,AM1602))</f>
        <v>39.478431140263</v>
      </c>
      <c r="AQ1602" s="41" t="n">
        <f aca="false">IF(CORE_MODE=2,AN1602,K1602)</f>
        <v>1.197369</v>
      </c>
      <c r="AR1602" s="31" t="n">
        <f aca="false">IF(CORE_MODE=2,AO1602,L1602)</f>
        <v>5.072119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31" t="n">
        <v>20.62</v>
      </c>
      <c r="H1603" s="8" t="n">
        <v>172.727685</v>
      </c>
      <c r="I1603" s="8" t="n">
        <v>749.081534</v>
      </c>
      <c r="J1603" s="31" t="n">
        <v>4.336777</v>
      </c>
      <c r="K1603" s="41" t="n">
        <v>1.212932</v>
      </c>
      <c r="L1603" s="31" t="n">
        <v>7.342581</v>
      </c>
      <c r="M1603" s="8" t="n">
        <v>315</v>
      </c>
      <c r="N1603" s="8" t="n">
        <v>1250</v>
      </c>
      <c r="O1603" s="31" t="n">
        <v>17.912044</v>
      </c>
      <c r="P1603" s="31" t="n">
        <v>16.092111</v>
      </c>
      <c r="Q1603" s="31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31" t="n">
        <v>7.263538</v>
      </c>
      <c r="W1603" s="41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2*ROUNDUP(G1603*1000/V_ZENER,0)*PRICE_Z+(4+IF(CORE_MODE=1,1,0)+IF(OR(CORE_MODE=3,CORE_MODE=4),1+2*N_CW+2*N_CW_A,0))*ROUNDUP(G1603*DIODE_SAFETY/V_STICK,0)*PRICE_STICK</f>
        <v>169.8</v>
      </c>
      <c r="AG1603" s="24" t="n">
        <f aca="false">SUM(X1603:AF1603)</f>
        <v>3166.15028593</v>
      </c>
      <c r="AH1603" s="20" t="n">
        <f aca="false">FIXED_BOM</f>
        <v>3666</v>
      </c>
      <c r="AI1603" s="24" t="n">
        <f aca="false">(AG1603+AH1603)*(1+CONT)</f>
        <v>7856.9728288195</v>
      </c>
      <c r="AJ1603" s="24" t="n">
        <f aca="false">IF(AR1603&gt;0,AI1603/AR1603,1000000000000)</f>
        <v>1070.05599649762</v>
      </c>
      <c r="AK1603" s="8" t="n">
        <f aca="false">IF(AND(AP1603&gt;=V_NEED,AR1603&gt;=P_MIN,AQ1603&gt;=Z_MIN,F1603&lt;=N_CAP,D1603&lt;=R_MAX,OR(CORONA_REQ=0,O1603&gt;=G1603),OR(CORE_MODE&lt;&gt;3,E_CORE&lt;=E_NULL_MAX)),1,0)</f>
        <v>0</v>
      </c>
      <c r="AL1603" s="31" t="n">
        <f aca="false">IF(AK1603=1,IF(OBJECTIVE=1,AI1603,AJ1603),1000000000000)+ROW()*0.000000001</f>
        <v>1000000000000</v>
      </c>
      <c r="AM1603" s="31" t="n">
        <v>9.479318</v>
      </c>
      <c r="AN1603" s="41" t="n">
        <v>1.177813</v>
      </c>
      <c r="AO1603" s="31" t="n">
        <v>5.363276</v>
      </c>
      <c r="AP1603" s="31" t="n">
        <f aca="false">IF(CORE_MODE=1,G1603,IF(OR(CORE_MODE=3,CORE_MODE=4),G1603+(CHOOSE(N_CW+1,0,1,CW_N2,CW_N3,CW_N4,CW_N5,CW_N6)+CHOOSE(N_CW_A+1,0,CW_A1,CW_A2))*CW_PER_SWING*AM1603,AM1603))</f>
        <v>40.737605856634</v>
      </c>
      <c r="AQ1603" s="41" t="n">
        <f aca="false">IF(CORE_MODE=2,AN1603,K1603)</f>
        <v>1.212932</v>
      </c>
      <c r="AR1603" s="31" t="n">
        <f aca="false">IF(CORE_MODE=2,AO1603,L1603)</f>
        <v>7.342581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31" t="n">
        <v>20.62</v>
      </c>
      <c r="H1604" s="8" t="n">
        <v>218.255067</v>
      </c>
      <c r="I1604" s="8" t="n">
        <v>948.83661</v>
      </c>
      <c r="J1604" s="31" t="n">
        <v>4.347375</v>
      </c>
      <c r="K1604" s="41" t="n">
        <v>1.222334</v>
      </c>
      <c r="L1604" s="31" t="n">
        <v>9.625075</v>
      </c>
      <c r="M1604" s="8" t="n">
        <v>393</v>
      </c>
      <c r="N1604" s="8" t="n">
        <v>1406</v>
      </c>
      <c r="O1604" s="31" t="n">
        <v>17.912044</v>
      </c>
      <c r="P1604" s="31" t="n">
        <v>20.115139</v>
      </c>
      <c r="Q1604" s="31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31" t="n">
        <v>8.815746</v>
      </c>
      <c r="W1604" s="41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2*ROUNDUP(G1604*1000/V_ZENER,0)*PRICE_Z+(4+IF(CORE_MODE=1,1,0)+IF(OR(CORE_MODE=3,CORE_MODE=4),1+2*N_CW+2*N_CW_A,0))*ROUNDUP(G1604*DIODE_SAFETY/V_STICK,0)*PRICE_STICK</f>
        <v>169.8</v>
      </c>
      <c r="AG1604" s="24" t="n">
        <f aca="false">SUM(X1604:AF1604)</f>
        <v>3837.25637454</v>
      </c>
      <c r="AH1604" s="20" t="n">
        <f aca="false">FIXED_BOM</f>
        <v>3666</v>
      </c>
      <c r="AI1604" s="24" t="n">
        <f aca="false">(AG1604+AH1604)*(1+CONT)</f>
        <v>8628.744830721</v>
      </c>
      <c r="AJ1604" s="24" t="n">
        <f aca="false">IF(AR1604&gt;0,AI1604/AR1604,1000000000000)</f>
        <v>896.48598382049</v>
      </c>
      <c r="AK1604" s="8" t="n">
        <f aca="false">IF(AND(AP1604&gt;=V_NEED,AR1604&gt;=P_MIN,AQ1604&gt;=Z_MIN,F1604&lt;=N_CAP,D1604&lt;=R_MAX,OR(CORONA_REQ=0,O1604&gt;=G1604),OR(CORE_MODE&lt;&gt;3,E_CORE&lt;=E_NULL_MAX)),1,0)</f>
        <v>0</v>
      </c>
      <c r="AL1604" s="31" t="n">
        <f aca="false">IF(AK1604=1,IF(OBJECTIVE=1,AI1604,AJ1604),1000000000000)+ROW()*0.000000001</f>
        <v>1000000000000</v>
      </c>
      <c r="AM1604" s="31" t="n">
        <v>9.943516</v>
      </c>
      <c r="AN1604" s="41" t="n">
        <v>1.193143</v>
      </c>
      <c r="AO1604" s="31" t="n">
        <v>7.482706</v>
      </c>
      <c r="AP1604" s="31" t="n">
        <f aca="false">IF(CORE_MODE=1,G1604,IF(OR(CORE_MODE=3,CORE_MODE=4),G1604+(CHOOSE(N_CW+1,0,1,CW_N2,CW_N3,CW_N4,CW_N5,CW_N6)+CHOOSE(N_CW_A+1,0,CW_A1,CW_A2))*CW_PER_SWING*AM1604,AM1604))</f>
        <v>41.722756096708</v>
      </c>
      <c r="AQ1604" s="41" t="n">
        <f aca="false">IF(CORE_MODE=2,AN1604,K1604)</f>
        <v>1.222334</v>
      </c>
      <c r="AR1604" s="31" t="n">
        <f aca="false">IF(CORE_MODE=2,AO1604,L1604)</f>
        <v>9.625075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31" t="n">
        <v>20.62</v>
      </c>
      <c r="H1605" s="8" t="n">
        <v>263.78245</v>
      </c>
      <c r="I1605" s="8" t="n">
        <v>1148.591685</v>
      </c>
      <c r="J1605" s="31" t="n">
        <v>4.354314</v>
      </c>
      <c r="K1605" s="41" t="n">
        <v>1.228549</v>
      </c>
      <c r="L1605" s="31" t="n">
        <v>11.889567</v>
      </c>
      <c r="M1605" s="8" t="n">
        <v>484</v>
      </c>
      <c r="N1605" s="8" t="n">
        <v>1588</v>
      </c>
      <c r="O1605" s="31" t="n">
        <v>17.912044</v>
      </c>
      <c r="P1605" s="31" t="n">
        <v>24.138166</v>
      </c>
      <c r="Q1605" s="31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31" t="n">
        <v>10.626656</v>
      </c>
      <c r="W1605" s="41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2*ROUNDUP(G1605*1000/V_ZENER,0)*PRICE_Z+(4+IF(CORE_MODE=1,1,0)+IF(OR(CORE_MODE=3,CORE_MODE=4),1+2*N_CW+2*N_CW_A,0))*ROUNDUP(G1605*DIODE_SAFETY/V_STICK,0)*PRICE_STICK</f>
        <v>169.8</v>
      </c>
      <c r="AG1605" s="24" t="n">
        <f aca="false">SUM(X1605:AF1605)</f>
        <v>4613.16340114</v>
      </c>
      <c r="AH1605" s="20" t="n">
        <f aca="false">FIXED_BOM</f>
        <v>3666</v>
      </c>
      <c r="AI1605" s="24" t="n">
        <f aca="false">(AG1605+AH1605)*(1+CONT)</f>
        <v>9521.037911311</v>
      </c>
      <c r="AJ1605" s="24" t="n">
        <f aca="false">IF(AR1605&gt;0,AI1605/AR1605,1000000000000)</f>
        <v>800.78928957724</v>
      </c>
      <c r="AK1605" s="8" t="n">
        <f aca="false">IF(AND(AP1605&gt;=V_NEED,AR1605&gt;=P_MIN,AQ1605&gt;=Z_MIN,F1605&lt;=N_CAP,D1605&lt;=R_MAX,OR(CORONA_REQ=0,O1605&gt;=G1605),OR(CORE_MODE&lt;&gt;3,E_CORE&lt;=E_NULL_MAX)),1,0)</f>
        <v>0</v>
      </c>
      <c r="AL1605" s="31" t="n">
        <f aca="false">IF(AK1605=1,IF(OBJECTIVE=1,AI1605,AJ1605),1000000000000)+ROW()*0.000000001</f>
        <v>1000000000000</v>
      </c>
      <c r="AM1605" s="31" t="n">
        <v>10.318079</v>
      </c>
      <c r="AN1605" s="41" t="n">
        <v>1.203582</v>
      </c>
      <c r="AO1605" s="31" t="n">
        <v>9.666366</v>
      </c>
      <c r="AP1605" s="31" t="n">
        <f aca="false">IF(CORE_MODE=1,G1605,IF(OR(CORE_MODE=3,CORE_MODE=4),G1605+(CHOOSE(N_CW+1,0,1,CW_N2,CW_N3,CW_N4,CW_N5,CW_N6)+CHOOSE(N_CW_A+1,0,CW_A1,CW_A2))*CW_PER_SWING*AM1605,AM1605))</f>
        <v>42.517677292777</v>
      </c>
      <c r="AQ1605" s="41" t="n">
        <f aca="false">IF(CORE_MODE=2,AN1605,K1605)</f>
        <v>1.228549</v>
      </c>
      <c r="AR1605" s="31" t="n">
        <f aca="false">IF(CORE_MODE=2,AO1605,L1605)</f>
        <v>11.889567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31" t="n">
        <v>20.62</v>
      </c>
      <c r="H1606" s="8" t="n">
        <v>354.837215</v>
      </c>
      <c r="I1606" s="8" t="n">
        <v>1548.101837</v>
      </c>
      <c r="J1606" s="31" t="n">
        <v>4.362851</v>
      </c>
      <c r="K1606" s="41" t="n">
        <v>1.236441</v>
      </c>
      <c r="L1606" s="31" t="n">
        <v>16.460299</v>
      </c>
      <c r="M1606" s="8" t="n">
        <v>640</v>
      </c>
      <c r="N1606" s="8" t="n">
        <v>1900</v>
      </c>
      <c r="O1606" s="31" t="n">
        <v>17.912044</v>
      </c>
      <c r="P1606" s="31" t="n">
        <v>32.184222</v>
      </c>
      <c r="Q1606" s="31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31" t="n">
        <v>13.731072</v>
      </c>
      <c r="W1606" s="41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2*ROUNDUP(G1606*1000/V_ZENER,0)*PRICE_Z+(4+IF(CORE_MODE=1,1,0)+IF(OR(CORE_MODE=3,CORE_MODE=4),1+2*N_CW+2*N_CW_A,0))*ROUNDUP(G1606*DIODE_SAFETY/V_STICK,0)*PRICE_STICK</f>
        <v>169.8</v>
      </c>
      <c r="AG1606" s="24" t="n">
        <f aca="false">SUM(X1606:AF1606)</f>
        <v>5955.37545336</v>
      </c>
      <c r="AH1606" s="20" t="n">
        <f aca="false">FIXED_BOM</f>
        <v>3666</v>
      </c>
      <c r="AI1606" s="24" t="n">
        <f aca="false">(AG1606+AH1606)*(1+CONT)</f>
        <v>11064.581771364</v>
      </c>
      <c r="AJ1606" s="24" t="n">
        <f aca="false">IF(AR1606&gt;0,AI1606/AR1606,1000000000000)</f>
        <v>672.198103531655</v>
      </c>
      <c r="AK1606" s="8" t="n">
        <f aca="false">IF(AND(AP1606&gt;=V_NEED,AR1606&gt;=P_MIN,AQ1606&gt;=Z_MIN,F1606&lt;=N_CAP,D1606&lt;=R_MAX,OR(CORONA_REQ=0,O1606&gt;=G1606),OR(CORE_MODE&lt;&gt;3,E_CORE&lt;=E_NULL_MAX)),1,0)</f>
        <v>0</v>
      </c>
      <c r="AL1606" s="31" t="n">
        <f aca="false">IF(AK1606=1,IF(OBJECTIVE=1,AI1606,AJ1606),1000000000000)+ROW()*0.000000001</f>
        <v>1000000000000</v>
      </c>
      <c r="AM1606" s="31" t="n">
        <v>10.843249</v>
      </c>
      <c r="AN1606" s="41" t="n">
        <v>1.217893</v>
      </c>
      <c r="AO1606" s="31" t="n">
        <v>14.246072</v>
      </c>
      <c r="AP1606" s="31" t="n">
        <f aca="false">IF(CORE_MODE=1,G1606,IF(OR(CORE_MODE=3,CORE_MODE=4),G1606+(CHOOSE(N_CW+1,0,1,CW_N2,CW_N3,CW_N4,CW_N5,CW_N6)+CHOOSE(N_CW_A+1,0,CW_A1,CW_A2))*CW_PER_SWING*AM1606,AM1606))</f>
        <v>43.632226152487</v>
      </c>
      <c r="AQ1606" s="41" t="n">
        <f aca="false">IF(CORE_MODE=2,AN1606,K1606)</f>
        <v>1.236441</v>
      </c>
      <c r="AR1606" s="31" t="n">
        <f aca="false">IF(CORE_MODE=2,AO1606,L1606)</f>
        <v>16.460299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31" t="n">
        <v>20.62</v>
      </c>
      <c r="H1607" s="8" t="n">
        <v>47.432387</v>
      </c>
      <c r="I1607" s="8" t="n">
        <v>253.709793</v>
      </c>
      <c r="J1607" s="31" t="n">
        <v>5.348873</v>
      </c>
      <c r="K1607" s="41" t="n">
        <v>1.189084</v>
      </c>
      <c r="L1607" s="31" t="n">
        <v>2.248742</v>
      </c>
      <c r="M1607" s="8" t="n">
        <v>158</v>
      </c>
      <c r="N1607" s="8" t="n">
        <v>936</v>
      </c>
      <c r="O1607" s="31" t="n">
        <v>19.540911</v>
      </c>
      <c r="P1607" s="31" t="n">
        <v>8.013738</v>
      </c>
      <c r="Q1607" s="31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31" t="n">
        <v>4.139222</v>
      </c>
      <c r="W1607" s="41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2*ROUNDUP(G1607*1000/V_ZENER,0)*PRICE_Z+(4+IF(CORE_MODE=1,1,0)+IF(OR(CORE_MODE=3,CORE_MODE=4),1+2*N_CW+2*N_CW_A,0))*ROUNDUP(G1607*DIODE_SAFETY/V_STICK,0)*PRICE_STICK</f>
        <v>169.8</v>
      </c>
      <c r="AG1607" s="24" t="n">
        <f aca="false">SUM(X1607:AF1607)</f>
        <v>1768.62788506</v>
      </c>
      <c r="AH1607" s="20" t="n">
        <f aca="false">FIXED_BOM</f>
        <v>3666</v>
      </c>
      <c r="AI1607" s="24" t="n">
        <f aca="false">(AG1607+AH1607)*(1+CONT)</f>
        <v>6249.822067819</v>
      </c>
      <c r="AJ1607" s="24" t="n">
        <f aca="false">IF(AR1607&gt;0,AI1607/AR1607,1000000000000)</f>
        <v>2779.25260782206</v>
      </c>
      <c r="AK1607" s="8" t="n">
        <f aca="false">IF(AND(AP1607&gt;=V_NEED,AR1607&gt;=P_MIN,AQ1607&gt;=Z_MIN,F1607&lt;=N_CAP,D1607&lt;=R_MAX,OR(CORONA_REQ=0,O1607&gt;=G1607),OR(CORE_MODE&lt;&gt;3,E_CORE&lt;=E_NULL_MAX)),1,0)</f>
        <v>0</v>
      </c>
      <c r="AL1607" s="31" t="n">
        <f aca="false">IF(AK1607=1,IF(OBJECTIVE=1,AI1607,AJ1607),1000000000000)+ROW()*0.000000001</f>
        <v>1000000000000</v>
      </c>
      <c r="AM1607" s="31" t="n">
        <v>8.219513</v>
      </c>
      <c r="AN1607" s="41" t="n">
        <v>1.101078</v>
      </c>
      <c r="AO1607" s="31" t="n">
        <v>0.590862</v>
      </c>
      <c r="AP1607" s="31" t="n">
        <f aca="false">IF(CORE_MODE=1,G1607,IF(OR(CORE_MODE=3,CORE_MODE=4),G1607+(CHOOSE(N_CW+1,0,1,CW_N2,CW_N3,CW_N4,CW_N5,CW_N6)+CHOOSE(N_CW_A+1,0,CW_A1,CW_A2))*CW_PER_SWING*AM1607,AM1607))</f>
        <v>38.063968317919</v>
      </c>
      <c r="AQ1607" s="41" t="n">
        <f aca="false">IF(CORE_MODE=2,AN1607,K1607)</f>
        <v>1.189084</v>
      </c>
      <c r="AR1607" s="31" t="n">
        <f aca="false">IF(CORE_MODE=2,AO1607,L1607)</f>
        <v>2.248742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31" t="n">
        <v>20.62</v>
      </c>
      <c r="H1608" s="8" t="n">
        <v>73.393751</v>
      </c>
      <c r="I1608" s="8" t="n">
        <v>398.686817</v>
      </c>
      <c r="J1608" s="31" t="n">
        <v>5.432163</v>
      </c>
      <c r="K1608" s="41" t="n">
        <v>1.235481</v>
      </c>
      <c r="L1608" s="31" t="n">
        <v>4.199509</v>
      </c>
      <c r="M1608" s="8" t="n">
        <v>242</v>
      </c>
      <c r="N1608" s="8" t="n">
        <v>1104</v>
      </c>
      <c r="O1608" s="31" t="n">
        <v>19.540911</v>
      </c>
      <c r="P1608" s="31" t="n">
        <v>12.020607</v>
      </c>
      <c r="Q1608" s="31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31" t="n">
        <v>5.810831</v>
      </c>
      <c r="W1608" s="41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2*ROUNDUP(G1608*1000/V_ZENER,0)*PRICE_Z+(4+IF(CORE_MODE=1,1,0)+IF(OR(CORE_MODE=3,CORE_MODE=4),1+2*N_CW+2*N_CW_A,0))*ROUNDUP(G1608*DIODE_SAFETY/V_STICK,0)*PRICE_STICK</f>
        <v>169.8</v>
      </c>
      <c r="AG1608" s="24" t="n">
        <f aca="false">SUM(X1608:AF1608)</f>
        <v>2464.47930009</v>
      </c>
      <c r="AH1608" s="20" t="n">
        <f aca="false">FIXED_BOM</f>
        <v>3666</v>
      </c>
      <c r="AI1608" s="24" t="n">
        <f aca="false">(AG1608+AH1608)*(1+CONT)</f>
        <v>7050.0511951035</v>
      </c>
      <c r="AJ1608" s="24" t="n">
        <f aca="false">IF(AR1608&gt;0,AI1608/AR1608,1000000000000)</f>
        <v>1678.77987524339</v>
      </c>
      <c r="AK1608" s="8" t="n">
        <f aca="false">IF(AND(AP1608&gt;=V_NEED,AR1608&gt;=P_MIN,AQ1608&gt;=Z_MIN,F1608&lt;=N_CAP,D1608&lt;=R_MAX,OR(CORONA_REQ=0,O1608&gt;=G1608),OR(CORE_MODE&lt;&gt;3,E_CORE&lt;=E_NULL_MAX)),1,0)</f>
        <v>0</v>
      </c>
      <c r="AL1608" s="31" t="n">
        <f aca="false">IF(AK1608=1,IF(OBJECTIVE=1,AI1608,AJ1608),1000000000000)+ROW()*0.000000001</f>
        <v>1000000000000</v>
      </c>
      <c r="AM1608" s="31" t="n">
        <v>10.355561</v>
      </c>
      <c r="AN1608" s="41" t="n">
        <v>1.168206</v>
      </c>
      <c r="AO1608" s="31" t="n">
        <v>2.952866</v>
      </c>
      <c r="AP1608" s="31" t="n">
        <f aca="false">IF(CORE_MODE=1,G1608,IF(OR(CORE_MODE=3,CORE_MODE=4),G1608+(CHOOSE(N_CW+1,0,1,CW_N2,CW_N3,CW_N4,CW_N5,CW_N6)+CHOOSE(N_CW_A+1,0,CW_A1,CW_A2))*CW_PER_SWING*AM1608,AM1608))</f>
        <v>42.597223954543</v>
      </c>
      <c r="AQ1608" s="41" t="n">
        <f aca="false">IF(CORE_MODE=2,AN1608,K1608)</f>
        <v>1.235481</v>
      </c>
      <c r="AR1608" s="31" t="n">
        <f aca="false">IF(CORE_MODE=2,AO1608,L1608)</f>
        <v>4.199509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31" t="n">
        <v>20.62</v>
      </c>
      <c r="H1609" s="8" t="n">
        <v>99.355115</v>
      </c>
      <c r="I1609" s="8" t="n">
        <v>543.663841</v>
      </c>
      <c r="J1609" s="31" t="n">
        <v>5.471926</v>
      </c>
      <c r="K1609" s="41" t="n">
        <v>1.259573</v>
      </c>
      <c r="L1609" s="31" t="n">
        <v>6.169811</v>
      </c>
      <c r="M1609" s="8" t="n">
        <v>312</v>
      </c>
      <c r="N1609" s="8" t="n">
        <v>1244</v>
      </c>
      <c r="O1609" s="31" t="n">
        <v>19.540911</v>
      </c>
      <c r="P1609" s="31" t="n">
        <v>16.027476</v>
      </c>
      <c r="Q1609" s="31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31" t="n">
        <v>7.203838</v>
      </c>
      <c r="W1609" s="41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2*ROUNDUP(G1609*1000/V_ZENER,0)*PRICE_Z+(4+IF(CORE_MODE=1,1,0)+IF(OR(CORE_MODE=3,CORE_MODE=4),1+2*N_CW+2*N_CW_A,0))*ROUNDUP(G1609*DIODE_SAFETY/V_STICK,0)*PRICE_STICK</f>
        <v>169.8</v>
      </c>
      <c r="AG1609" s="24" t="n">
        <f aca="false">SUM(X1609:AF1609)</f>
        <v>3046.29652132</v>
      </c>
      <c r="AH1609" s="20" t="n">
        <f aca="false">FIXED_BOM</f>
        <v>3666</v>
      </c>
      <c r="AI1609" s="24" t="n">
        <f aca="false">(AG1609+AH1609)*(1+CONT)</f>
        <v>7719.140999518</v>
      </c>
      <c r="AJ1609" s="24" t="n">
        <f aca="false">IF(AR1609&gt;0,AI1609/AR1609,1000000000000)</f>
        <v>1251.11466129481</v>
      </c>
      <c r="AK1609" s="8" t="n">
        <f aca="false">IF(AND(AP1609&gt;=V_NEED,AR1609&gt;=P_MIN,AQ1609&gt;=Z_MIN,F1609&lt;=N_CAP,D1609&lt;=R_MAX,OR(CORONA_REQ=0,O1609&gt;=G1609),OR(CORE_MODE&lt;&gt;3,E_CORE&lt;=E_NULL_MAX)),1,0)</f>
        <v>0</v>
      </c>
      <c r="AL1609" s="31" t="n">
        <f aca="false">IF(AK1609=1,IF(OBJECTIVE=1,AI1609,AJ1609),1000000000000)+ROW()*0.000000001</f>
        <v>1000000000000</v>
      </c>
      <c r="AM1609" s="31" t="n">
        <v>10.937005</v>
      </c>
      <c r="AN1609" s="41" t="n">
        <v>1.205315</v>
      </c>
      <c r="AO1609" s="31" t="n">
        <v>5.220878</v>
      </c>
      <c r="AP1609" s="31" t="n">
        <f aca="false">IF(CORE_MODE=1,G1609,IF(OR(CORE_MODE=3,CORE_MODE=4),G1609+(CHOOSE(N_CW+1,0,1,CW_N2,CW_N3,CW_N4,CW_N5,CW_N6)+CHOOSE(N_CW_A+1,0,CW_A1,CW_A2))*CW_PER_SWING*AM1609,AM1609))</f>
        <v>43.831201042315</v>
      </c>
      <c r="AQ1609" s="41" t="n">
        <f aca="false">IF(CORE_MODE=2,AN1609,K1609)</f>
        <v>1.259573</v>
      </c>
      <c r="AR1609" s="31" t="n">
        <f aca="false">IF(CORE_MODE=2,AO1609,L1609)</f>
        <v>6.169811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31" t="n">
        <v>20.62</v>
      </c>
      <c r="H1610" s="8" t="n">
        <v>125.316479</v>
      </c>
      <c r="I1610" s="8" t="n">
        <v>688.640866</v>
      </c>
      <c r="J1610" s="31" t="n">
        <v>5.495214</v>
      </c>
      <c r="K1610" s="41" t="n">
        <v>1.274074</v>
      </c>
      <c r="L1610" s="31" t="n">
        <v>8.143287</v>
      </c>
      <c r="M1610" s="8" t="n">
        <v>396</v>
      </c>
      <c r="N1610" s="8" t="n">
        <v>1412</v>
      </c>
      <c r="O1610" s="31" t="n">
        <v>19.540911</v>
      </c>
      <c r="P1610" s="31" t="n">
        <v>20.034345</v>
      </c>
      <c r="Q1610" s="31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31" t="n">
        <v>8.875447</v>
      </c>
      <c r="W1610" s="41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2*ROUNDUP(G1610*1000/V_ZENER,0)*PRICE_Z+(4+IF(CORE_MODE=1,1,0)+IF(OR(CORE_MODE=3,CORE_MODE=4),1+2*N_CW+2*N_CW_A,0))*ROUNDUP(G1610*DIODE_SAFETY/V_STICK,0)*PRICE_STICK</f>
        <v>169.8</v>
      </c>
      <c r="AG1610" s="24" t="n">
        <f aca="false">SUM(X1610:AF1610)</f>
        <v>3742.14793135</v>
      </c>
      <c r="AH1610" s="20" t="n">
        <f aca="false">FIXED_BOM</f>
        <v>3666</v>
      </c>
      <c r="AI1610" s="24" t="n">
        <f aca="false">(AG1610+AH1610)*(1+CONT)</f>
        <v>8519.3701210525</v>
      </c>
      <c r="AJ1610" s="24" t="n">
        <f aca="false">IF(AR1610&gt;0,AI1610/AR1610,1000000000000)</f>
        <v>1046.18320845778</v>
      </c>
      <c r="AK1610" s="8" t="n">
        <f aca="false">IF(AND(AP1610&gt;=V_NEED,AR1610&gt;=P_MIN,AQ1610&gt;=Z_MIN,F1610&lt;=N_CAP,D1610&lt;=R_MAX,OR(CORONA_REQ=0,O1610&gt;=G1610),OR(CORE_MODE&lt;&gt;3,E_CORE&lt;=E_NULL_MAX)),1,0)</f>
        <v>0</v>
      </c>
      <c r="AL1610" s="31" t="n">
        <f aca="false">IF(AK1610=1,IF(OBJECTIVE=1,AI1610,AJ1610),1000000000000)+ROW()*0.000000001</f>
        <v>1000000000000</v>
      </c>
      <c r="AM1610" s="31" t="n">
        <v>10.981257</v>
      </c>
      <c r="AN1610" s="41" t="n">
        <v>1.228929</v>
      </c>
      <c r="AO1610" s="31" t="n">
        <v>7.187315</v>
      </c>
      <c r="AP1610" s="31" t="n">
        <f aca="false">IF(CORE_MODE=1,G1610,IF(OR(CORE_MODE=3,CORE_MODE=4),G1610+(CHOOSE(N_CW+1,0,1,CW_N2,CW_N3,CW_N4,CW_N5,CW_N6)+CHOOSE(N_CW_A+1,0,CW_A1,CW_A2))*CW_PER_SWING*AM1610,AM1610))</f>
        <v>43.925115424591</v>
      </c>
      <c r="AQ1610" s="41" t="n">
        <f aca="false">IF(CORE_MODE=2,AN1610,K1610)</f>
        <v>1.274074</v>
      </c>
      <c r="AR1610" s="31" t="n">
        <f aca="false">IF(CORE_MODE=2,AO1610,L1610)</f>
        <v>8.143287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31" t="n">
        <v>20.62</v>
      </c>
      <c r="H1611" s="8" t="n">
        <v>151.277843</v>
      </c>
      <c r="I1611" s="8" t="n">
        <v>833.61789</v>
      </c>
      <c r="J1611" s="31" t="n">
        <v>5.510509</v>
      </c>
      <c r="K1611" s="41" t="n">
        <v>1.283761</v>
      </c>
      <c r="L1611" s="31" t="n">
        <v>10.118517</v>
      </c>
      <c r="M1611" s="8" t="n">
        <v>466</v>
      </c>
      <c r="N1611" s="8" t="n">
        <v>1552</v>
      </c>
      <c r="O1611" s="31" t="n">
        <v>19.540911</v>
      </c>
      <c r="P1611" s="31" t="n">
        <v>24.041214</v>
      </c>
      <c r="Q1611" s="31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31" t="n">
        <v>10.268454</v>
      </c>
      <c r="W1611" s="41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2*ROUNDUP(G1611*1000/V_ZENER,0)*PRICE_Z+(4+IF(CORE_MODE=1,1,0)+IF(OR(CORE_MODE=3,CORE_MODE=4),1+2*N_CW+2*N_CW_A,0))*ROUNDUP(G1611*DIODE_SAFETY/V_STICK,0)*PRICE_STICK</f>
        <v>169.8</v>
      </c>
      <c r="AG1611" s="24" t="n">
        <f aca="false">SUM(X1611:AF1611)</f>
        <v>4323.96515258</v>
      </c>
      <c r="AH1611" s="20" t="n">
        <f aca="false">FIXED_BOM</f>
        <v>3666</v>
      </c>
      <c r="AI1611" s="24" t="n">
        <f aca="false">(AG1611+AH1611)*(1+CONT)</f>
        <v>9188.459925467</v>
      </c>
      <c r="AJ1611" s="24" t="n">
        <f aca="false">IF(AR1611&gt;0,AI1611/AR1611,1000000000000)</f>
        <v>908.083657463539</v>
      </c>
      <c r="AK1611" s="8" t="n">
        <f aca="false">IF(AND(AP1611&gt;=V_NEED,AR1611&gt;=P_MIN,AQ1611&gt;=Z_MIN,F1611&lt;=N_CAP,D1611&lt;=R_MAX,OR(CORONA_REQ=0,O1611&gt;=G1611),OR(CORE_MODE&lt;&gt;3,E_CORE&lt;=E_NULL_MAX)),1,0)</f>
        <v>0</v>
      </c>
      <c r="AL1611" s="31" t="n">
        <f aca="false">IF(AK1611=1,IF(OBJECTIVE=1,AI1611,AJ1611),1000000000000)+ROW()*0.000000001</f>
        <v>1000000000000</v>
      </c>
      <c r="AM1611" s="31" t="n">
        <v>11.017527</v>
      </c>
      <c r="AN1611" s="41" t="n">
        <v>1.245622</v>
      </c>
      <c r="AO1611" s="31" t="n">
        <v>9.194369</v>
      </c>
      <c r="AP1611" s="31" t="n">
        <f aca="false">IF(CORE_MODE=1,G1611,IF(OR(CORE_MODE=3,CORE_MODE=4),G1611+(CHOOSE(N_CW+1,0,1,CW_N2,CW_N3,CW_N4,CW_N5,CW_N6)+CHOOSE(N_CW_A+1,0,CW_A1,CW_A2))*CW_PER_SWING*AM1611,AM1611))</f>
        <v>44.002089903601</v>
      </c>
      <c r="AQ1611" s="41" t="n">
        <f aca="false">IF(CORE_MODE=2,AN1611,K1611)</f>
        <v>1.283761</v>
      </c>
      <c r="AR1611" s="31" t="n">
        <f aca="false">IF(CORE_MODE=2,AO1611,L1611)</f>
        <v>10.118517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31" t="n">
        <v>20.62</v>
      </c>
      <c r="H1612" s="8" t="n">
        <v>203.200571</v>
      </c>
      <c r="I1612" s="8" t="n">
        <v>1123.571939</v>
      </c>
      <c r="J1612" s="31" t="n">
        <v>5.529374</v>
      </c>
      <c r="K1612" s="41" t="n">
        <v>1.29589</v>
      </c>
      <c r="L1612" s="31" t="n">
        <v>14.071797</v>
      </c>
      <c r="M1612" s="8" t="n">
        <v>620</v>
      </c>
      <c r="N1612" s="8" t="n">
        <v>1860</v>
      </c>
      <c r="O1612" s="31" t="n">
        <v>19.540911</v>
      </c>
      <c r="P1612" s="31" t="n">
        <v>32.054952</v>
      </c>
      <c r="Q1612" s="31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31" t="n">
        <v>13.33307</v>
      </c>
      <c r="W1612" s="41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2*ROUNDUP(G1612*1000/V_ZENER,0)*PRICE_Z+(4+IF(CORE_MODE=1,1,0)+IF(OR(CORE_MODE=3,CORE_MODE=4),1+2*N_CW+2*N_CW_A,0))*ROUNDUP(G1612*DIODE_SAFETY/V_STICK,0)*PRICE_STICK</f>
        <v>169.8</v>
      </c>
      <c r="AG1612" s="24" t="n">
        <f aca="false">SUM(X1612:AF1612)</f>
        <v>5601.63380231</v>
      </c>
      <c r="AH1612" s="20" t="n">
        <f aca="false">FIXED_BOM</f>
        <v>3666</v>
      </c>
      <c r="AI1612" s="24" t="n">
        <f aca="false">(AG1612+AH1612)*(1+CONT)</f>
        <v>10657.7788726565</v>
      </c>
      <c r="AJ1612" s="24" t="n">
        <f aca="false">IF(AR1612&gt;0,AI1612/AR1612,1000000000000)</f>
        <v>757.385774727741</v>
      </c>
      <c r="AK1612" s="8" t="n">
        <f aca="false">IF(AND(AP1612&gt;=V_NEED,AR1612&gt;=P_MIN,AQ1612&gt;=Z_MIN,F1612&lt;=N_CAP,D1612&lt;=R_MAX,OR(CORONA_REQ=0,O1612&gt;=G1612),OR(CORE_MODE&lt;&gt;3,E_CORE&lt;=E_NULL_MAX)),1,0)</f>
        <v>0</v>
      </c>
      <c r="AL1612" s="31" t="n">
        <f aca="false">IF(AK1612=1,IF(OBJECTIVE=1,AI1612,AJ1612),1000000000000)+ROW()*0.000000001</f>
        <v>1000000000000</v>
      </c>
      <c r="AM1612" s="31" t="n">
        <v>11.078337</v>
      </c>
      <c r="AN1612" s="41" t="n">
        <v>1.2655</v>
      </c>
      <c r="AO1612" s="31" t="n">
        <v>13.099561</v>
      </c>
      <c r="AP1612" s="31" t="n">
        <f aca="false">IF(CORE_MODE=1,G1612,IF(OR(CORE_MODE=3,CORE_MODE=4),G1612+(CHOOSE(N_CW+1,0,1,CW_N2,CW_N3,CW_N4,CW_N5,CW_N6)+CHOOSE(N_CW_A+1,0,CW_A1,CW_A2))*CW_PER_SWING*AM1612,AM1612))</f>
        <v>44.131144716631</v>
      </c>
      <c r="AQ1612" s="41" t="n">
        <f aca="false">IF(CORE_MODE=2,AN1612,K1612)</f>
        <v>1.29589</v>
      </c>
      <c r="AR1612" s="31" t="n">
        <f aca="false">IF(CORE_MODE=2,AO1612,L1612)</f>
        <v>14.071797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31" t="n">
        <v>20.62</v>
      </c>
      <c r="H1613" s="8" t="n">
        <v>61.309665</v>
      </c>
      <c r="I1613" s="8" t="n">
        <v>302.432143</v>
      </c>
      <c r="J1613" s="31" t="n">
        <v>4.932862</v>
      </c>
      <c r="K1613" s="41" t="n">
        <v>1.188799</v>
      </c>
      <c r="L1613" s="31" t="n">
        <v>2.683817</v>
      </c>
      <c r="M1613" s="8" t="n">
        <v>172</v>
      </c>
      <c r="N1613" s="8" t="n">
        <v>964</v>
      </c>
      <c r="O1613" s="31" t="n">
        <v>19.540911</v>
      </c>
      <c r="P1613" s="31" t="n">
        <v>9.370906</v>
      </c>
      <c r="Q1613" s="31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31" t="n">
        <v>4.417823</v>
      </c>
      <c r="W1613" s="41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2*ROUNDUP(G1613*1000/V_ZENER,0)*PRICE_Z+(4+IF(CORE_MODE=1,1,0)+IF(OR(CORE_MODE=3,CORE_MODE=4),1+2*N_CW+2*N_CW_A,0))*ROUNDUP(G1613*DIODE_SAFETY/V_STICK,0)*PRICE_STICK</f>
        <v>169.8</v>
      </c>
      <c r="AG1613" s="24" t="n">
        <f aca="false">SUM(X1613:AF1613)</f>
        <v>1898.90725982</v>
      </c>
      <c r="AH1613" s="20" t="n">
        <f aca="false">FIXED_BOM</f>
        <v>3666</v>
      </c>
      <c r="AI1613" s="24" t="n">
        <f aca="false">(AG1613+AH1613)*(1+CONT)</f>
        <v>6399.643348793</v>
      </c>
      <c r="AJ1613" s="24" t="n">
        <f aca="false">IF(AR1613&gt;0,AI1613/AR1613,1000000000000)</f>
        <v>2384.53044629831</v>
      </c>
      <c r="AK1613" s="8" t="n">
        <f aca="false">IF(AND(AP1613&gt;=V_NEED,AR1613&gt;=P_MIN,AQ1613&gt;=Z_MIN,F1613&lt;=N_CAP,D1613&lt;=R_MAX,OR(CORONA_REQ=0,O1613&gt;=G1613),OR(CORE_MODE&lt;&gt;3,E_CORE&lt;=E_NULL_MAX)),1,0)</f>
        <v>0</v>
      </c>
      <c r="AL1613" s="31" t="n">
        <f aca="false">IF(AK1613=1,IF(OBJECTIVE=1,AI1613,AJ1613),1000000000000)+ROW()*0.000000001</f>
        <v>1000000000000</v>
      </c>
      <c r="AM1613" s="31" t="n">
        <v>8.517885</v>
      </c>
      <c r="AN1613" s="41" t="n">
        <v>1.112787</v>
      </c>
      <c r="AO1613" s="31" t="n">
        <v>0.995257</v>
      </c>
      <c r="AP1613" s="31" t="n">
        <f aca="false">IF(CORE_MODE=1,G1613,IF(OR(CORE_MODE=3,CORE_MODE=4),G1613+(CHOOSE(N_CW+1,0,1,CW_N2,CW_N3,CW_N4,CW_N5,CW_N6)+CHOOSE(N_CW_A+1,0,CW_A1,CW_A2))*CW_PER_SWING*AM1613,AM1613))</f>
        <v>38.697192173755</v>
      </c>
      <c r="AQ1613" s="41" t="n">
        <f aca="false">IF(CORE_MODE=2,AN1613,K1613)</f>
        <v>1.188799</v>
      </c>
      <c r="AR1613" s="31" t="n">
        <f aca="false">IF(CORE_MODE=2,AO1613,L1613)</f>
        <v>2.683817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31" t="n">
        <v>20.62</v>
      </c>
      <c r="H1614" s="8" t="n">
        <v>95.200902</v>
      </c>
      <c r="I1614" s="8" t="n">
        <v>475.25051</v>
      </c>
      <c r="J1614" s="31" t="n">
        <v>4.99208</v>
      </c>
      <c r="K1614" s="41" t="n">
        <v>1.227214</v>
      </c>
      <c r="L1614" s="31" t="n">
        <v>4.880372</v>
      </c>
      <c r="M1614" s="8" t="n">
        <v>256</v>
      </c>
      <c r="N1614" s="8" t="n">
        <v>1132</v>
      </c>
      <c r="O1614" s="31" t="n">
        <v>19.540911</v>
      </c>
      <c r="P1614" s="31" t="n">
        <v>14.056359</v>
      </c>
      <c r="Q1614" s="31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31" t="n">
        <v>6.089432</v>
      </c>
      <c r="W1614" s="41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2*ROUNDUP(G1614*1000/V_ZENER,0)*PRICE_Z+(4+IF(CORE_MODE=1,1,0)+IF(OR(CORE_MODE=3,CORE_MODE=4),1+2*N_CW+2*N_CW_A,0))*ROUNDUP(G1614*DIODE_SAFETY/V_STICK,0)*PRICE_STICK</f>
        <v>169.8</v>
      </c>
      <c r="AG1614" s="24" t="n">
        <f aca="false">SUM(X1614:AF1614)</f>
        <v>2602.88132033</v>
      </c>
      <c r="AH1614" s="20" t="n">
        <f aca="false">FIXED_BOM</f>
        <v>3666</v>
      </c>
      <c r="AI1614" s="24" t="n">
        <f aca="false">(AG1614+AH1614)*(1+CONT)</f>
        <v>7209.2135183795</v>
      </c>
      <c r="AJ1614" s="24" t="n">
        <f aca="false">IF(AR1614&gt;0,AI1614/AR1614,1000000000000)</f>
        <v>1477.18524702205</v>
      </c>
      <c r="AK1614" s="8" t="n">
        <f aca="false">IF(AND(AP1614&gt;=V_NEED,AR1614&gt;=P_MIN,AQ1614&gt;=Z_MIN,F1614&lt;=N_CAP,D1614&lt;=R_MAX,OR(CORONA_REQ=0,O1614&gt;=G1614),OR(CORE_MODE&lt;&gt;3,E_CORE&lt;=E_NULL_MAX)),1,0)</f>
        <v>0</v>
      </c>
      <c r="AL1614" s="31" t="n">
        <f aca="false">IF(AK1614=1,IF(OBJECTIVE=1,AI1614,AJ1614),1000000000000)+ROW()*0.000000001</f>
        <v>1000000000000</v>
      </c>
      <c r="AM1614" s="31" t="n">
        <v>10.839135</v>
      </c>
      <c r="AN1614" s="41" t="n">
        <v>1.171163</v>
      </c>
      <c r="AO1614" s="31" t="n">
        <v>3.983168</v>
      </c>
      <c r="AP1614" s="31" t="n">
        <f aca="false">IF(CORE_MODE=1,G1614,IF(OR(CORE_MODE=3,CORE_MODE=4),G1614+(CHOOSE(N_CW+1,0,1,CW_N2,CW_N3,CW_N4,CW_N5,CW_N6)+CHOOSE(N_CW_A+1,0,CW_A1,CW_A2))*CW_PER_SWING*AM1614,AM1614))</f>
        <v>43.623495162505</v>
      </c>
      <c r="AQ1614" s="41" t="n">
        <f aca="false">IF(CORE_MODE=2,AN1614,K1614)</f>
        <v>1.227214</v>
      </c>
      <c r="AR1614" s="31" t="n">
        <f aca="false">IF(CORE_MODE=2,AO1614,L1614)</f>
        <v>4.880372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31" t="n">
        <v>20.62</v>
      </c>
      <c r="H1615" s="8" t="n">
        <v>129.09214</v>
      </c>
      <c r="I1615" s="8" t="n">
        <v>648.068878</v>
      </c>
      <c r="J1615" s="31" t="n">
        <v>5.020204</v>
      </c>
      <c r="K1615" s="41" t="n">
        <v>1.246608</v>
      </c>
      <c r="L1615" s="31" t="n">
        <v>7.094303</v>
      </c>
      <c r="M1615" s="8" t="n">
        <v>326</v>
      </c>
      <c r="N1615" s="8" t="n">
        <v>1272</v>
      </c>
      <c r="O1615" s="31" t="n">
        <v>19.540911</v>
      </c>
      <c r="P1615" s="31" t="n">
        <v>18.741812</v>
      </c>
      <c r="Q1615" s="31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31" t="n">
        <v>7.482439</v>
      </c>
      <c r="W1615" s="41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2*ROUNDUP(G1615*1000/V_ZENER,0)*PRICE_Z+(4+IF(CORE_MODE=1,1,0)+IF(OR(CORE_MODE=3,CORE_MODE=4),1+2*N_CW+2*N_CW_A,0))*ROUNDUP(G1615*DIODE_SAFETY/V_STICK,0)*PRICE_STICK</f>
        <v>169.8</v>
      </c>
      <c r="AG1615" s="24" t="n">
        <f aca="false">SUM(X1615:AF1615)</f>
        <v>3192.82119204</v>
      </c>
      <c r="AH1615" s="20" t="n">
        <f aca="false">FIXED_BOM</f>
        <v>3666</v>
      </c>
      <c r="AI1615" s="24" t="n">
        <f aca="false">(AG1615+AH1615)*(1+CONT)</f>
        <v>7887.644370846</v>
      </c>
      <c r="AJ1615" s="24" t="n">
        <f aca="false">IF(AR1615&gt;0,AI1615/AR1615,1000000000000)</f>
        <v>1111.82795136407</v>
      </c>
      <c r="AK1615" s="8" t="n">
        <f aca="false">IF(AND(AP1615&gt;=V_NEED,AR1615&gt;=P_MIN,AQ1615&gt;=Z_MIN,F1615&lt;=N_CAP,D1615&lt;=R_MAX,OR(CORONA_REQ=0,O1615&gt;=G1615),OR(CORE_MODE&lt;&gt;3,E_CORE&lt;=E_NULL_MAX)),1,0)</f>
        <v>0</v>
      </c>
      <c r="AL1615" s="31" t="n">
        <f aca="false">IF(AK1615=1,IF(OBJECTIVE=1,AI1615,AJ1615),1000000000000)+ROW()*0.000000001</f>
        <v>1000000000000</v>
      </c>
      <c r="AM1615" s="31" t="n">
        <v>10.919153</v>
      </c>
      <c r="AN1615" s="41" t="n">
        <v>1.201717</v>
      </c>
      <c r="AO1615" s="31" t="n">
        <v>6.158528</v>
      </c>
      <c r="AP1615" s="31" t="n">
        <f aca="false">IF(CORE_MODE=1,G1615,IF(OR(CORE_MODE=3,CORE_MODE=4),G1615+(CHOOSE(N_CW+1,0,1,CW_N2,CW_N3,CW_N4,CW_N5,CW_N6)+CHOOSE(N_CW_A+1,0,CW_A1,CW_A2))*CW_PER_SWING*AM1615,AM1615))</f>
        <v>43.793314403239</v>
      </c>
      <c r="AQ1615" s="41" t="n">
        <f aca="false">IF(CORE_MODE=2,AN1615,K1615)</f>
        <v>1.246608</v>
      </c>
      <c r="AR1615" s="31" t="n">
        <f aca="false">IF(CORE_MODE=2,AO1615,L1615)</f>
        <v>7.094303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31" t="n">
        <v>20.62</v>
      </c>
      <c r="H1616" s="8" t="n">
        <v>162.983377</v>
      </c>
      <c r="I1616" s="8" t="n">
        <v>820.887245</v>
      </c>
      <c r="J1616" s="31" t="n">
        <v>5.036632</v>
      </c>
      <c r="K1616" s="41" t="n">
        <v>1.258465</v>
      </c>
      <c r="L1616" s="31" t="n">
        <v>9.3063</v>
      </c>
      <c r="M1616" s="8" t="n">
        <v>410</v>
      </c>
      <c r="N1616" s="8" t="n">
        <v>1440</v>
      </c>
      <c r="O1616" s="31" t="n">
        <v>19.540911</v>
      </c>
      <c r="P1616" s="31" t="n">
        <v>23.427265</v>
      </c>
      <c r="Q1616" s="31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31" t="n">
        <v>9.154048</v>
      </c>
      <c r="W1616" s="41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2*ROUNDUP(G1616*1000/V_ZENER,0)*PRICE_Z+(4+IF(CORE_MODE=1,1,0)+IF(OR(CORE_MODE=3,CORE_MODE=4),1+2*N_CW+2*N_CW_A,0))*ROUNDUP(G1616*DIODE_SAFETY/V_STICK,0)*PRICE_STICK</f>
        <v>169.8</v>
      </c>
      <c r="AG1616" s="24" t="n">
        <f aca="false">SUM(X1616:AF1616)</f>
        <v>3896.79525755</v>
      </c>
      <c r="AH1616" s="20" t="n">
        <f aca="false">FIXED_BOM</f>
        <v>3666</v>
      </c>
      <c r="AI1616" s="24" t="n">
        <f aca="false">(AG1616+AH1616)*(1+CONT)</f>
        <v>8697.2145461825</v>
      </c>
      <c r="AJ1616" s="24" t="n">
        <f aca="false">IF(AR1616&gt;0,AI1616/AR1616,1000000000000)</f>
        <v>934.551276681657</v>
      </c>
      <c r="AK1616" s="8" t="n">
        <f aca="false">IF(AND(AP1616&gt;=V_NEED,AR1616&gt;=P_MIN,AQ1616&gt;=Z_MIN,F1616&lt;=N_CAP,D1616&lt;=R_MAX,OR(CORONA_REQ=0,O1616&gt;=G1616),OR(CORE_MODE&lt;&gt;3,E_CORE&lt;=E_NULL_MAX)),1,0)</f>
        <v>0</v>
      </c>
      <c r="AL1616" s="31" t="n">
        <f aca="false">IF(AK1616=1,IF(OBJECTIVE=1,AI1616,AJ1616),1000000000000)+ROW()*0.000000001</f>
        <v>1000000000000</v>
      </c>
      <c r="AM1616" s="31" t="n">
        <v>10.962484</v>
      </c>
      <c r="AN1616" s="41" t="n">
        <v>1.222109</v>
      </c>
      <c r="AO1616" s="31" t="n">
        <v>8.411797</v>
      </c>
      <c r="AP1616" s="31" t="n">
        <f aca="false">IF(CORE_MODE=1,G1616,IF(OR(CORE_MODE=3,CORE_MODE=4),G1616+(CHOOSE(N_CW+1,0,1,CW_N2,CW_N3,CW_N4,CW_N5,CW_N6)+CHOOSE(N_CW_A+1,0,CW_A1,CW_A2))*CW_PER_SWING*AM1616,AM1616))</f>
        <v>43.885274181292</v>
      </c>
      <c r="AQ1616" s="41" t="n">
        <f aca="false">IF(CORE_MODE=2,AN1616,K1616)</f>
        <v>1.258465</v>
      </c>
      <c r="AR1616" s="31" t="n">
        <f aca="false">IF(CORE_MODE=2,AO1616,L1616)</f>
        <v>9.3063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31" t="n">
        <v>20.62</v>
      </c>
      <c r="H1617" s="8" t="n">
        <v>196.874614</v>
      </c>
      <c r="I1617" s="8" t="n">
        <v>993.705613</v>
      </c>
      <c r="J1617" s="31" t="n">
        <v>5.047403</v>
      </c>
      <c r="K1617" s="41" t="n">
        <v>1.266609</v>
      </c>
      <c r="L1617" s="31" t="n">
        <v>11.533759</v>
      </c>
      <c r="M1617" s="8" t="n">
        <v>494</v>
      </c>
      <c r="N1617" s="8" t="n">
        <v>1608</v>
      </c>
      <c r="O1617" s="31" t="n">
        <v>19.540911</v>
      </c>
      <c r="P1617" s="31" t="n">
        <v>28.112718</v>
      </c>
      <c r="Q1617" s="31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31" t="n">
        <v>10.825657</v>
      </c>
      <c r="W1617" s="41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2*ROUNDUP(G1617*1000/V_ZENER,0)*PRICE_Z+(4+IF(CORE_MODE=1,1,0)+IF(OR(CORE_MODE=3,CORE_MODE=4),1+2*N_CW+2*N_CW_A,0))*ROUNDUP(G1617*DIODE_SAFETY/V_STICK,0)*PRICE_STICK</f>
        <v>169.8</v>
      </c>
      <c r="AG1617" s="24" t="n">
        <f aca="false">SUM(X1617:AF1617)</f>
        <v>4600.76927503</v>
      </c>
      <c r="AH1617" s="20" t="n">
        <f aca="false">FIXED_BOM</f>
        <v>3666</v>
      </c>
      <c r="AI1617" s="24" t="n">
        <f aca="false">(AG1617+AH1617)*(1+CONT)</f>
        <v>9506.7846662845</v>
      </c>
      <c r="AJ1617" s="24" t="n">
        <f aca="false">IF(AR1617&gt;0,AI1617/AR1617,1000000000000)</f>
        <v>824.25726654116</v>
      </c>
      <c r="AK1617" s="8" t="n">
        <f aca="false">IF(AND(AP1617&gt;=V_NEED,AR1617&gt;=P_MIN,AQ1617&gt;=Z_MIN,F1617&lt;=N_CAP,D1617&lt;=R_MAX,OR(CORONA_REQ=0,O1617&gt;=G1617),OR(CORE_MODE&lt;&gt;3,E_CORE&lt;=E_NULL_MAX)),1,0)</f>
        <v>0</v>
      </c>
      <c r="AL1617" s="31" t="n">
        <f aca="false">IF(AK1617=1,IF(OBJECTIVE=1,AI1617,AJ1617),1000000000000)+ROW()*0.000000001</f>
        <v>1000000000000</v>
      </c>
      <c r="AM1617" s="31" t="n">
        <v>11.001067</v>
      </c>
      <c r="AN1617" s="41" t="n">
        <v>1.234902</v>
      </c>
      <c r="AO1617" s="31" t="n">
        <v>10.596232</v>
      </c>
      <c r="AP1617" s="31" t="n">
        <f aca="false">IF(CORE_MODE=1,G1617,IF(OR(CORE_MODE=3,CORE_MODE=4),G1617+(CHOOSE(N_CW+1,0,1,CW_N2,CW_N3,CW_N4,CW_N5,CW_N6)+CHOOSE(N_CW_A+1,0,CW_A1,CW_A2))*CW_PER_SWING*AM1617,AM1617))</f>
        <v>43.967157454621</v>
      </c>
      <c r="AQ1617" s="41" t="n">
        <f aca="false">IF(CORE_MODE=2,AN1617,K1617)</f>
        <v>1.266609</v>
      </c>
      <c r="AR1617" s="31" t="n">
        <f aca="false">IF(CORE_MODE=2,AO1617,L1617)</f>
        <v>11.533759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31" t="n">
        <v>20.62</v>
      </c>
      <c r="H1618" s="8" t="n">
        <v>264.657089</v>
      </c>
      <c r="I1618" s="8" t="n">
        <v>1339.342347</v>
      </c>
      <c r="J1618" s="31" t="n">
        <v>5.060671</v>
      </c>
      <c r="K1618" s="41" t="n">
        <v>1.276574</v>
      </c>
      <c r="L1618" s="31" t="n">
        <v>15.982148</v>
      </c>
      <c r="M1618" s="8" t="n">
        <v>662</v>
      </c>
      <c r="N1618" s="8" t="n">
        <v>1944</v>
      </c>
      <c r="O1618" s="31" t="n">
        <v>19.540911</v>
      </c>
      <c r="P1618" s="31" t="n">
        <v>37.483624</v>
      </c>
      <c r="Q1618" s="31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31" t="n">
        <v>14.168874</v>
      </c>
      <c r="W1618" s="41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2*ROUNDUP(G1618*1000/V_ZENER,0)*PRICE_Z+(4+IF(CORE_MODE=1,1,0)+IF(OR(CORE_MODE=3,CORE_MODE=4),1+2*N_CW+2*N_CW_A,0))*ROUNDUP(G1618*DIODE_SAFETY/V_STICK,0)*PRICE_STICK</f>
        <v>169.8</v>
      </c>
      <c r="AG1618" s="24" t="n">
        <f aca="false">SUM(X1618:AF1618)</f>
        <v>6008.71728105</v>
      </c>
      <c r="AH1618" s="20" t="n">
        <f aca="false">FIXED_BOM</f>
        <v>3666</v>
      </c>
      <c r="AI1618" s="24" t="n">
        <f aca="false">(AG1618+AH1618)*(1+CONT)</f>
        <v>11125.9248732075</v>
      </c>
      <c r="AJ1618" s="24" t="n">
        <f aca="false">IF(AR1618&gt;0,AI1618/AR1618,1000000000000)</f>
        <v>696.147030624889</v>
      </c>
      <c r="AK1618" s="8" t="n">
        <f aca="false">IF(AND(AP1618&gt;=V_NEED,AR1618&gt;=P_MIN,AQ1618&gt;=Z_MIN,F1618&lt;=N_CAP,D1618&lt;=R_MAX,OR(CORONA_REQ=0,O1618&gt;=G1618),OR(CORE_MODE&lt;&gt;3,E_CORE&lt;=E_NULL_MAX)),1,0)</f>
        <v>0</v>
      </c>
      <c r="AL1618" s="31" t="n">
        <f aca="false">IF(AK1618=1,IF(OBJECTIVE=1,AI1618,AJ1618),1000000000000)+ROW()*0.000000001</f>
        <v>1000000000000</v>
      </c>
      <c r="AM1618" s="31" t="n">
        <v>11.060957</v>
      </c>
      <c r="AN1618" s="41" t="n">
        <v>1.252334</v>
      </c>
      <c r="AO1618" s="31" t="n">
        <v>15.052228</v>
      </c>
      <c r="AP1618" s="31" t="n">
        <f aca="false">IF(CORE_MODE=1,G1618,IF(OR(CORE_MODE=3,CORE_MODE=4),G1618+(CHOOSE(N_CW+1,0,1,CW_N2,CW_N3,CW_N4,CW_N5,CW_N6)+CHOOSE(N_CW_A+1,0,CW_A1,CW_A2))*CW_PER_SWING*AM1618,AM1618))</f>
        <v>44.094259785691</v>
      </c>
      <c r="AQ1618" s="41" t="n">
        <f aca="false">IF(CORE_MODE=2,AN1618,K1618)</f>
        <v>1.276574</v>
      </c>
      <c r="AR1618" s="31" t="n">
        <f aca="false">IF(CORE_MODE=2,AO1618,L1618)</f>
        <v>15.982148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31" t="n">
        <v>20.62</v>
      </c>
      <c r="H1619" s="8" t="n">
        <v>86.264005</v>
      </c>
      <c r="I1619" s="8" t="n">
        <v>351.027246</v>
      </c>
      <c r="J1619" s="31" t="n">
        <v>4.06922</v>
      </c>
      <c r="K1619" s="41" t="n">
        <v>1.153543</v>
      </c>
      <c r="L1619" s="31" t="n">
        <v>2.649251</v>
      </c>
      <c r="M1619" s="8" t="n">
        <v>172</v>
      </c>
      <c r="N1619" s="8" t="n">
        <v>964</v>
      </c>
      <c r="O1619" s="31" t="n">
        <v>19.540911</v>
      </c>
      <c r="P1619" s="31" t="n">
        <v>10.728074</v>
      </c>
      <c r="Q1619" s="31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31" t="n">
        <v>4.417823</v>
      </c>
      <c r="W1619" s="41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2*ROUNDUP(G1619*1000/V_ZENER,0)*PRICE_Z+(4+IF(CORE_MODE=1,1,0)+IF(OR(CORE_MODE=3,CORE_MODE=4),1+2*N_CW+2*N_CW_A,0))*ROUNDUP(G1619*DIODE_SAFETY/V_STICK,0)*PRICE_STICK</f>
        <v>169.8</v>
      </c>
      <c r="AG1619" s="24" t="n">
        <f aca="false">SUM(X1619:AF1619)</f>
        <v>1915.15256078</v>
      </c>
      <c r="AH1619" s="20" t="n">
        <f aca="false">FIXED_BOM</f>
        <v>3666</v>
      </c>
      <c r="AI1619" s="24" t="n">
        <f aca="false">(AG1619+AH1619)*(1+CONT)</f>
        <v>6418.325444897</v>
      </c>
      <c r="AJ1619" s="24" t="n">
        <f aca="false">IF(AR1619&gt;0,AI1619/AR1619,1000000000000)</f>
        <v>2422.69435583756</v>
      </c>
      <c r="AK1619" s="8" t="n">
        <f aca="false">IF(AND(AP1619&gt;=V_NEED,AR1619&gt;=P_MIN,AQ1619&gt;=Z_MIN,F1619&lt;=N_CAP,D1619&lt;=R_MAX,OR(CORONA_REQ=0,O1619&gt;=G1619),OR(CORE_MODE&lt;&gt;3,E_CORE&lt;=E_NULL_MAX)),1,0)</f>
        <v>0</v>
      </c>
      <c r="AL1619" s="31" t="n">
        <f aca="false">IF(AK1619=1,IF(OBJECTIVE=1,AI1619,AJ1619),1000000000000)+ROW()*0.000000001</f>
        <v>1000000000000</v>
      </c>
      <c r="AM1619" s="31" t="n">
        <v>6.47493</v>
      </c>
      <c r="AN1619" s="41" t="n">
        <v>1.095114</v>
      </c>
      <c r="AO1619" s="31" t="n">
        <v>0.944725</v>
      </c>
      <c r="AP1619" s="31" t="n">
        <f aca="false">IF(CORE_MODE=1,G1619,IF(OR(CORE_MODE=3,CORE_MODE=4),G1619+(CHOOSE(N_CW+1,0,1,CW_N2,CW_N3,CW_N4,CW_N5,CW_N6)+CHOOSE(N_CW_A+1,0,CW_A1,CW_A2))*CW_PER_SWING*AM1619,AM1619))</f>
        <v>34.36150436659</v>
      </c>
      <c r="AQ1619" s="41" t="n">
        <f aca="false">IF(CORE_MODE=2,AN1619,K1619)</f>
        <v>1.153543</v>
      </c>
      <c r="AR1619" s="31" t="n">
        <f aca="false">IF(CORE_MODE=2,AO1619,L1619)</f>
        <v>2.649251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31" t="n">
        <v>20.62</v>
      </c>
      <c r="H1620" s="8" t="n">
        <v>134.414864</v>
      </c>
      <c r="I1620" s="8" t="n">
        <v>551.614243</v>
      </c>
      <c r="J1620" s="31" t="n">
        <v>4.103819</v>
      </c>
      <c r="K1620" s="41" t="n">
        <v>1.183669</v>
      </c>
      <c r="L1620" s="31" t="n">
        <v>4.816806</v>
      </c>
      <c r="M1620" s="8" t="n">
        <v>256</v>
      </c>
      <c r="N1620" s="8" t="n">
        <v>1132</v>
      </c>
      <c r="O1620" s="31" t="n">
        <v>19.540911</v>
      </c>
      <c r="P1620" s="31" t="n">
        <v>16.092111</v>
      </c>
      <c r="Q1620" s="31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31" t="n">
        <v>6.089432</v>
      </c>
      <c r="W1620" s="41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2*ROUNDUP(G1620*1000/V_ZENER,0)*PRICE_Z+(4+IF(CORE_MODE=1,1,0)+IF(OR(CORE_MODE=3,CORE_MODE=4),1+2*N_CW+2*N_CW_A,0))*ROUNDUP(G1620*DIODE_SAFETY/V_STICK,0)*PRICE_STICK</f>
        <v>169.8</v>
      </c>
      <c r="AG1620" s="24" t="n">
        <f aca="false">SUM(X1620:AF1620)</f>
        <v>2627.24927177</v>
      </c>
      <c r="AH1620" s="20" t="n">
        <f aca="false">FIXED_BOM</f>
        <v>3666</v>
      </c>
      <c r="AI1620" s="24" t="n">
        <f aca="false">(AG1620+AH1620)*(1+CONT)</f>
        <v>7237.2366625355</v>
      </c>
      <c r="AJ1620" s="24" t="n">
        <f aca="false">IF(AR1620&gt;0,AI1620/AR1620,1000000000000)</f>
        <v>1502.49702033578</v>
      </c>
      <c r="AK1620" s="8" t="n">
        <f aca="false">IF(AND(AP1620&gt;=V_NEED,AR1620&gt;=P_MIN,AQ1620&gt;=Z_MIN,F1620&lt;=N_CAP,D1620&lt;=R_MAX,OR(CORONA_REQ=0,O1620&gt;=G1620),OR(CORE_MODE&lt;&gt;3,E_CORE&lt;=E_NULL_MAX)),1,0)</f>
        <v>0</v>
      </c>
      <c r="AL1620" s="31" t="n">
        <f aca="false">IF(AK1620=1,IF(OBJECTIVE=1,AI1620,AJ1620),1000000000000)+ROW()*0.000000001</f>
        <v>1000000000000</v>
      </c>
      <c r="AM1620" s="31" t="n">
        <v>8.198512</v>
      </c>
      <c r="AN1620" s="41" t="n">
        <v>1.140288</v>
      </c>
      <c r="AO1620" s="31" t="n">
        <v>2.883702</v>
      </c>
      <c r="AP1620" s="31" t="n">
        <f aca="false">IF(CORE_MODE=1,G1620,IF(OR(CORE_MODE=3,CORE_MODE=4),G1620+(CHOOSE(N_CW+1,0,1,CW_N2,CW_N3,CW_N4,CW_N5,CW_N6)+CHOOSE(N_CW_A+1,0,CW_A1,CW_A2))*CW_PER_SWING*AM1620,AM1620))</f>
        <v>38.019398672656</v>
      </c>
      <c r="AQ1620" s="41" t="n">
        <f aca="false">IF(CORE_MODE=2,AN1620,K1620)</f>
        <v>1.183669</v>
      </c>
      <c r="AR1620" s="31" t="n">
        <f aca="false">IF(CORE_MODE=2,AO1620,L1620)</f>
        <v>4.816806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31" t="n">
        <v>20.62</v>
      </c>
      <c r="H1621" s="8" t="n">
        <v>182.565724</v>
      </c>
      <c r="I1621" s="8" t="n">
        <v>752.201241</v>
      </c>
      <c r="J1621" s="31" t="n">
        <v>4.120167</v>
      </c>
      <c r="K1621" s="41" t="n">
        <v>1.19837</v>
      </c>
      <c r="L1621" s="31" t="n">
        <v>6.985989</v>
      </c>
      <c r="M1621" s="8" t="n">
        <v>340</v>
      </c>
      <c r="N1621" s="8" t="n">
        <v>1300</v>
      </c>
      <c r="O1621" s="31" t="n">
        <v>19.540911</v>
      </c>
      <c r="P1621" s="31" t="n">
        <v>21.456148</v>
      </c>
      <c r="Q1621" s="31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31" t="n">
        <v>7.761041</v>
      </c>
      <c r="W1621" s="41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2*ROUNDUP(G1621*1000/V_ZENER,0)*PRICE_Z+(4+IF(CORE_MODE=1,1,0)+IF(OR(CORE_MODE=3,CORE_MODE=4),1+2*N_CW+2*N_CW_A,0))*ROUNDUP(G1621*DIODE_SAFETY/V_STICK,0)*PRICE_STICK</f>
        <v>169.8</v>
      </c>
      <c r="AG1621" s="24" t="n">
        <f aca="false">SUM(X1621:AF1621)</f>
        <v>3339.34592626</v>
      </c>
      <c r="AH1621" s="20" t="n">
        <f aca="false">FIXED_BOM</f>
        <v>3666</v>
      </c>
      <c r="AI1621" s="24" t="n">
        <f aca="false">(AG1621+AH1621)*(1+CONT)</f>
        <v>8056.147815199</v>
      </c>
      <c r="AJ1621" s="24" t="n">
        <f aca="false">IF(AR1621&gt;0,AI1621/AR1621,1000000000000)</f>
        <v>1153.18644435298</v>
      </c>
      <c r="AK1621" s="8" t="n">
        <f aca="false">IF(AND(AP1621&gt;=V_NEED,AR1621&gt;=P_MIN,AQ1621&gt;=Z_MIN,F1621&lt;=N_CAP,D1621&lt;=R_MAX,OR(CORONA_REQ=0,O1621&gt;=G1621),OR(CORE_MODE&lt;&gt;3,E_CORE&lt;=E_NULL_MAX)),1,0)</f>
        <v>0</v>
      </c>
      <c r="AL1621" s="31" t="n">
        <f aca="false">IF(AK1621=1,IF(OBJECTIVE=1,AI1621,AJ1621),1000000000000)+ROW()*0.000000001</f>
        <v>1000000000000</v>
      </c>
      <c r="AM1621" s="31" t="n">
        <v>8.962228</v>
      </c>
      <c r="AN1621" s="41" t="n">
        <v>1.164865</v>
      </c>
      <c r="AO1621" s="31" t="n">
        <v>4.70534</v>
      </c>
      <c r="AP1621" s="31" t="n">
        <f aca="false">IF(CORE_MODE=1,G1621,IF(OR(CORE_MODE=3,CORE_MODE=4),G1621+(CHOOSE(N_CW+1,0,1,CW_N2,CW_N3,CW_N4,CW_N5,CW_N6)+CHOOSE(N_CW_A+1,0,CW_A1,CW_A2))*CW_PER_SWING*AM1621,AM1621))</f>
        <v>39.640204881964</v>
      </c>
      <c r="AQ1621" s="41" t="n">
        <f aca="false">IF(CORE_MODE=2,AN1621,K1621)</f>
        <v>1.19837</v>
      </c>
      <c r="AR1621" s="31" t="n">
        <f aca="false">IF(CORE_MODE=2,AO1621,L1621)</f>
        <v>6.985989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31" t="n">
        <v>20.62</v>
      </c>
      <c r="H1622" s="8" t="n">
        <v>230.716584</v>
      </c>
      <c r="I1622" s="8" t="n">
        <v>952.788238</v>
      </c>
      <c r="J1622" s="31" t="n">
        <v>4.129691</v>
      </c>
      <c r="K1622" s="41" t="n">
        <v>1.207421</v>
      </c>
      <c r="L1622" s="31" t="n">
        <v>9.162917</v>
      </c>
      <c r="M1622" s="8" t="n">
        <v>438</v>
      </c>
      <c r="N1622" s="8" t="n">
        <v>1496</v>
      </c>
      <c r="O1622" s="31" t="n">
        <v>19.540911</v>
      </c>
      <c r="P1622" s="31" t="n">
        <v>26.820185</v>
      </c>
      <c r="Q1622" s="31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31" t="n">
        <v>9.711251</v>
      </c>
      <c r="W1622" s="41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2*ROUNDUP(G1622*1000/V_ZENER,0)*PRICE_Z+(4+IF(CORE_MODE=1,1,0)+IF(OR(CORE_MODE=3,CORE_MODE=4),1+2*N_CW+2*N_CW_A,0))*ROUNDUP(G1622*DIODE_SAFETY/V_STICK,0)*PRICE_STICK</f>
        <v>169.8</v>
      </c>
      <c r="AG1622" s="24" t="n">
        <f aca="false">SUM(X1622:AF1622)</f>
        <v>4165.47666302</v>
      </c>
      <c r="AH1622" s="20" t="n">
        <f aca="false">FIXED_BOM</f>
        <v>3666</v>
      </c>
      <c r="AI1622" s="24" t="n">
        <f aca="false">(AG1622+AH1622)*(1+CONT)</f>
        <v>9006.198162473</v>
      </c>
      <c r="AJ1622" s="24" t="n">
        <f aca="false">IF(AR1622&gt;0,AI1622/AR1622,1000000000000)</f>
        <v>982.89640323851</v>
      </c>
      <c r="AK1622" s="8" t="n">
        <f aca="false">IF(AND(AP1622&gt;=V_NEED,AR1622&gt;=P_MIN,AQ1622&gt;=Z_MIN,F1622&lt;=N_CAP,D1622&lt;=R_MAX,OR(CORONA_REQ=0,O1622&gt;=G1622),OR(CORE_MODE&lt;&gt;3,E_CORE&lt;=E_NULL_MAX)),1,0)</f>
        <v>0</v>
      </c>
      <c r="AL1622" s="31" t="n">
        <f aca="false">IF(AK1622=1,IF(OBJECTIVE=1,AI1622,AJ1622),1000000000000)+ROW()*0.000000001</f>
        <v>1000000000000</v>
      </c>
      <c r="AM1622" s="31" t="n">
        <v>9.571031</v>
      </c>
      <c r="AN1622" s="41" t="n">
        <v>1.179557</v>
      </c>
      <c r="AO1622" s="31" t="n">
        <v>6.669286</v>
      </c>
      <c r="AP1622" s="31" t="n">
        <f aca="false">IF(CORE_MODE=1,G1622,IF(OR(CORE_MODE=3,CORE_MODE=4),G1622+(CHOOSE(N_CW+1,0,1,CW_N2,CW_N3,CW_N4,CW_N5,CW_N6)+CHOOSE(N_CW_A+1,0,CW_A1,CW_A2))*CW_PER_SWING*AM1622,AM1622))</f>
        <v>40.932244963153</v>
      </c>
      <c r="AQ1622" s="41" t="n">
        <f aca="false">IF(CORE_MODE=2,AN1622,K1622)</f>
        <v>1.207421</v>
      </c>
      <c r="AR1622" s="31" t="n">
        <f aca="false">IF(CORE_MODE=2,AO1622,L1622)</f>
        <v>9.162917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31" t="n">
        <v>20.62</v>
      </c>
      <c r="H1623" s="8" t="n">
        <v>278.867444</v>
      </c>
      <c r="I1623" s="8" t="n">
        <v>1153.375236</v>
      </c>
      <c r="J1623" s="31" t="n">
        <v>4.135926</v>
      </c>
      <c r="K1623" s="41" t="n">
        <v>1.2134</v>
      </c>
      <c r="L1623" s="31" t="n">
        <v>11.341945</v>
      </c>
      <c r="M1623" s="8" t="n">
        <v>522</v>
      </c>
      <c r="N1623" s="8" t="n">
        <v>1664</v>
      </c>
      <c r="O1623" s="31" t="n">
        <v>19.540911</v>
      </c>
      <c r="P1623" s="31" t="n">
        <v>32.184222</v>
      </c>
      <c r="Q1623" s="31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31" t="n">
        <v>11.38286</v>
      </c>
      <c r="W1623" s="41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2*ROUNDUP(G1623*1000/V_ZENER,0)*PRICE_Z+(4+IF(CORE_MODE=1,1,0)+IF(OR(CORE_MODE=3,CORE_MODE=4),1+2*N_CW+2*N_CW_A,0))*ROUNDUP(G1623*DIODE_SAFETY/V_STICK,0)*PRICE_STICK</f>
        <v>169.8</v>
      </c>
      <c r="AG1623" s="24" t="n">
        <f aca="false">SUM(X1623:AF1623)</f>
        <v>4877.57337901</v>
      </c>
      <c r="AH1623" s="20" t="n">
        <f aca="false">FIXED_BOM</f>
        <v>3666</v>
      </c>
      <c r="AI1623" s="24" t="n">
        <f aca="false">(AG1623+AH1623)*(1+CONT)</f>
        <v>9825.1093858615</v>
      </c>
      <c r="AJ1623" s="24" t="n">
        <f aca="false">IF(AR1623&gt;0,AI1623/AR1623,1000000000000)</f>
        <v>866.263183771522</v>
      </c>
      <c r="AK1623" s="8" t="n">
        <f aca="false">IF(AND(AP1623&gt;=V_NEED,AR1623&gt;=P_MIN,AQ1623&gt;=Z_MIN,F1623&lt;=N_CAP,D1623&lt;=R_MAX,OR(CORONA_REQ=0,O1623&gt;=G1623),OR(CORE_MODE&lt;&gt;3,E_CORE&lt;=E_NULL_MAX)),1,0)</f>
        <v>0</v>
      </c>
      <c r="AL1623" s="31" t="n">
        <f aca="false">IF(AK1623=1,IF(OBJECTIVE=1,AI1623,AJ1623),1000000000000)+ROW()*0.000000001</f>
        <v>1000000000000</v>
      </c>
      <c r="AM1623" s="31" t="n">
        <v>10.065952</v>
      </c>
      <c r="AN1623" s="41" t="n">
        <v>1.189588</v>
      </c>
      <c r="AO1623" s="31" t="n">
        <v>8.739127</v>
      </c>
      <c r="AP1623" s="31" t="n">
        <f aca="false">IF(CORE_MODE=1,G1623,IF(OR(CORE_MODE=3,CORE_MODE=4),G1623+(CHOOSE(N_CW+1,0,1,CW_N2,CW_N3,CW_N4,CW_N5,CW_N6)+CHOOSE(N_CW_A+1,0,CW_A1,CW_A2))*CW_PER_SWING*AM1623,AM1623))</f>
        <v>41.982597489376</v>
      </c>
      <c r="AQ1623" s="41" t="n">
        <f aca="false">IF(CORE_MODE=2,AN1623,K1623)</f>
        <v>1.2134</v>
      </c>
      <c r="AR1623" s="31" t="n">
        <f aca="false">IF(CORE_MODE=2,AO1623,L1623)</f>
        <v>11.341945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31" t="n">
        <v>20.62</v>
      </c>
      <c r="H1624" s="8" t="n">
        <v>375.169164</v>
      </c>
      <c r="I1624" s="8" t="n">
        <v>1554.549231</v>
      </c>
      <c r="J1624" s="31" t="n">
        <v>4.143595</v>
      </c>
      <c r="K1624" s="41" t="n">
        <v>1.220639</v>
      </c>
      <c r="L1624" s="31" t="n">
        <v>15.690481</v>
      </c>
      <c r="M1624" s="8" t="n">
        <v>690</v>
      </c>
      <c r="N1624" s="8" t="n">
        <v>2000</v>
      </c>
      <c r="O1624" s="31" t="n">
        <v>19.540911</v>
      </c>
      <c r="P1624" s="31" t="n">
        <v>42.912296</v>
      </c>
      <c r="Q1624" s="31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31" t="n">
        <v>14.726077</v>
      </c>
      <c r="W1624" s="41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2*ROUNDUP(G1624*1000/V_ZENER,0)*PRICE_Z+(4+IF(CORE_MODE=1,1,0)+IF(OR(CORE_MODE=3,CORE_MODE=4),1+2*N_CW+2*N_CW_A,0))*ROUNDUP(G1624*DIODE_SAFETY/V_STICK,0)*PRICE_STICK</f>
        <v>169.8</v>
      </c>
      <c r="AG1624" s="24" t="n">
        <f aca="false">SUM(X1624:AF1624)</f>
        <v>6301.76668599</v>
      </c>
      <c r="AH1624" s="20" t="n">
        <f aca="false">FIXED_BOM</f>
        <v>3666</v>
      </c>
      <c r="AI1624" s="24" t="n">
        <f aca="false">(AG1624+AH1624)*(1+CONT)</f>
        <v>11462.9316888885</v>
      </c>
      <c r="AJ1624" s="24" t="n">
        <f aca="false">IF(AR1624&gt;0,AI1624/AR1624,1000000000000)</f>
        <v>730.565983852789</v>
      </c>
      <c r="AK1624" s="8" t="n">
        <f aca="false">IF(AND(AP1624&gt;=V_NEED,AR1624&gt;=P_MIN,AQ1624&gt;=Z_MIN,F1624&lt;=N_CAP,D1624&lt;=R_MAX,OR(CORONA_REQ=0,O1624&gt;=G1624),OR(CORE_MODE&lt;&gt;3,E_CORE&lt;=E_NULL_MAX)),1,0)</f>
        <v>0</v>
      </c>
      <c r="AL1624" s="31" t="n">
        <f aca="false">IF(AK1624=1,IF(OBJECTIVE=1,AI1624,AJ1624),1000000000000)+ROW()*0.000000001</f>
        <v>1000000000000</v>
      </c>
      <c r="AM1624" s="31" t="n">
        <v>10.753558</v>
      </c>
      <c r="AN1624" s="41" t="n">
        <v>1.202947</v>
      </c>
      <c r="AO1624" s="31" t="n">
        <v>13.078893</v>
      </c>
      <c r="AP1624" s="31" t="n">
        <f aca="false">IF(CORE_MODE=1,G1624,IF(OR(CORE_MODE=3,CORE_MODE=4),G1624+(CHOOSE(N_CW+1,0,1,CW_N2,CW_N3,CW_N4,CW_N5,CW_N6)+CHOOSE(N_CW_A+1,0,CW_A1,CW_A2))*CW_PER_SWING*AM1624,AM1624))</f>
        <v>43.441878261754</v>
      </c>
      <c r="AQ1624" s="41" t="n">
        <f aca="false">IF(CORE_MODE=2,AN1624,K1624)</f>
        <v>1.220639</v>
      </c>
      <c r="AR1624" s="31" t="n">
        <f aca="false">IF(CORE_MODE=2,AO1624,L1624)</f>
        <v>15.690481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31" t="n">
        <v>7.264419</v>
      </c>
      <c r="H1625" s="8" t="n">
        <v>22.477203</v>
      </c>
      <c r="I1625" s="8" t="n">
        <v>1209.368762</v>
      </c>
      <c r="J1625" s="31" t="n">
        <v>53.804238</v>
      </c>
      <c r="K1625" s="41" t="n">
        <v>1.636631</v>
      </c>
      <c r="L1625" s="31" t="n">
        <v>3.16771</v>
      </c>
      <c r="M1625" s="8" t="n">
        <v>51</v>
      </c>
      <c r="N1625" s="8" t="n">
        <v>694</v>
      </c>
      <c r="O1625" s="31" t="n">
        <v>8.205731</v>
      </c>
      <c r="P1625" s="31" t="n">
        <v>4.501429</v>
      </c>
      <c r="Q1625" s="31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31" t="n">
        <v>2.479516</v>
      </c>
      <c r="W1625" s="41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2*ROUNDUP(G1625*1000/V_ZENER,0)*PRICE_Z+(4+IF(CORE_MODE=1,1,0)+IF(OR(CORE_MODE=3,CORE_MODE=4),1+2*N_CW+2*N_CW_A,0))*ROUNDUP(G1625*DIODE_SAFETY/V_STICK,0)*PRICE_STICK</f>
        <v>66.9</v>
      </c>
      <c r="AG1625" s="24" t="n">
        <f aca="false">SUM(X1625:AF1625)</f>
        <v>1525.46863645</v>
      </c>
      <c r="AH1625" s="20" t="n">
        <f aca="false">FIXED_BOM</f>
        <v>3666</v>
      </c>
      <c r="AI1625" s="24" t="n">
        <f aca="false">(AG1625+AH1625)*(1+CONT)</f>
        <v>5970.1889319175</v>
      </c>
      <c r="AJ1625" s="24" t="n">
        <f aca="false">IF(AR1625&gt;0,AI1625/AR1625,1000000000000)</f>
        <v>1884.70186093976</v>
      </c>
      <c r="AK1625" s="8" t="n">
        <f aca="false">IF(AND(AP1625&gt;=V_NEED,AR1625&gt;=P_MIN,AQ1625&gt;=Z_MIN,F1625&lt;=N_CAP,D1625&lt;=R_MAX,OR(CORONA_REQ=0,O1625&gt;=G1625),OR(CORE_MODE&lt;&gt;3,E_CORE&lt;=E_NULL_MAX)),1,0)</f>
        <v>0</v>
      </c>
      <c r="AL1625" s="31" t="n">
        <f aca="false">IF(AK1625=1,IF(OBJECTIVE=1,AI1625,AJ1625),1000000000000)+ROW()*0.000000001</f>
        <v>1000000000000</v>
      </c>
      <c r="AM1625" s="31" t="n">
        <v>4.113879</v>
      </c>
      <c r="AN1625" s="41" t="n">
        <v>1.581369</v>
      </c>
      <c r="AO1625" s="31" t="n">
        <v>3.032952</v>
      </c>
      <c r="AP1625" s="31" t="n">
        <f aca="false">IF(CORE_MODE=1,G1625,IF(OR(CORE_MODE=3,CORE_MODE=4),G1625+(CHOOSE(N_CW+1,0,1,CW_N2,CW_N3,CW_N4,CW_N5,CW_N6)+CHOOSE(N_CW_A+1,0,CW_A1,CW_A2))*CW_PER_SWING*AM1625,AM1625))</f>
        <v>15.995152188177</v>
      </c>
      <c r="AQ1625" s="41" t="n">
        <f aca="false">IF(CORE_MODE=2,AN1625,K1625)</f>
        <v>1.636631</v>
      </c>
      <c r="AR1625" s="31" t="n">
        <f aca="false">IF(CORE_MODE=2,AO1625,L1625)</f>
        <v>3.16771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31" t="n">
        <v>7.264419</v>
      </c>
      <c r="H1626" s="8" t="n">
        <v>34.178461</v>
      </c>
      <c r="I1626" s="8" t="n">
        <v>1900.436625</v>
      </c>
      <c r="J1626" s="31" t="n">
        <v>55.603341</v>
      </c>
      <c r="K1626" s="41" t="n">
        <v>1.661078</v>
      </c>
      <c r="L1626" s="31" t="n">
        <v>5.101025</v>
      </c>
      <c r="M1626" s="8" t="n">
        <v>73.5</v>
      </c>
      <c r="N1626" s="8" t="n">
        <v>739</v>
      </c>
      <c r="O1626" s="31" t="n">
        <v>8.205731</v>
      </c>
      <c r="P1626" s="31" t="n">
        <v>6.752144</v>
      </c>
      <c r="Q1626" s="31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31" t="n">
        <v>3.031883</v>
      </c>
      <c r="W1626" s="41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2*ROUNDUP(G1626*1000/V_ZENER,0)*PRICE_Z+(4+IF(CORE_MODE=1,1,0)+IF(OR(CORE_MODE=3,CORE_MODE=4),1+2*N_CW+2*N_CW_A,0))*ROUNDUP(G1626*DIODE_SAFETY/V_STICK,0)*PRICE_STICK</f>
        <v>66.9</v>
      </c>
      <c r="AG1626" s="24" t="n">
        <f aca="false">SUM(X1626:AF1626)</f>
        <v>2048.83370808</v>
      </c>
      <c r="AH1626" s="20" t="n">
        <f aca="false">FIXED_BOM</f>
        <v>3666</v>
      </c>
      <c r="AI1626" s="24" t="n">
        <f aca="false">(AG1626+AH1626)*(1+CONT)</f>
        <v>6572.058764292</v>
      </c>
      <c r="AJ1626" s="24" t="n">
        <f aca="false">IF(AR1626&gt;0,AI1626/AR1626,1000000000000)</f>
        <v>1288.38003426605</v>
      </c>
      <c r="AK1626" s="8" t="n">
        <f aca="false">IF(AND(AP1626&gt;=V_NEED,AR1626&gt;=P_MIN,AQ1626&gt;=Z_MIN,F1626&lt;=N_CAP,D1626&lt;=R_MAX,OR(CORONA_REQ=0,O1626&gt;=G1626),OR(CORE_MODE&lt;&gt;3,E_CORE&lt;=E_NULL_MAX)),1,0)</f>
        <v>0</v>
      </c>
      <c r="AL1626" s="31" t="n">
        <f aca="false">IF(AK1626=1,IF(OBJECTIVE=1,AI1626,AJ1626),1000000000000)+ROW()*0.000000001</f>
        <v>1000000000000</v>
      </c>
      <c r="AM1626" s="31" t="n">
        <v>4.161544</v>
      </c>
      <c r="AN1626" s="41" t="n">
        <v>1.623543</v>
      </c>
      <c r="AO1626" s="31" t="n">
        <v>4.965846</v>
      </c>
      <c r="AP1626" s="31" t="n">
        <f aca="false">IF(CORE_MODE=1,G1626,IF(OR(CORE_MODE=3,CORE_MODE=4),G1626+(CHOOSE(N_CW+1,0,1,CW_N2,CW_N3,CW_N4,CW_N5,CW_N6)+CHOOSE(N_CW_A+1,0,CW_A1,CW_A2))*CW_PER_SWING*AM1626,AM1626))</f>
        <v>16.096309854072</v>
      </c>
      <c r="AQ1626" s="41" t="n">
        <f aca="false">IF(CORE_MODE=2,AN1626,K1626)</f>
        <v>1.661078</v>
      </c>
      <c r="AR1626" s="31" t="n">
        <f aca="false">IF(CORE_MODE=2,AO1626,L1626)</f>
        <v>5.101025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31" t="n">
        <v>7.264419</v>
      </c>
      <c r="H1627" s="8" t="n">
        <v>45.87972</v>
      </c>
      <c r="I1627" s="8" t="n">
        <v>2591.504489</v>
      </c>
      <c r="J1627" s="31" t="n">
        <v>56.48475</v>
      </c>
      <c r="K1627" s="41" t="n">
        <v>1.67218</v>
      </c>
      <c r="L1627" s="31" t="n">
        <v>7.036073</v>
      </c>
      <c r="M1627" s="8" t="n">
        <v>100.5</v>
      </c>
      <c r="N1627" s="8" t="n">
        <v>793</v>
      </c>
      <c r="O1627" s="31" t="n">
        <v>8.205731</v>
      </c>
      <c r="P1627" s="31" t="n">
        <v>9.002859</v>
      </c>
      <c r="Q1627" s="31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31" t="n">
        <v>3.694724</v>
      </c>
      <c r="W1627" s="41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2*ROUNDUP(G1627*1000/V_ZENER,0)*PRICE_Z+(4+IF(CORE_MODE=1,1,0)+IF(OR(CORE_MODE=3,CORE_MODE=4),1+2*N_CW+2*N_CW_A,0))*ROUNDUP(G1627*DIODE_SAFETY/V_STICK,0)*PRICE_STICK</f>
        <v>66.9</v>
      </c>
      <c r="AG1627" s="24" t="n">
        <f aca="false">SUM(X1627:AF1627)</f>
        <v>2664.01620479</v>
      </c>
      <c r="AH1627" s="20" t="n">
        <f aca="false">FIXED_BOM</f>
        <v>3666</v>
      </c>
      <c r="AI1627" s="24" t="n">
        <f aca="false">(AG1627+AH1627)*(1+CONT)</f>
        <v>7279.5186355085</v>
      </c>
      <c r="AJ1627" s="24" t="n">
        <f aca="false">IF(AR1627&gt;0,AI1627/AR1627,1000000000000)</f>
        <v>1034.59964606798</v>
      </c>
      <c r="AK1627" s="8" t="n">
        <f aca="false">IF(AND(AP1627&gt;=V_NEED,AR1627&gt;=P_MIN,AQ1627&gt;=Z_MIN,F1627&lt;=N_CAP,D1627&lt;=R_MAX,OR(CORONA_REQ=0,O1627&gt;=G1627),OR(CORE_MODE&lt;&gt;3,E_CORE&lt;=E_NULL_MAX)),1,0)</f>
        <v>0</v>
      </c>
      <c r="AL1627" s="31" t="n">
        <f aca="false">IF(AK1627=1,IF(OBJECTIVE=1,AI1627,AJ1627),1000000000000)+ROW()*0.000000001</f>
        <v>1000000000000</v>
      </c>
      <c r="AM1627" s="31" t="n">
        <v>4.204831</v>
      </c>
      <c r="AN1627" s="41" t="n">
        <v>1.644001</v>
      </c>
      <c r="AO1627" s="31" t="n">
        <v>6.901945</v>
      </c>
      <c r="AP1627" s="31" t="n">
        <f aca="false">IF(CORE_MODE=1,G1627,IF(OR(CORE_MODE=3,CORE_MODE=4),G1627+(CHOOSE(N_CW+1,0,1,CW_N2,CW_N3,CW_N4,CW_N5,CW_N6)+CHOOSE(N_CW_A+1,0,CW_A1,CW_A2))*CW_PER_SWING*AM1627,AM1627))</f>
        <v>16.188176252553</v>
      </c>
      <c r="AQ1627" s="41" t="n">
        <f aca="false">IF(CORE_MODE=2,AN1627,K1627)</f>
        <v>1.67218</v>
      </c>
      <c r="AR1627" s="31" t="n">
        <f aca="false">IF(CORE_MODE=2,AO1627,L1627)</f>
        <v>7.036073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31" t="n">
        <v>7.264419</v>
      </c>
      <c r="H1628" s="8" t="n">
        <v>57.580979</v>
      </c>
      <c r="I1628" s="8" t="n">
        <v>3282.572353</v>
      </c>
      <c r="J1628" s="31" t="n">
        <v>57.007929</v>
      </c>
      <c r="K1628" s="41" t="n">
        <v>1.678628</v>
      </c>
      <c r="L1628" s="31" t="n">
        <v>8.963391</v>
      </c>
      <c r="M1628" s="8" t="n">
        <v>123</v>
      </c>
      <c r="N1628" s="8" t="n">
        <v>838</v>
      </c>
      <c r="O1628" s="31" t="n">
        <v>8.205731</v>
      </c>
      <c r="P1628" s="31" t="n">
        <v>11.253574</v>
      </c>
      <c r="Q1628" s="31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31" t="n">
        <v>4.247091</v>
      </c>
      <c r="W1628" s="41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2*ROUNDUP(G1628*1000/V_ZENER,0)*PRICE_Z+(4+IF(CORE_MODE=1,1,0)+IF(OR(CORE_MODE=3,CORE_MODE=4),1+2*N_CW+2*N_CW_A,0))*ROUNDUP(G1628*DIODE_SAFETY/V_STICK,0)*PRICE_STICK</f>
        <v>66.9</v>
      </c>
      <c r="AG1628" s="24" t="n">
        <f aca="false">SUM(X1628:AF1628)</f>
        <v>3187.38121142</v>
      </c>
      <c r="AH1628" s="20" t="n">
        <f aca="false">FIXED_BOM</f>
        <v>3666</v>
      </c>
      <c r="AI1628" s="24" t="n">
        <f aca="false">(AG1628+AH1628)*(1+CONT)</f>
        <v>7881.388393133</v>
      </c>
      <c r="AJ1628" s="24" t="n">
        <f aca="false">IF(AR1628&gt;0,AI1628/AR1628,1000000000000)</f>
        <v>879.286465706227</v>
      </c>
      <c r="AK1628" s="8" t="n">
        <f aca="false">IF(AND(AP1628&gt;=V_NEED,AR1628&gt;=P_MIN,AQ1628&gt;=Z_MIN,F1628&lt;=N_CAP,D1628&lt;=R_MAX,OR(CORONA_REQ=0,O1628&gt;=G1628),OR(CORE_MODE&lt;&gt;3,E_CORE&lt;=E_NULL_MAX)),1,0)</f>
        <v>0</v>
      </c>
      <c r="AL1628" s="31" t="n">
        <f aca="false">IF(AK1628=1,IF(OBJECTIVE=1,AI1628,AJ1628),1000000000000)+ROW()*0.000000001</f>
        <v>1000000000000</v>
      </c>
      <c r="AM1628" s="31" t="n">
        <v>4.255158</v>
      </c>
      <c r="AN1628" s="41" t="n">
        <v>1.656399</v>
      </c>
      <c r="AO1628" s="31" t="n">
        <v>8.833136</v>
      </c>
      <c r="AP1628" s="31" t="n">
        <f aca="false">IF(CORE_MODE=1,G1628,IF(OR(CORE_MODE=3,CORE_MODE=4),G1628+(CHOOSE(N_CW+1,0,1,CW_N2,CW_N3,CW_N4,CW_N5,CW_N6)+CHOOSE(N_CW_A+1,0,CW_A1,CW_A2))*CW_PER_SWING*AM1628,AM1628))</f>
        <v>16.294983382554</v>
      </c>
      <c r="AQ1628" s="41" t="n">
        <f aca="false">IF(CORE_MODE=2,AN1628,K1628)</f>
        <v>1.678628</v>
      </c>
      <c r="AR1628" s="31" t="n">
        <f aca="false">IF(CORE_MODE=2,AO1628,L1628)</f>
        <v>8.963391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31" t="n">
        <v>7.264419</v>
      </c>
      <c r="H1629" s="8" t="n">
        <v>69.282237</v>
      </c>
      <c r="I1629" s="8" t="n">
        <v>3973.640217</v>
      </c>
      <c r="J1629" s="31" t="n">
        <v>57.354387</v>
      </c>
      <c r="K1629" s="41" t="n">
        <v>1.683775</v>
      </c>
      <c r="L1629" s="31" t="n">
        <v>10.909859</v>
      </c>
      <c r="M1629" s="8" t="n">
        <v>145.5</v>
      </c>
      <c r="N1629" s="8" t="n">
        <v>883</v>
      </c>
      <c r="O1629" s="31" t="n">
        <v>8.205731</v>
      </c>
      <c r="P1629" s="31" t="n">
        <v>13.504288</v>
      </c>
      <c r="Q1629" s="31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31" t="n">
        <v>4.799459</v>
      </c>
      <c r="W1629" s="41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2*ROUNDUP(G1629*1000/V_ZENER,0)*PRICE_Z+(4+IF(CORE_MODE=1,1,0)+IF(OR(CORE_MODE=3,CORE_MODE=4),1+2*N_CW+2*N_CW_A,0))*ROUNDUP(G1629*DIODE_SAFETY/V_STICK,0)*PRICE_STICK</f>
        <v>66.9</v>
      </c>
      <c r="AG1629" s="24" t="n">
        <f aca="false">SUM(X1629:AF1629)</f>
        <v>3710.74633108</v>
      </c>
      <c r="AH1629" s="20" t="n">
        <f aca="false">FIXED_BOM</f>
        <v>3666</v>
      </c>
      <c r="AI1629" s="24" t="n">
        <f aca="false">(AG1629+AH1629)*(1+CONT)</f>
        <v>8483.258280742</v>
      </c>
      <c r="AJ1629" s="24" t="n">
        <f aca="false">IF(AR1629&gt;0,AI1629/AR1629,1000000000000)</f>
        <v>777.577261149021</v>
      </c>
      <c r="AK1629" s="8" t="n">
        <f aca="false">IF(AND(AP1629&gt;=V_NEED,AR1629&gt;=P_MIN,AQ1629&gt;=Z_MIN,F1629&lt;=N_CAP,D1629&lt;=R_MAX,OR(CORONA_REQ=0,O1629&gt;=G1629),OR(CORE_MODE&lt;&gt;3,E_CORE&lt;=E_NULL_MAX)),1,0)</f>
        <v>0</v>
      </c>
      <c r="AL1629" s="31" t="n">
        <f aca="false">IF(AK1629=1,IF(OBJECTIVE=1,AI1629,AJ1629),1000000000000)+ROW()*0.000000001</f>
        <v>1000000000000</v>
      </c>
      <c r="AM1629" s="31" t="n">
        <v>4.318669</v>
      </c>
      <c r="AN1629" s="41" t="n">
        <v>1.664675</v>
      </c>
      <c r="AO1629" s="31" t="n">
        <v>10.775031</v>
      </c>
      <c r="AP1629" s="31" t="n">
        <f aca="false">IF(CORE_MODE=1,G1629,IF(OR(CORE_MODE=3,CORE_MODE=4),G1629+(CHOOSE(N_CW+1,0,1,CW_N2,CW_N3,CW_N4,CW_N5,CW_N6)+CHOOSE(N_CW_A+1,0,CW_A1,CW_A2))*CW_PER_SWING*AM1629,AM1629))</f>
        <v>16.429770427947</v>
      </c>
      <c r="AQ1629" s="41" t="n">
        <f aca="false">IF(CORE_MODE=2,AN1629,K1629)</f>
        <v>1.683775</v>
      </c>
      <c r="AR1629" s="31" t="n">
        <f aca="false">IF(CORE_MODE=2,AO1629,L1629)</f>
        <v>10.909859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31" t="n">
        <v>7.264419</v>
      </c>
      <c r="H1630" s="8" t="n">
        <v>92.684755</v>
      </c>
      <c r="I1630" s="8" t="n">
        <v>5355.775944</v>
      </c>
      <c r="J1630" s="31" t="n">
        <v>57.784864</v>
      </c>
      <c r="K1630" s="41" t="n">
        <v>1.688475</v>
      </c>
      <c r="L1630" s="31" t="n">
        <v>14.760733</v>
      </c>
      <c r="M1630" s="8" t="n">
        <v>195</v>
      </c>
      <c r="N1630" s="8" t="n">
        <v>982</v>
      </c>
      <c r="O1630" s="31" t="n">
        <v>8.205731</v>
      </c>
      <c r="P1630" s="31" t="n">
        <v>18.005718</v>
      </c>
      <c r="Q1630" s="31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31" t="n">
        <v>6.014667</v>
      </c>
      <c r="W1630" s="41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2*ROUNDUP(G1630*1000/V_ZENER,0)*PRICE_Z+(4+IF(CORE_MODE=1,1,0)+IF(OR(CORE_MODE=3,CORE_MODE=4),1+2*N_CW+2*N_CW_A,0))*ROUNDUP(G1630*DIODE_SAFETY/V_STICK,0)*PRICE_STICK</f>
        <v>66.9</v>
      </c>
      <c r="AG1630" s="24" t="n">
        <f aca="false">SUM(X1630:AF1630)</f>
        <v>4849.29383442</v>
      </c>
      <c r="AH1630" s="20" t="n">
        <f aca="false">FIXED_BOM</f>
        <v>3666</v>
      </c>
      <c r="AI1630" s="24" t="n">
        <f aca="false">(AG1630+AH1630)*(1+CONT)</f>
        <v>9792.587909583</v>
      </c>
      <c r="AJ1630" s="24" t="n">
        <f aca="false">IF(AR1630&gt;0,AI1630/AR1630,1000000000000)</f>
        <v>663.421519079236</v>
      </c>
      <c r="AK1630" s="8" t="n">
        <f aca="false">IF(AND(AP1630&gt;=V_NEED,AR1630&gt;=P_MIN,AQ1630&gt;=Z_MIN,F1630&lt;=N_CAP,D1630&lt;=R_MAX,OR(CORONA_REQ=0,O1630&gt;=G1630),OR(CORE_MODE&lt;&gt;3,E_CORE&lt;=E_NULL_MAX)),1,0)</f>
        <v>0</v>
      </c>
      <c r="AL1630" s="31" t="n">
        <f aca="false">IF(AK1630=1,IF(OBJECTIVE=1,AI1630,AJ1630),1000000000000)+ROW()*0.000000001</f>
        <v>1000000000000</v>
      </c>
      <c r="AM1630" s="31" t="n">
        <v>4.417895</v>
      </c>
      <c r="AN1630" s="41" t="n">
        <v>1.674337</v>
      </c>
      <c r="AO1630" s="31" t="n">
        <v>14.628405</v>
      </c>
      <c r="AP1630" s="31" t="n">
        <f aca="false">IF(CORE_MODE=1,G1630,IF(OR(CORE_MODE=3,CORE_MODE=4),G1630+(CHOOSE(N_CW+1,0,1,CW_N2,CW_N3,CW_N4,CW_N5,CW_N6)+CHOOSE(N_CW_A+1,0,CW_A1,CW_A2))*CW_PER_SWING*AM1630,AM1630))</f>
        <v>16.640354096385</v>
      </c>
      <c r="AQ1630" s="41" t="n">
        <f aca="false">IF(CORE_MODE=2,AN1630,K1630)</f>
        <v>1.688475</v>
      </c>
      <c r="AR1630" s="31" t="n">
        <f aca="false">IF(CORE_MODE=2,AO1630,L1630)</f>
        <v>14.760733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31" t="n">
        <v>7.264419</v>
      </c>
      <c r="H1631" s="8" t="n">
        <v>30.928519</v>
      </c>
      <c r="I1631" s="8" t="n">
        <v>1468.492777</v>
      </c>
      <c r="J1631" s="31" t="n">
        <v>47.480217</v>
      </c>
      <c r="K1631" s="41" t="n">
        <v>1.639751</v>
      </c>
      <c r="L1631" s="31" t="n">
        <v>3.858155</v>
      </c>
      <c r="M1631" s="8" t="n">
        <v>51</v>
      </c>
      <c r="N1631" s="8" t="n">
        <v>694</v>
      </c>
      <c r="O1631" s="31" t="n">
        <v>8.205731</v>
      </c>
      <c r="P1631" s="31" t="n">
        <v>5.31573</v>
      </c>
      <c r="Q1631" s="31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31" t="n">
        <v>2.479516</v>
      </c>
      <c r="W1631" s="41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2*ROUNDUP(G1631*1000/V_ZENER,0)*PRICE_Z+(4+IF(CORE_MODE=1,1,0)+IF(OR(CORE_MODE=3,CORE_MODE=4),1+2*N_CW+2*N_CW_A,0))*ROUNDUP(G1631*DIODE_SAFETY/V_STICK,0)*PRICE_STICK</f>
        <v>66.9</v>
      </c>
      <c r="AG1631" s="24" t="n">
        <f aca="false">SUM(X1631:AF1631)</f>
        <v>1535.21581942</v>
      </c>
      <c r="AH1631" s="20" t="n">
        <f aca="false">FIXED_BOM</f>
        <v>3666</v>
      </c>
      <c r="AI1631" s="24" t="n">
        <f aca="false">(AG1631+AH1631)*(1+CONT)</f>
        <v>5981.398192333</v>
      </c>
      <c r="AJ1631" s="24" t="n">
        <f aca="false">IF(AR1631&gt;0,AI1631/AR1631,1000000000000)</f>
        <v>1550.32604764013</v>
      </c>
      <c r="AK1631" s="8" t="n">
        <f aca="false">IF(AND(AP1631&gt;=V_NEED,AR1631&gt;=P_MIN,AQ1631&gt;=Z_MIN,F1631&lt;=N_CAP,D1631&lt;=R_MAX,OR(CORONA_REQ=0,O1631&gt;=G1631),OR(CORE_MODE&lt;&gt;3,E_CORE&lt;=E_NULL_MAX)),1,0)</f>
        <v>0</v>
      </c>
      <c r="AL1631" s="31" t="n">
        <f aca="false">IF(AK1631=1,IF(OBJECTIVE=1,AI1631,AJ1631),1000000000000)+ROW()*0.000000001</f>
        <v>1000000000000</v>
      </c>
      <c r="AM1631" s="31" t="n">
        <v>4.124061</v>
      </c>
      <c r="AN1631" s="41" t="n">
        <v>1.594772</v>
      </c>
      <c r="AO1631" s="31" t="n">
        <v>3.729416</v>
      </c>
      <c r="AP1631" s="31" t="n">
        <f aca="false">IF(CORE_MODE=1,G1631,IF(OR(CORE_MODE=3,CORE_MODE=4),G1631+(CHOOSE(N_CW+1,0,1,CW_N2,CW_N3,CW_N4,CW_N5,CW_N6)+CHOOSE(N_CW_A+1,0,CW_A1,CW_A2))*CW_PER_SWING*AM1631,AM1631))</f>
        <v>16.016761070043</v>
      </c>
      <c r="AQ1631" s="41" t="n">
        <f aca="false">IF(CORE_MODE=2,AN1631,K1631)</f>
        <v>1.639751</v>
      </c>
      <c r="AR1631" s="31" t="n">
        <f aca="false">IF(CORE_MODE=2,AO1631,L1631)</f>
        <v>3.858155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31" t="n">
        <v>7.264419</v>
      </c>
      <c r="H1632" s="8" t="n">
        <v>47.459101</v>
      </c>
      <c r="I1632" s="8" t="n">
        <v>2307.631507</v>
      </c>
      <c r="J1632" s="31" t="n">
        <v>48.623582</v>
      </c>
      <c r="K1632" s="41" t="n">
        <v>1.660353</v>
      </c>
      <c r="L1632" s="31" t="n">
        <v>6.188846</v>
      </c>
      <c r="M1632" s="8" t="n">
        <v>78</v>
      </c>
      <c r="N1632" s="8" t="n">
        <v>748</v>
      </c>
      <c r="O1632" s="31" t="n">
        <v>8.205731</v>
      </c>
      <c r="P1632" s="31" t="n">
        <v>7.973595</v>
      </c>
      <c r="Q1632" s="31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31" t="n">
        <v>3.142357</v>
      </c>
      <c r="W1632" s="41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2*ROUNDUP(G1632*1000/V_ZENER,0)*PRICE_Z+(4+IF(CORE_MODE=1,1,0)+IF(OR(CORE_MODE=3,CORE_MODE=4),1+2*N_CW+2*N_CW_A,0))*ROUNDUP(G1632*DIODE_SAFETY/V_STICK,0)*PRICE_STICK</f>
        <v>66.9</v>
      </c>
      <c r="AG1632" s="24" t="n">
        <f aca="false">SUM(X1632:AF1632)</f>
        <v>2155.27190163</v>
      </c>
      <c r="AH1632" s="20" t="n">
        <f aca="false">FIXED_BOM</f>
        <v>3666</v>
      </c>
      <c r="AI1632" s="24" t="n">
        <f aca="false">(AG1632+AH1632)*(1+CONT)</f>
        <v>6694.4626868745</v>
      </c>
      <c r="AJ1632" s="24" t="n">
        <f aca="false">IF(AR1632&gt;0,AI1632/AR1632,1000000000000)</f>
        <v>1081.69805596625</v>
      </c>
      <c r="AK1632" s="8" t="n">
        <f aca="false">IF(AND(AP1632&gt;=V_NEED,AR1632&gt;=P_MIN,AQ1632&gt;=Z_MIN,F1632&lt;=N_CAP,D1632&lt;=R_MAX,OR(CORONA_REQ=0,O1632&gt;=G1632),OR(CORE_MODE&lt;&gt;3,E_CORE&lt;=E_NULL_MAX)),1,0)</f>
        <v>0</v>
      </c>
      <c r="AL1632" s="31" t="n">
        <f aca="false">IF(AK1632=1,IF(OBJECTIVE=1,AI1632,AJ1632),1000000000000)+ROW()*0.000000001</f>
        <v>1000000000000</v>
      </c>
      <c r="AM1632" s="31" t="n">
        <v>4.185415</v>
      </c>
      <c r="AN1632" s="41" t="n">
        <v>1.629049</v>
      </c>
      <c r="AO1632" s="31" t="n">
        <v>6.052978</v>
      </c>
      <c r="AP1632" s="31" t="n">
        <f aca="false">IF(CORE_MODE=1,G1632,IF(OR(CORE_MODE=3,CORE_MODE=4),G1632+(CHOOSE(N_CW+1,0,1,CW_N2,CW_N3,CW_N4,CW_N5,CW_N6)+CHOOSE(N_CW_A+1,0,CW_A1,CW_A2))*CW_PER_SWING*AM1632,AM1632))</f>
        <v>16.146970394145</v>
      </c>
      <c r="AQ1632" s="41" t="n">
        <f aca="false">IF(CORE_MODE=2,AN1632,K1632)</f>
        <v>1.660353</v>
      </c>
      <c r="AR1632" s="31" t="n">
        <f aca="false">IF(CORE_MODE=2,AO1632,L1632)</f>
        <v>6.188846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31" t="n">
        <v>7.264419</v>
      </c>
      <c r="H1633" s="8" t="n">
        <v>63.989683</v>
      </c>
      <c r="I1633" s="8" t="n">
        <v>3146.770237</v>
      </c>
      <c r="J1633" s="31" t="n">
        <v>49.176212</v>
      </c>
      <c r="K1633" s="41" t="n">
        <v>1.669598</v>
      </c>
      <c r="L1633" s="31" t="n">
        <v>8.524796</v>
      </c>
      <c r="M1633" s="8" t="n">
        <v>105</v>
      </c>
      <c r="N1633" s="8" t="n">
        <v>802</v>
      </c>
      <c r="O1633" s="31" t="n">
        <v>8.205731</v>
      </c>
      <c r="P1633" s="31" t="n">
        <v>10.631461</v>
      </c>
      <c r="Q1633" s="31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31" t="n">
        <v>3.805198</v>
      </c>
      <c r="W1633" s="41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2*ROUNDUP(G1633*1000/V_ZENER,0)*PRICE_Z+(4+IF(CORE_MODE=1,1,0)+IF(OR(CORE_MODE=3,CORE_MODE=4),1+2*N_CW+2*N_CW_A,0))*ROUNDUP(G1633*DIODE_SAFETY/V_STICK,0)*PRICE_STICK</f>
        <v>66.9</v>
      </c>
      <c r="AG1633" s="24" t="n">
        <f aca="false">SUM(X1633:AF1633)</f>
        <v>2775.32793731</v>
      </c>
      <c r="AH1633" s="20" t="n">
        <f aca="false">FIXED_BOM</f>
        <v>3666</v>
      </c>
      <c r="AI1633" s="24" t="n">
        <f aca="false">(AG1633+AH1633)*(1+CONT)</f>
        <v>7407.5271279065</v>
      </c>
      <c r="AJ1633" s="24" t="n">
        <f aca="false">IF(AR1633&gt;0,AI1633/AR1633,1000000000000)</f>
        <v>868.938931548215</v>
      </c>
      <c r="AK1633" s="8" t="n">
        <f aca="false">IF(AND(AP1633&gt;=V_NEED,AR1633&gt;=P_MIN,AQ1633&gt;=Z_MIN,F1633&lt;=N_CAP,D1633&lt;=R_MAX,OR(CORONA_REQ=0,O1633&gt;=G1633),OR(CORE_MODE&lt;&gt;3,E_CORE&lt;=E_NULL_MAX)),1,0)</f>
        <v>0</v>
      </c>
      <c r="AL1633" s="31" t="n">
        <f aca="false">IF(AK1633=1,IF(OBJECTIVE=1,AI1633,AJ1633),1000000000000)+ROW()*0.000000001</f>
        <v>1000000000000</v>
      </c>
      <c r="AM1633" s="31" t="n">
        <v>4.237632</v>
      </c>
      <c r="AN1633" s="41" t="n">
        <v>1.646971</v>
      </c>
      <c r="AO1633" s="31" t="n">
        <v>8.396163</v>
      </c>
      <c r="AP1633" s="31" t="n">
        <f aca="false">IF(CORE_MODE=1,G1633,IF(OR(CORE_MODE=3,CORE_MODE=4),G1633+(CHOOSE(N_CW+1,0,1,CW_N2,CW_N3,CW_N4,CW_N5,CW_N6)+CHOOSE(N_CW_A+1,0,CW_A1,CW_A2))*CW_PER_SWING*AM1633,AM1633))</f>
        <v>16.257788601216</v>
      </c>
      <c r="AQ1633" s="41" t="n">
        <f aca="false">IF(CORE_MODE=2,AN1633,K1633)</f>
        <v>1.669598</v>
      </c>
      <c r="AR1633" s="31" t="n">
        <f aca="false">IF(CORE_MODE=2,AO1633,L1633)</f>
        <v>8.524796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31" t="n">
        <v>7.264419</v>
      </c>
      <c r="H1634" s="8" t="n">
        <v>80.520265</v>
      </c>
      <c r="I1634" s="8" t="n">
        <v>3985.908967</v>
      </c>
      <c r="J1634" s="31" t="n">
        <v>49.501935</v>
      </c>
      <c r="K1634" s="41" t="n">
        <v>1.675323</v>
      </c>
      <c r="L1634" s="31" t="n">
        <v>10.848743</v>
      </c>
      <c r="M1634" s="8" t="n">
        <v>127.5</v>
      </c>
      <c r="N1634" s="8" t="n">
        <v>847</v>
      </c>
      <c r="O1634" s="31" t="n">
        <v>8.205731</v>
      </c>
      <c r="P1634" s="31" t="n">
        <v>13.289326</v>
      </c>
      <c r="Q1634" s="31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31" t="n">
        <v>4.357565</v>
      </c>
      <c r="W1634" s="41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2*ROUNDUP(G1634*1000/V_ZENER,0)*PRICE_Z+(4+IF(CORE_MODE=1,1,0)+IF(OR(CORE_MODE=3,CORE_MODE=4),1+2*N_CW+2*N_CW_A,0))*ROUNDUP(G1634*DIODE_SAFETY/V_STICK,0)*PRICE_STICK</f>
        <v>66.9</v>
      </c>
      <c r="AG1634" s="24" t="n">
        <f aca="false">SUM(X1634:AF1634)</f>
        <v>3303.56659294</v>
      </c>
      <c r="AH1634" s="20" t="n">
        <f aca="false">FIXED_BOM</f>
        <v>3666</v>
      </c>
      <c r="AI1634" s="24" t="n">
        <f aca="false">(AG1634+AH1634)*(1+CONT)</f>
        <v>8015.001581881</v>
      </c>
      <c r="AJ1634" s="24" t="n">
        <f aca="false">IF(AR1634&gt;0,AI1634/AR1634,1000000000000)</f>
        <v>738.795414536136</v>
      </c>
      <c r="AK1634" s="8" t="n">
        <f aca="false">IF(AND(AP1634&gt;=V_NEED,AR1634&gt;=P_MIN,AQ1634&gt;=Z_MIN,F1634&lt;=N_CAP,D1634&lt;=R_MAX,OR(CORONA_REQ=0,O1634&gt;=G1634),OR(CORE_MODE&lt;&gt;3,E_CORE&lt;=E_NULL_MAX)),1,0)</f>
        <v>0</v>
      </c>
      <c r="AL1634" s="31" t="n">
        <f aca="false">IF(AK1634=1,IF(OBJECTIVE=1,AI1634,AJ1634),1000000000000)+ROW()*0.000000001</f>
        <v>1000000000000</v>
      </c>
      <c r="AM1634" s="31" t="n">
        <v>4.315728</v>
      </c>
      <c r="AN1634" s="41" t="n">
        <v>1.656525</v>
      </c>
      <c r="AO1634" s="31" t="n">
        <v>10.714357</v>
      </c>
      <c r="AP1634" s="31" t="n">
        <f aca="false">IF(CORE_MODE=1,G1634,IF(OR(CORE_MODE=3,CORE_MODE=4),G1634+(CHOOSE(N_CW+1,0,1,CW_N2,CW_N3,CW_N4,CW_N5,CW_N6)+CHOOSE(N_CW_A+1,0,CW_A1,CW_A2))*CW_PER_SWING*AM1634,AM1634))</f>
        <v>16.423528852464</v>
      </c>
      <c r="AQ1634" s="41" t="n">
        <f aca="false">IF(CORE_MODE=2,AN1634,K1634)</f>
        <v>1.675323</v>
      </c>
      <c r="AR1634" s="31" t="n">
        <f aca="false">IF(CORE_MODE=2,AO1634,L1634)</f>
        <v>10.848743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31" t="n">
        <v>7.264419</v>
      </c>
      <c r="H1635" s="8" t="n">
        <v>97.050847</v>
      </c>
      <c r="I1635" s="8" t="n">
        <v>4825.047697</v>
      </c>
      <c r="J1635" s="31" t="n">
        <v>49.716698</v>
      </c>
      <c r="K1635" s="41" t="n">
        <v>1.679378</v>
      </c>
      <c r="L1635" s="31" t="n">
        <v>13.189373</v>
      </c>
      <c r="M1635" s="8" t="n">
        <v>154.5</v>
      </c>
      <c r="N1635" s="8" t="n">
        <v>901</v>
      </c>
      <c r="O1635" s="31" t="n">
        <v>8.205731</v>
      </c>
      <c r="P1635" s="31" t="n">
        <v>15.947191</v>
      </c>
      <c r="Q1635" s="31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31" t="n">
        <v>5.020406</v>
      </c>
      <c r="W1635" s="41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2*ROUNDUP(G1635*1000/V_ZENER,0)*PRICE_Z+(4+IF(CORE_MODE=1,1,0)+IF(OR(CORE_MODE=3,CORE_MODE=4),1+2*N_CW+2*N_CW_A,0))*ROUNDUP(G1635*DIODE_SAFETY/V_STICK,0)*PRICE_STICK</f>
        <v>66.9</v>
      </c>
      <c r="AG1635" s="24" t="n">
        <f aca="false">SUM(X1635:AF1635)</f>
        <v>3923.62261165</v>
      </c>
      <c r="AH1635" s="20" t="n">
        <f aca="false">FIXED_BOM</f>
        <v>3666</v>
      </c>
      <c r="AI1635" s="24" t="n">
        <f aca="false">(AG1635+AH1635)*(1+CONT)</f>
        <v>8728.0660033975</v>
      </c>
      <c r="AJ1635" s="24" t="n">
        <f aca="false">IF(AR1635&gt;0,AI1635/AR1635,1000000000000)</f>
        <v>661.74988025568</v>
      </c>
      <c r="AK1635" s="8" t="n">
        <f aca="false">IF(AND(AP1635&gt;=V_NEED,AR1635&gt;=P_MIN,AQ1635&gt;=Z_MIN,F1635&lt;=N_CAP,D1635&lt;=R_MAX,OR(CORONA_REQ=0,O1635&gt;=G1635),OR(CORE_MODE&lt;&gt;3,E_CORE&lt;=E_NULL_MAX)),1,0)</f>
        <v>0</v>
      </c>
      <c r="AL1635" s="31" t="n">
        <f aca="false">IF(AK1635=1,IF(OBJECTIVE=1,AI1635,AJ1635),1000000000000)+ROW()*0.000000001</f>
        <v>1000000000000</v>
      </c>
      <c r="AM1635" s="31" t="n">
        <v>4.378847</v>
      </c>
      <c r="AN1635" s="41" t="n">
        <v>1.663701</v>
      </c>
      <c r="AO1635" s="31" t="n">
        <v>13.054779</v>
      </c>
      <c r="AP1635" s="31" t="n">
        <f aca="false">IF(CORE_MODE=1,G1635,IF(OR(CORE_MODE=3,CORE_MODE=4),G1635+(CHOOSE(N_CW+1,0,1,CW_N2,CW_N3,CW_N4,CW_N5,CW_N6)+CHOOSE(N_CW_A+1,0,CW_A1,CW_A2))*CW_PER_SWING*AM1635,AM1635))</f>
        <v>16.557483970761</v>
      </c>
      <c r="AQ1635" s="41" t="n">
        <f aca="false">IF(CORE_MODE=2,AN1635,K1635)</f>
        <v>1.679378</v>
      </c>
      <c r="AR1635" s="31" t="n">
        <f aca="false">IF(CORE_MODE=2,AO1635,L1635)</f>
        <v>13.189373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31" t="n">
        <v>7.264419</v>
      </c>
      <c r="H1636" s="8" t="n">
        <v>130.112012</v>
      </c>
      <c r="I1636" s="8" t="n">
        <v>6503.325156</v>
      </c>
      <c r="J1636" s="31" t="n">
        <v>49.982512</v>
      </c>
      <c r="K1636" s="41" t="n">
        <v>1.683665</v>
      </c>
      <c r="L1636" s="31" t="n">
        <v>17.849931</v>
      </c>
      <c r="M1636" s="8" t="n">
        <v>204</v>
      </c>
      <c r="N1636" s="8" t="n">
        <v>1000</v>
      </c>
      <c r="O1636" s="31" t="n">
        <v>8.205731</v>
      </c>
      <c r="P1636" s="31" t="n">
        <v>21.262921</v>
      </c>
      <c r="Q1636" s="31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31" t="n">
        <v>6.235614</v>
      </c>
      <c r="W1636" s="41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2*ROUNDUP(G1636*1000/V_ZENER,0)*PRICE_Z+(4+IF(CORE_MODE=1,1,0)+IF(OR(CORE_MODE=3,CORE_MODE=4),1+2*N_CW+2*N_CW_A,0))*ROUNDUP(G1636*DIODE_SAFETY/V_STICK,0)*PRICE_STICK</f>
        <v>66.9</v>
      </c>
      <c r="AG1636" s="24" t="n">
        <f aca="false">SUM(X1636:AF1636)</f>
        <v>5071.91729099</v>
      </c>
      <c r="AH1636" s="20" t="n">
        <f aca="false">FIXED_BOM</f>
        <v>3666</v>
      </c>
      <c r="AI1636" s="24" t="n">
        <f aca="false">(AG1636+AH1636)*(1+CONT)</f>
        <v>10048.6048846385</v>
      </c>
      <c r="AJ1636" s="24" t="n">
        <f aca="false">IF(AR1636&gt;0,AI1636/AR1636,1000000000000)</f>
        <v>562.949228466962</v>
      </c>
      <c r="AK1636" s="8" t="n">
        <f aca="false">IF(AND(AP1636&gt;=V_NEED,AR1636&gt;=P_MIN,AQ1636&gt;=Z_MIN,F1636&lt;=N_CAP,D1636&lt;=R_MAX,OR(CORONA_REQ=0,O1636&gt;=G1636),OR(CORE_MODE&lt;&gt;3,E_CORE&lt;=E_NULL_MAX)),1,0)</f>
        <v>0</v>
      </c>
      <c r="AL1636" s="31" t="n">
        <f aca="false">IF(AK1636=1,IF(OBJECTIVE=1,AI1636,AJ1636),1000000000000)+ROW()*0.000000001</f>
        <v>1000000000000</v>
      </c>
      <c r="AM1636" s="31" t="n">
        <v>4.503161</v>
      </c>
      <c r="AN1636" s="41" t="n">
        <v>1.672266</v>
      </c>
      <c r="AO1636" s="31" t="n">
        <v>17.719768</v>
      </c>
      <c r="AP1636" s="31" t="n">
        <f aca="false">IF(CORE_MODE=1,G1636,IF(OR(CORE_MODE=3,CORE_MODE=4),G1636+(CHOOSE(N_CW+1,0,1,CW_N2,CW_N3,CW_N4,CW_N5,CW_N6)+CHOOSE(N_CW_A+1,0,CW_A1,CW_A2))*CW_PER_SWING*AM1636,AM1636))</f>
        <v>16.821310973343</v>
      </c>
      <c r="AQ1636" s="41" t="n">
        <f aca="false">IF(CORE_MODE=2,AN1636,K1636)</f>
        <v>1.683665</v>
      </c>
      <c r="AR1636" s="31" t="n">
        <f aca="false">IF(CORE_MODE=2,AO1636,L1636)</f>
        <v>17.849931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31" t="n">
        <v>7.264419</v>
      </c>
      <c r="H1637" s="8" t="n">
        <v>51.657479</v>
      </c>
      <c r="I1637" s="8" t="n">
        <v>1729.000414</v>
      </c>
      <c r="J1637" s="31" t="n">
        <v>33.470476</v>
      </c>
      <c r="K1637" s="41" t="n">
        <v>1.622635</v>
      </c>
      <c r="L1637" s="31" t="n">
        <v>4.466427</v>
      </c>
      <c r="M1637" s="8" t="n">
        <v>55.5</v>
      </c>
      <c r="N1637" s="8" t="n">
        <v>703</v>
      </c>
      <c r="O1637" s="31" t="n">
        <v>8.205731</v>
      </c>
      <c r="P1637" s="31" t="n">
        <v>6.130031</v>
      </c>
      <c r="Q1637" s="31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31" t="n">
        <v>2.589989</v>
      </c>
      <c r="W1637" s="41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2*ROUNDUP(G1637*1000/V_ZENER,0)*PRICE_Z+(4+IF(CORE_MODE=1,1,0)+IF(OR(CORE_MODE=3,CORE_MODE=4),1+2*N_CW+2*N_CW_A,0))*ROUNDUP(G1637*DIODE_SAFETY/V_STICK,0)*PRICE_STICK</f>
        <v>66.9</v>
      </c>
      <c r="AG1637" s="24" t="n">
        <f aca="false">SUM(X1637:AF1637)</f>
        <v>1636.78037247</v>
      </c>
      <c r="AH1637" s="20" t="n">
        <f aca="false">FIXED_BOM</f>
        <v>3666</v>
      </c>
      <c r="AI1637" s="24" t="n">
        <f aca="false">(AG1637+AH1637)*(1+CONT)</f>
        <v>6098.1974283405</v>
      </c>
      <c r="AJ1637" s="24" t="n">
        <f aca="false">IF(AR1637&gt;0,AI1637/AR1637,1000000000000)</f>
        <v>1365.34134070489</v>
      </c>
      <c r="AK1637" s="8" t="n">
        <f aca="false">IF(AND(AP1637&gt;=V_NEED,AR1637&gt;=P_MIN,AQ1637&gt;=Z_MIN,F1637&lt;=N_CAP,D1637&lt;=R_MAX,OR(CORONA_REQ=0,O1637&gt;=G1637),OR(CORE_MODE&lt;&gt;3,E_CORE&lt;=E_NULL_MAX)),1,0)</f>
        <v>0</v>
      </c>
      <c r="AL1637" s="31" t="n">
        <f aca="false">IF(AK1637=1,IF(OBJECTIVE=1,AI1637,AJ1637),1000000000000)+ROW()*0.000000001</f>
        <v>1000000000000</v>
      </c>
      <c r="AM1637" s="31" t="n">
        <v>4.134166</v>
      </c>
      <c r="AN1637" s="41" t="n">
        <v>1.584476</v>
      </c>
      <c r="AO1637" s="31" t="n">
        <v>4.334909</v>
      </c>
      <c r="AP1637" s="31" t="n">
        <f aca="false">IF(CORE_MODE=1,G1637,IF(OR(CORE_MODE=3,CORE_MODE=4),G1637+(CHOOSE(N_CW+1,0,1,CW_N2,CW_N3,CW_N4,CW_N5,CW_N6)+CHOOSE(N_CW_A+1,0,CW_A1,CW_A2))*CW_PER_SWING*AM1637,AM1637))</f>
        <v>16.038206537658</v>
      </c>
      <c r="AQ1637" s="41" t="n">
        <f aca="false">IF(CORE_MODE=2,AN1637,K1637)</f>
        <v>1.622635</v>
      </c>
      <c r="AR1637" s="31" t="n">
        <f aca="false">IF(CORE_MODE=2,AO1637,L1637)</f>
        <v>4.466427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31" t="n">
        <v>7.264419</v>
      </c>
      <c r="H1638" s="8" t="n">
        <v>80.033181</v>
      </c>
      <c r="I1638" s="8" t="n">
        <v>2717.00065</v>
      </c>
      <c r="J1638" s="31" t="n">
        <v>33.948428</v>
      </c>
      <c r="K1638" s="41" t="n">
        <v>1.639564</v>
      </c>
      <c r="L1638" s="31" t="n">
        <v>7.145758</v>
      </c>
      <c r="M1638" s="8" t="n">
        <v>82.5</v>
      </c>
      <c r="N1638" s="8" t="n">
        <v>757</v>
      </c>
      <c r="O1638" s="31" t="n">
        <v>8.205731</v>
      </c>
      <c r="P1638" s="31" t="n">
        <v>9.195047</v>
      </c>
      <c r="Q1638" s="31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31" t="n">
        <v>3.25283</v>
      </c>
      <c r="W1638" s="41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2*ROUNDUP(G1638*1000/V_ZENER,0)*PRICE_Z+(4+IF(CORE_MODE=1,1,0)+IF(OR(CORE_MODE=3,CORE_MODE=4),1+2*N_CW+2*N_CW_A,0))*ROUNDUP(G1638*DIODE_SAFETY/V_STICK,0)*PRICE_STICK</f>
        <v>66.9</v>
      </c>
      <c r="AG1638" s="24" t="n">
        <f aca="false">SUM(X1638:AF1638)</f>
        <v>2261.70998865</v>
      </c>
      <c r="AH1638" s="20" t="n">
        <f aca="false">FIXED_BOM</f>
        <v>3666</v>
      </c>
      <c r="AI1638" s="24" t="n">
        <f aca="false">(AG1638+AH1638)*(1+CONT)</f>
        <v>6816.8664869475</v>
      </c>
      <c r="AJ1638" s="24" t="n">
        <f aca="false">IF(AR1638&gt;0,AI1638/AR1638,1000000000000)</f>
        <v>953.973880300382</v>
      </c>
      <c r="AK1638" s="8" t="n">
        <f aca="false">IF(AND(AP1638&gt;=V_NEED,AR1638&gt;=P_MIN,AQ1638&gt;=Z_MIN,F1638&lt;=N_CAP,D1638&lt;=R_MAX,OR(CORONA_REQ=0,O1638&gt;=G1638),OR(CORE_MODE&lt;&gt;3,E_CORE&lt;=E_NULL_MAX)),1,0)</f>
        <v>0</v>
      </c>
      <c r="AL1638" s="31" t="n">
        <f aca="false">IF(AK1638=1,IF(OBJECTIVE=1,AI1638,AJ1638),1000000000000)+ROW()*0.000000001</f>
        <v>1000000000000</v>
      </c>
      <c r="AM1638" s="31" t="n">
        <v>4.196493</v>
      </c>
      <c r="AN1638" s="41" t="n">
        <v>1.614276</v>
      </c>
      <c r="AO1638" s="31" t="n">
        <v>7.014651</v>
      </c>
      <c r="AP1638" s="31" t="n">
        <f aca="false">IF(CORE_MODE=1,G1638,IF(OR(CORE_MODE=3,CORE_MODE=4),G1638+(CHOOSE(N_CW+1,0,1,CW_N2,CW_N3,CW_N4,CW_N5,CW_N6)+CHOOSE(N_CW_A+1,0,CW_A1,CW_A2))*CW_PER_SWING*AM1638,AM1638))</f>
        <v>16.170480823659</v>
      </c>
      <c r="AQ1638" s="41" t="n">
        <f aca="false">IF(CORE_MODE=2,AN1638,K1638)</f>
        <v>1.639564</v>
      </c>
      <c r="AR1638" s="31" t="n">
        <f aca="false">IF(CORE_MODE=2,AO1638,L1638)</f>
        <v>7.145758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31" t="n">
        <v>7.264419</v>
      </c>
      <c r="H1639" s="8" t="n">
        <v>108.408883</v>
      </c>
      <c r="I1639" s="8" t="n">
        <v>3705.000887</v>
      </c>
      <c r="J1639" s="31" t="n">
        <v>34.176174</v>
      </c>
      <c r="K1639" s="41" t="n">
        <v>1.646606</v>
      </c>
      <c r="L1639" s="31" t="n">
        <v>9.813669</v>
      </c>
      <c r="M1639" s="8" t="n">
        <v>109.5</v>
      </c>
      <c r="N1639" s="8" t="n">
        <v>811</v>
      </c>
      <c r="O1639" s="31" t="n">
        <v>8.205731</v>
      </c>
      <c r="P1639" s="31" t="n">
        <v>12.260062</v>
      </c>
      <c r="Q1639" s="31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31" t="n">
        <v>3.915671</v>
      </c>
      <c r="W1639" s="41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2*ROUNDUP(G1639*1000/V_ZENER,0)*PRICE_Z+(4+IF(CORE_MODE=1,1,0)+IF(OR(CORE_MODE=3,CORE_MODE=4),1+2*N_CW+2*N_CW_A,0))*ROUNDUP(G1639*DIODE_SAFETY/V_STICK,0)*PRICE_STICK</f>
        <v>66.9</v>
      </c>
      <c r="AG1639" s="24" t="n">
        <f aca="false">SUM(X1639:AF1639)</f>
        <v>2886.63959636</v>
      </c>
      <c r="AH1639" s="20" t="n">
        <f aca="false">FIXED_BOM</f>
        <v>3666</v>
      </c>
      <c r="AI1639" s="24" t="n">
        <f aca="false">(AG1639+AH1639)*(1+CONT)</f>
        <v>7535.535535814</v>
      </c>
      <c r="AJ1639" s="24" t="n">
        <f aca="false">IF(AR1639&gt;0,AI1639/AR1639,1000000000000)</f>
        <v>767.861187881311</v>
      </c>
      <c r="AK1639" s="8" t="n">
        <f aca="false">IF(AND(AP1639&gt;=V_NEED,AR1639&gt;=P_MIN,AQ1639&gt;=Z_MIN,F1639&lt;=N_CAP,D1639&lt;=R_MAX,OR(CORONA_REQ=0,O1639&gt;=G1639),OR(CORE_MODE&lt;&gt;3,E_CORE&lt;=E_NULL_MAX)),1,0)</f>
        <v>0</v>
      </c>
      <c r="AL1639" s="31" t="n">
        <f aca="false">IF(AK1639=1,IF(OBJECTIVE=1,AI1639,AJ1639),1000000000000)+ROW()*0.000000001</f>
        <v>1000000000000</v>
      </c>
      <c r="AM1639" s="31" t="n">
        <v>4.278519</v>
      </c>
      <c r="AN1639" s="41" t="n">
        <v>1.627471</v>
      </c>
      <c r="AO1639" s="31" t="n">
        <v>9.681546</v>
      </c>
      <c r="AP1639" s="31" t="n">
        <f aca="false">IF(CORE_MODE=1,G1639,IF(OR(CORE_MODE=3,CORE_MODE=4),G1639+(CHOOSE(N_CW+1,0,1,CW_N2,CW_N3,CW_N4,CW_N5,CW_N6)+CHOOSE(N_CW_A+1,0,CW_A1,CW_A2))*CW_PER_SWING*AM1639,AM1639))</f>
        <v>16.344561568497</v>
      </c>
      <c r="AQ1639" s="41" t="n">
        <f aca="false">IF(CORE_MODE=2,AN1639,K1639)</f>
        <v>1.646606</v>
      </c>
      <c r="AR1639" s="31" t="n">
        <f aca="false">IF(CORE_MODE=2,AO1639,L1639)</f>
        <v>9.813669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31" t="n">
        <v>7.264419</v>
      </c>
      <c r="H1640" s="8" t="n">
        <v>136.784585</v>
      </c>
      <c r="I1640" s="8" t="n">
        <v>4693.001123</v>
      </c>
      <c r="J1640" s="31" t="n">
        <v>34.30943</v>
      </c>
      <c r="K1640" s="41" t="n">
        <v>1.651013</v>
      </c>
      <c r="L1640" s="31" t="n">
        <v>12.486365</v>
      </c>
      <c r="M1640" s="8" t="n">
        <v>136.5</v>
      </c>
      <c r="N1640" s="8" t="n">
        <v>865</v>
      </c>
      <c r="O1640" s="31" t="n">
        <v>8.205731</v>
      </c>
      <c r="P1640" s="31" t="n">
        <v>15.325078</v>
      </c>
      <c r="Q1640" s="31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31" t="n">
        <v>4.578512</v>
      </c>
      <c r="W1640" s="41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2*ROUNDUP(G1640*1000/V_ZENER,0)*PRICE_Z+(4+IF(CORE_MODE=1,1,0)+IF(OR(CORE_MODE=3,CORE_MODE=4),1+2*N_CW+2*N_CW_A,0))*ROUNDUP(G1640*DIODE_SAFETY/V_STICK,0)*PRICE_STICK</f>
        <v>66.9</v>
      </c>
      <c r="AG1640" s="24" t="n">
        <f aca="false">SUM(X1640:AF1640)</f>
        <v>3511.56921604</v>
      </c>
      <c r="AH1640" s="20" t="n">
        <f aca="false">FIXED_BOM</f>
        <v>3666</v>
      </c>
      <c r="AI1640" s="24" t="n">
        <f aca="false">(AG1640+AH1640)*(1+CONT)</f>
        <v>8254.204598446</v>
      </c>
      <c r="AJ1640" s="24" t="n">
        <f aca="false">IF(AR1640&gt;0,AI1640/AR1640,1000000000000)</f>
        <v>661.057449341422</v>
      </c>
      <c r="AK1640" s="8" t="n">
        <f aca="false">IF(AND(AP1640&gt;=V_NEED,AR1640&gt;=P_MIN,AQ1640&gt;=Z_MIN,F1640&lt;=N_CAP,D1640&lt;=R_MAX,OR(CORONA_REQ=0,O1640&gt;=G1640),OR(CORE_MODE&lt;&gt;3,E_CORE&lt;=E_NULL_MAX)),1,0)</f>
        <v>0</v>
      </c>
      <c r="AL1640" s="31" t="n">
        <f aca="false">IF(AK1640=1,IF(OBJECTIVE=1,AI1640,AJ1640),1000000000000)+ROW()*0.000000001</f>
        <v>1000000000000</v>
      </c>
      <c r="AM1640" s="31" t="n">
        <v>4.35511</v>
      </c>
      <c r="AN1640" s="41" t="n">
        <v>1.635575</v>
      </c>
      <c r="AO1640" s="31" t="n">
        <v>12.352559</v>
      </c>
      <c r="AP1640" s="31" t="n">
        <f aca="false">IF(CORE_MODE=1,G1640,IF(OR(CORE_MODE=3,CORE_MODE=4),G1640+(CHOOSE(N_CW+1,0,1,CW_N2,CW_N3,CW_N4,CW_N5,CW_N6)+CHOOSE(N_CW_A+1,0,CW_A1,CW_A2))*CW_PER_SWING*AM1640,AM1640))</f>
        <v>16.50710781393</v>
      </c>
      <c r="AQ1640" s="41" t="n">
        <f aca="false">IF(CORE_MODE=2,AN1640,K1640)</f>
        <v>1.651013</v>
      </c>
      <c r="AR1640" s="31" t="n">
        <f aca="false">IF(CORE_MODE=2,AO1640,L1640)</f>
        <v>12.486365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31" t="n">
        <v>7.264419</v>
      </c>
      <c r="H1641" s="8" t="n">
        <v>165.160287</v>
      </c>
      <c r="I1641" s="8" t="n">
        <v>5681.00136</v>
      </c>
      <c r="J1641" s="31" t="n">
        <v>34.396897</v>
      </c>
      <c r="K1641" s="41" t="n">
        <v>1.654183</v>
      </c>
      <c r="L1641" s="31" t="n">
        <v>15.16949</v>
      </c>
      <c r="M1641" s="8" t="n">
        <v>163.5</v>
      </c>
      <c r="N1641" s="8" t="n">
        <v>919</v>
      </c>
      <c r="O1641" s="31" t="n">
        <v>8.205731</v>
      </c>
      <c r="P1641" s="31" t="n">
        <v>18.390093</v>
      </c>
      <c r="Q1641" s="31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31" t="n">
        <v>5.241353</v>
      </c>
      <c r="W1641" s="41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2*ROUNDUP(G1641*1000/V_ZENER,0)*PRICE_Z+(4+IF(CORE_MODE=1,1,0)+IF(OR(CORE_MODE=3,CORE_MODE=4),1+2*N_CW+2*N_CW_A,0))*ROUNDUP(G1641*DIODE_SAFETY/V_STICK,0)*PRICE_STICK</f>
        <v>66.9</v>
      </c>
      <c r="AG1641" s="24" t="n">
        <f aca="false">SUM(X1641:AF1641)</f>
        <v>4136.49882375</v>
      </c>
      <c r="AH1641" s="20" t="n">
        <f aca="false">FIXED_BOM</f>
        <v>3666</v>
      </c>
      <c r="AI1641" s="24" t="n">
        <f aca="false">(AG1641+AH1641)*(1+CONT)</f>
        <v>8972.8736473125</v>
      </c>
      <c r="AJ1641" s="24" t="n">
        <f aca="false">IF(AR1641&gt;0,AI1641/AR1641,1000000000000)</f>
        <v>591.507931203521</v>
      </c>
      <c r="AK1641" s="8" t="n">
        <f aca="false">IF(AND(AP1641&gt;=V_NEED,AR1641&gt;=P_MIN,AQ1641&gt;=Z_MIN,F1641&lt;=N_CAP,D1641&lt;=R_MAX,OR(CORONA_REQ=0,O1641&gt;=G1641),OR(CORE_MODE&lt;&gt;3,E_CORE&lt;=E_NULL_MAX)),1,0)</f>
        <v>0</v>
      </c>
      <c r="AL1641" s="31" t="n">
        <f aca="false">IF(AK1641=1,IF(OBJECTIVE=1,AI1641,AJ1641),1000000000000)+ROW()*0.000000001</f>
        <v>1000000000000</v>
      </c>
      <c r="AM1641" s="31" t="n">
        <v>4.41701</v>
      </c>
      <c r="AN1641" s="41" t="n">
        <v>1.641754</v>
      </c>
      <c r="AO1641" s="31" t="n">
        <v>15.040592</v>
      </c>
      <c r="AP1641" s="31" t="n">
        <f aca="false">IF(CORE_MODE=1,G1641,IF(OR(CORE_MODE=3,CORE_MODE=4),G1641+(CHOOSE(N_CW+1,0,1,CW_N2,CW_N3,CW_N4,CW_N5,CW_N6)+CHOOSE(N_CW_A+1,0,CW_A1,CW_A2))*CW_PER_SWING*AM1641,AM1641))</f>
        <v>16.63847589363</v>
      </c>
      <c r="AQ1641" s="41" t="n">
        <f aca="false">IF(CORE_MODE=2,AN1641,K1641)</f>
        <v>1.654183</v>
      </c>
      <c r="AR1641" s="31" t="n">
        <f aca="false">IF(CORE_MODE=2,AO1641,L1641)</f>
        <v>15.16949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31" t="n">
        <v>7.264419</v>
      </c>
      <c r="H1642" s="8" t="n">
        <v>221.911691</v>
      </c>
      <c r="I1642" s="8" t="n">
        <v>7657.001833</v>
      </c>
      <c r="J1642" s="31" t="n">
        <v>34.504725</v>
      </c>
      <c r="K1642" s="41" t="n">
        <v>1.658304</v>
      </c>
      <c r="L1642" s="31" t="n">
        <v>20.522795</v>
      </c>
      <c r="M1642" s="8" t="n">
        <v>217.5</v>
      </c>
      <c r="N1642" s="8" t="n">
        <v>1027</v>
      </c>
      <c r="O1642" s="31" t="n">
        <v>8.205731</v>
      </c>
      <c r="P1642" s="31" t="n">
        <v>24.520124</v>
      </c>
      <c r="Q1642" s="31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31" t="n">
        <v>6.567034</v>
      </c>
      <c r="W1642" s="41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2*ROUNDUP(G1642*1000/V_ZENER,0)*PRICE_Z+(4+IF(CORE_MODE=1,1,0)+IF(OR(CORE_MODE=3,CORE_MODE=4),1+2*N_CW+2*N_CW_A,0))*ROUNDUP(G1642*DIODE_SAFETY/V_STICK,0)*PRICE_STICK</f>
        <v>66.9</v>
      </c>
      <c r="AG1642" s="24" t="n">
        <f aca="false">SUM(X1642:AF1642)</f>
        <v>5386.35799811</v>
      </c>
      <c r="AH1642" s="20" t="n">
        <f aca="false">FIXED_BOM</f>
        <v>3666</v>
      </c>
      <c r="AI1642" s="24" t="n">
        <f aca="false">(AG1642+AH1642)*(1+CONT)</f>
        <v>10410.2116978265</v>
      </c>
      <c r="AJ1642" s="24" t="n">
        <f aca="false">IF(AR1642&gt;0,AI1642/AR1642,1000000000000)</f>
        <v>507.251166219148</v>
      </c>
      <c r="AK1642" s="8" t="n">
        <f aca="false">IF(AND(AP1642&gt;=V_NEED,AR1642&gt;=P_MIN,AQ1642&gt;=Z_MIN,F1642&lt;=N_CAP,D1642&lt;=R_MAX,OR(CORONA_REQ=0,O1642&gt;=G1642),OR(CORE_MODE&lt;&gt;3,E_CORE&lt;=E_NULL_MAX)),1,0)</f>
        <v>0</v>
      </c>
      <c r="AL1642" s="31" t="n">
        <f aca="false">IF(AK1642=1,IF(OBJECTIVE=1,AI1642,AJ1642),1000000000000)+ROW()*0.000000001</f>
        <v>1000000000000</v>
      </c>
      <c r="AM1642" s="31" t="n">
        <v>4.588913</v>
      </c>
      <c r="AN1642" s="41" t="n">
        <v>1.648728</v>
      </c>
      <c r="AO1642" s="31" t="n">
        <v>20.388236</v>
      </c>
      <c r="AP1642" s="31" t="n">
        <f aca="false">IF(CORE_MODE=1,G1642,IF(OR(CORE_MODE=3,CORE_MODE=4),G1642+(CHOOSE(N_CW+1,0,1,CW_N2,CW_N3,CW_N4,CW_N5,CW_N6)+CHOOSE(N_CW_A+1,0,CW_A1,CW_A2))*CW_PER_SWING*AM1642,AM1642))</f>
        <v>17.003299270119</v>
      </c>
      <c r="AQ1642" s="41" t="n">
        <f aca="false">IF(CORE_MODE=2,AN1642,K1642)</f>
        <v>1.658304</v>
      </c>
      <c r="AR1642" s="31" t="n">
        <f aca="false">IF(CORE_MODE=2,AO1642,L1642)</f>
        <v>20.522795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31" t="n">
        <v>7.264419</v>
      </c>
      <c r="H1643" s="8" t="n">
        <v>25.917823</v>
      </c>
      <c r="I1643" s="8" t="n">
        <v>1212.237683</v>
      </c>
      <c r="J1643" s="31" t="n">
        <v>46.772358</v>
      </c>
      <c r="K1643" s="41" t="n">
        <v>1.628844</v>
      </c>
      <c r="L1643" s="31" t="n">
        <v>3.150412</v>
      </c>
      <c r="M1643" s="8" t="n">
        <v>57</v>
      </c>
      <c r="N1643" s="8" t="n">
        <v>706</v>
      </c>
      <c r="O1643" s="31" t="n">
        <v>8.77062</v>
      </c>
      <c r="P1643" s="31" t="n">
        <v>6.001906</v>
      </c>
      <c r="Q1643" s="31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31" t="n">
        <v>2.626814</v>
      </c>
      <c r="W1643" s="41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2*ROUNDUP(G1643*1000/V_ZENER,0)*PRICE_Z+(4+IF(CORE_MODE=1,1,0)+IF(OR(CORE_MODE=3,CORE_MODE=4),1+2*N_CW+2*N_CW_A,0))*ROUNDUP(G1643*DIODE_SAFETY/V_STICK,0)*PRICE_STICK</f>
        <v>66.9</v>
      </c>
      <c r="AG1643" s="24" t="n">
        <f aca="false">SUM(X1643:AF1643)</f>
        <v>1579.17995758</v>
      </c>
      <c r="AH1643" s="20" t="n">
        <f aca="false">FIXED_BOM</f>
        <v>3666</v>
      </c>
      <c r="AI1643" s="24" t="n">
        <f aca="false">(AG1643+AH1643)*(1+CONT)</f>
        <v>6031.956951217</v>
      </c>
      <c r="AJ1643" s="24" t="n">
        <f aca="false">IF(AR1643&gt;0,AI1643/AR1643,1000000000000)</f>
        <v>1914.65654372095</v>
      </c>
      <c r="AK1643" s="8" t="n">
        <f aca="false">IF(AND(AP1643&gt;=V_NEED,AR1643&gt;=P_MIN,AQ1643&gt;=Z_MIN,F1643&lt;=N_CAP,D1643&lt;=R_MAX,OR(CORONA_REQ=0,O1643&gt;=G1643),OR(CORE_MODE&lt;&gt;3,E_CORE&lt;=E_NULL_MAX)),1,0)</f>
        <v>0</v>
      </c>
      <c r="AL1643" s="31" t="n">
        <f aca="false">IF(AK1643=1,IF(OBJECTIVE=1,AI1643,AJ1643),1000000000000)+ROW()*0.000000001</f>
        <v>1000000000000</v>
      </c>
      <c r="AM1643" s="31" t="n">
        <v>4.111038</v>
      </c>
      <c r="AN1643" s="41" t="n">
        <v>1.574372</v>
      </c>
      <c r="AO1643" s="31" t="n">
        <v>3.016061</v>
      </c>
      <c r="AP1643" s="31" t="n">
        <f aca="false">IF(CORE_MODE=1,G1643,IF(OR(CORE_MODE=3,CORE_MODE=4),G1643+(CHOOSE(N_CW+1,0,1,CW_N2,CW_N3,CW_N4,CW_N5,CW_N6)+CHOOSE(N_CW_A+1,0,CW_A1,CW_A2))*CW_PER_SWING*AM1643,AM1643))</f>
        <v>15.989122838994</v>
      </c>
      <c r="AQ1643" s="41" t="n">
        <f aca="false">IF(CORE_MODE=2,AN1643,K1643)</f>
        <v>1.628844</v>
      </c>
      <c r="AR1643" s="31" t="n">
        <f aca="false">IF(CORE_MODE=2,AO1643,L1643)</f>
        <v>3.150412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31" t="n">
        <v>7.264419</v>
      </c>
      <c r="H1644" s="8" t="n">
        <v>39.58515</v>
      </c>
      <c r="I1644" s="8" t="n">
        <v>1904.94493</v>
      </c>
      <c r="J1644" s="31" t="n">
        <v>48.122716</v>
      </c>
      <c r="K1644" s="41" t="n">
        <v>1.652885</v>
      </c>
      <c r="L1644" s="31" t="n">
        <v>5.072883</v>
      </c>
      <c r="M1644" s="8" t="n">
        <v>82</v>
      </c>
      <c r="N1644" s="8" t="n">
        <v>756</v>
      </c>
      <c r="O1644" s="31" t="n">
        <v>8.77062</v>
      </c>
      <c r="P1644" s="31" t="n">
        <v>9.002859</v>
      </c>
      <c r="Q1644" s="31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31" t="n">
        <v>3.240555</v>
      </c>
      <c r="W1644" s="41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2*ROUNDUP(G1644*1000/V_ZENER,0)*PRICE_Z+(4+IF(CORE_MODE=1,1,0)+IF(OR(CORE_MODE=3,CORE_MODE=4),1+2*N_CW+2*N_CW_A,0))*ROUNDUP(G1644*DIODE_SAFETY/V_STICK,0)*PRICE_STICK</f>
        <v>66.9</v>
      </c>
      <c r="AG1644" s="24" t="n">
        <f aca="false">SUM(X1644:AF1644)</f>
        <v>2122.36006593</v>
      </c>
      <c r="AH1644" s="20" t="n">
        <f aca="false">FIXED_BOM</f>
        <v>3666</v>
      </c>
      <c r="AI1644" s="24" t="n">
        <f aca="false">(AG1644+AH1644)*(1+CONT)</f>
        <v>6656.6140758195</v>
      </c>
      <c r="AJ1644" s="24" t="n">
        <f aca="false">IF(AR1644&gt;0,AI1644/AR1644,1000000000000)</f>
        <v>1312.19546672366</v>
      </c>
      <c r="AK1644" s="8" t="n">
        <f aca="false">IF(AND(AP1644&gt;=V_NEED,AR1644&gt;=P_MIN,AQ1644&gt;=Z_MIN,F1644&lt;=N_CAP,D1644&lt;=R_MAX,OR(CORONA_REQ=0,O1644&gt;=G1644),OR(CORE_MODE&lt;&gt;3,E_CORE&lt;=E_NULL_MAX)),1,0)</f>
        <v>0</v>
      </c>
      <c r="AL1644" s="31" t="n">
        <f aca="false">IF(AK1644=1,IF(OBJECTIVE=1,AI1644,AJ1644),1000000000000)+ROW()*0.000000001</f>
        <v>1000000000000</v>
      </c>
      <c r="AM1644" s="31" t="n">
        <v>4.158724</v>
      </c>
      <c r="AN1644" s="41" t="n">
        <v>1.615898</v>
      </c>
      <c r="AO1644" s="31" t="n">
        <v>4.938062</v>
      </c>
      <c r="AP1644" s="31" t="n">
        <f aca="false">IF(CORE_MODE=1,G1644,IF(OR(CORE_MODE=3,CORE_MODE=4),G1644+(CHOOSE(N_CW+1,0,1,CW_N2,CW_N3,CW_N4,CW_N5,CW_N6)+CHOOSE(N_CW_A+1,0,CW_A1,CW_A2))*CW_PER_SWING*AM1644,AM1644))</f>
        <v>16.090325072412</v>
      </c>
      <c r="AQ1644" s="41" t="n">
        <f aca="false">IF(CORE_MODE=2,AN1644,K1644)</f>
        <v>1.652885</v>
      </c>
      <c r="AR1644" s="31" t="n">
        <f aca="false">IF(CORE_MODE=2,AO1644,L1644)</f>
        <v>5.072883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31" t="n">
        <v>7.264419</v>
      </c>
      <c r="H1645" s="8" t="n">
        <v>53.252477</v>
      </c>
      <c r="I1645" s="8" t="n">
        <v>2597.652177</v>
      </c>
      <c r="J1645" s="31" t="n">
        <v>48.779931</v>
      </c>
      <c r="K1645" s="41" t="n">
        <v>1.663794</v>
      </c>
      <c r="L1645" s="31" t="n">
        <v>6.996046</v>
      </c>
      <c r="M1645" s="8" t="n">
        <v>112</v>
      </c>
      <c r="N1645" s="8" t="n">
        <v>816</v>
      </c>
      <c r="O1645" s="31" t="n">
        <v>8.77062</v>
      </c>
      <c r="P1645" s="31" t="n">
        <v>12.003812</v>
      </c>
      <c r="Q1645" s="31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31" t="n">
        <v>3.977045</v>
      </c>
      <c r="W1645" s="41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2*ROUNDUP(G1645*1000/V_ZENER,0)*PRICE_Z+(4+IF(CORE_MODE=1,1,0)+IF(OR(CORE_MODE=3,CORE_MODE=4),1+2*N_CW+2*N_CW_A,0))*ROUNDUP(G1645*DIODE_SAFETY/V_STICK,0)*PRICE_STICK</f>
        <v>66.9</v>
      </c>
      <c r="AG1645" s="24" t="n">
        <f aca="false">SUM(X1645:AF1645)</f>
        <v>2764.39818722</v>
      </c>
      <c r="AH1645" s="20" t="n">
        <f aca="false">FIXED_BOM</f>
        <v>3666</v>
      </c>
      <c r="AI1645" s="24" t="n">
        <f aca="false">(AG1645+AH1645)*(1+CONT)</f>
        <v>7394.957915303</v>
      </c>
      <c r="AJ1645" s="24" t="n">
        <f aca="false">IF(AR1645&gt;0,AI1645/AR1645,1000000000000)</f>
        <v>1057.01962441399</v>
      </c>
      <c r="AK1645" s="8" t="n">
        <f aca="false">IF(AND(AP1645&gt;=V_NEED,AR1645&gt;=P_MIN,AQ1645&gt;=Z_MIN,F1645&lt;=N_CAP,D1645&lt;=R_MAX,OR(CORONA_REQ=0,O1645&gt;=G1645),OR(CORE_MODE&lt;&gt;3,E_CORE&lt;=E_NULL_MAX)),1,0)</f>
        <v>0</v>
      </c>
      <c r="AL1645" s="31" t="n">
        <f aca="false">IF(AK1645=1,IF(OBJECTIVE=1,AI1645,AJ1645),1000000000000)+ROW()*0.000000001</f>
        <v>1000000000000</v>
      </c>
      <c r="AM1645" s="31" t="n">
        <v>4.201826</v>
      </c>
      <c r="AN1645" s="41" t="n">
        <v>1.636053</v>
      </c>
      <c r="AO1645" s="31" t="n">
        <v>6.862399</v>
      </c>
      <c r="AP1645" s="31" t="n">
        <f aca="false">IF(CORE_MODE=1,G1645,IF(OR(CORE_MODE=3,CORE_MODE=4),G1645+(CHOOSE(N_CW+1,0,1,CW_N2,CW_N3,CW_N4,CW_N5,CW_N6)+CHOOSE(N_CW_A+1,0,CW_A1,CW_A2))*CW_PER_SWING*AM1645,AM1645))</f>
        <v>16.181798852238</v>
      </c>
      <c r="AQ1645" s="41" t="n">
        <f aca="false">IF(CORE_MODE=2,AN1645,K1645)</f>
        <v>1.663794</v>
      </c>
      <c r="AR1645" s="31" t="n">
        <f aca="false">IF(CORE_MODE=2,AO1645,L1645)</f>
        <v>6.996046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31" t="n">
        <v>7.264419</v>
      </c>
      <c r="H1646" s="8" t="n">
        <v>66.919804</v>
      </c>
      <c r="I1646" s="8" t="n">
        <v>3290.359424</v>
      </c>
      <c r="J1646" s="31" t="n">
        <v>49.168695</v>
      </c>
      <c r="K1646" s="41" t="n">
        <v>1.670127</v>
      </c>
      <c r="L1646" s="31" t="n">
        <v>8.913501</v>
      </c>
      <c r="M1646" s="8" t="n">
        <v>137</v>
      </c>
      <c r="N1646" s="8" t="n">
        <v>866</v>
      </c>
      <c r="O1646" s="31" t="n">
        <v>8.77062</v>
      </c>
      <c r="P1646" s="31" t="n">
        <v>15.004765</v>
      </c>
      <c r="Q1646" s="31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31" t="n">
        <v>4.590787</v>
      </c>
      <c r="W1646" s="41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2*ROUNDUP(G1646*1000/V_ZENER,0)*PRICE_Z+(4+IF(CORE_MODE=1,1,0)+IF(OR(CORE_MODE=3,CORE_MODE=4),1+2*N_CW+2*N_CW_A,0))*ROUNDUP(G1646*DIODE_SAFETY/V_STICK,0)*PRICE_STICK</f>
        <v>66.9</v>
      </c>
      <c r="AG1646" s="24" t="n">
        <f aca="false">SUM(X1646:AF1646)</f>
        <v>3307.57835057</v>
      </c>
      <c r="AH1646" s="20" t="n">
        <f aca="false">FIXED_BOM</f>
        <v>3666</v>
      </c>
      <c r="AI1646" s="24" t="n">
        <f aca="false">(AG1646+AH1646)*(1+CONT)</f>
        <v>8019.6151031555</v>
      </c>
      <c r="AJ1646" s="24" t="n">
        <f aca="false">IF(AR1646&gt;0,AI1646/AR1646,1000000000000)</f>
        <v>899.715510567116</v>
      </c>
      <c r="AK1646" s="8" t="n">
        <f aca="false">IF(AND(AP1646&gt;=V_NEED,AR1646&gt;=P_MIN,AQ1646&gt;=Z_MIN,F1646&lt;=N_CAP,D1646&lt;=R_MAX,OR(CORONA_REQ=0,O1646&gt;=G1646),OR(CORE_MODE&lt;&gt;3,E_CORE&lt;=E_NULL_MAX)),1,0)</f>
        <v>0</v>
      </c>
      <c r="AL1646" s="31" t="n">
        <f aca="false">IF(AK1646=1,IF(OBJECTIVE=1,AI1646,AJ1646),1000000000000)+ROW()*0.000000001</f>
        <v>1000000000000</v>
      </c>
      <c r="AM1646" s="31" t="n">
        <v>4.252336</v>
      </c>
      <c r="AN1646" s="41" t="n">
        <v>1.64823</v>
      </c>
      <c r="AO1646" s="31" t="n">
        <v>8.783543</v>
      </c>
      <c r="AP1646" s="31" t="n">
        <f aca="false">IF(CORE_MODE=1,G1646,IF(OR(CORE_MODE=3,CORE_MODE=4),G1646+(CHOOSE(N_CW+1,0,1,CW_N2,CW_N3,CW_N4,CW_N5,CW_N6)+CHOOSE(N_CW_A+1,0,CW_A1,CW_A2))*CW_PER_SWING*AM1646,AM1646))</f>
        <v>16.288994356368</v>
      </c>
      <c r="AQ1646" s="41" t="n">
        <f aca="false">IF(CORE_MODE=2,AN1646,K1646)</f>
        <v>1.670127</v>
      </c>
      <c r="AR1646" s="31" t="n">
        <f aca="false">IF(CORE_MODE=2,AO1646,L1646)</f>
        <v>8.913501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31" t="n">
        <v>7.264419</v>
      </c>
      <c r="H1647" s="8" t="n">
        <v>80.587132</v>
      </c>
      <c r="I1647" s="8" t="n">
        <v>3983.066671</v>
      </c>
      <c r="J1647" s="31" t="n">
        <v>49.425592</v>
      </c>
      <c r="K1647" s="41" t="n">
        <v>1.675188</v>
      </c>
      <c r="L1647" s="31" t="n">
        <v>10.84942</v>
      </c>
      <c r="M1647" s="8" t="n">
        <v>162</v>
      </c>
      <c r="N1647" s="8" t="n">
        <v>916</v>
      </c>
      <c r="O1647" s="31" t="n">
        <v>8.77062</v>
      </c>
      <c r="P1647" s="31" t="n">
        <v>18.005718</v>
      </c>
      <c r="Q1647" s="31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31" t="n">
        <v>5.204528</v>
      </c>
      <c r="W1647" s="41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2*ROUNDUP(G1647*1000/V_ZENER,0)*PRICE_Z+(4+IF(CORE_MODE=1,1,0)+IF(OR(CORE_MODE=3,CORE_MODE=4),1+2*N_CW+2*N_CW_A,0))*ROUNDUP(G1647*DIODE_SAFETY/V_STICK,0)*PRICE_STICK</f>
        <v>66.9</v>
      </c>
      <c r="AG1647" s="24" t="n">
        <f aca="false">SUM(X1647:AF1647)</f>
        <v>3850.75851892</v>
      </c>
      <c r="AH1647" s="20" t="n">
        <f aca="false">FIXED_BOM</f>
        <v>3666</v>
      </c>
      <c r="AI1647" s="24" t="n">
        <f aca="false">(AG1647+AH1647)*(1+CONT)</f>
        <v>8644.272296758</v>
      </c>
      <c r="AJ1647" s="24" t="n">
        <f aca="false">IF(AR1647&gt;0,AI1647/AR1647,1000000000000)</f>
        <v>796.749715354185</v>
      </c>
      <c r="AK1647" s="8" t="n">
        <f aca="false">IF(AND(AP1647&gt;=V_NEED,AR1647&gt;=P_MIN,AQ1647&gt;=Z_MIN,F1647&lt;=N_CAP,D1647&lt;=R_MAX,OR(CORONA_REQ=0,O1647&gt;=G1647),OR(CORE_MODE&lt;&gt;3,E_CORE&lt;=E_NULL_MAX)),1,0)</f>
        <v>0</v>
      </c>
      <c r="AL1647" s="31" t="n">
        <f aca="false">IF(AK1647=1,IF(OBJECTIVE=1,AI1647,AJ1647),1000000000000)+ROW()*0.000000001</f>
        <v>1000000000000</v>
      </c>
      <c r="AM1647" s="31" t="n">
        <v>4.315451</v>
      </c>
      <c r="AN1647" s="41" t="n">
        <v>1.656381</v>
      </c>
      <c r="AO1647" s="31" t="n">
        <v>10.71493</v>
      </c>
      <c r="AP1647" s="31" t="n">
        <f aca="false">IF(CORE_MODE=1,G1647,IF(OR(CORE_MODE=3,CORE_MODE=4),G1647+(CHOOSE(N_CW+1,0,1,CW_N2,CW_N3,CW_N4,CW_N5,CW_N6)+CHOOSE(N_CW_A+1,0,CW_A1,CW_A2))*CW_PER_SWING*AM1647,AM1647))</f>
        <v>16.422940985613</v>
      </c>
      <c r="AQ1647" s="41" t="n">
        <f aca="false">IF(CORE_MODE=2,AN1647,K1647)</f>
        <v>1.675188</v>
      </c>
      <c r="AR1647" s="31" t="n">
        <f aca="false">IF(CORE_MODE=2,AO1647,L1647)</f>
        <v>10.84942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31" t="n">
        <v>7.264419</v>
      </c>
      <c r="H1648" s="8" t="n">
        <v>107.921786</v>
      </c>
      <c r="I1648" s="8" t="n">
        <v>5368.481166</v>
      </c>
      <c r="J1648" s="31" t="n">
        <v>49.744184</v>
      </c>
      <c r="K1648" s="41" t="n">
        <v>1.680737</v>
      </c>
      <c r="L1648" s="31" t="n">
        <v>14.701127</v>
      </c>
      <c r="M1648" s="8" t="n">
        <v>217</v>
      </c>
      <c r="N1648" s="8" t="n">
        <v>1026</v>
      </c>
      <c r="O1648" s="31" t="n">
        <v>8.77062</v>
      </c>
      <c r="P1648" s="31" t="n">
        <v>24.007624</v>
      </c>
      <c r="Q1648" s="31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31" t="n">
        <v>6.55476</v>
      </c>
      <c r="W1648" s="41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2*ROUNDUP(G1648*1000/V_ZENER,0)*PRICE_Z+(4+IF(CORE_MODE=1,1,0)+IF(OR(CORE_MODE=3,CORE_MODE=4),1+2*N_CW+2*N_CW_A,0))*ROUNDUP(G1648*DIODE_SAFETY/V_STICK,0)*PRICE_STICK</f>
        <v>66.9</v>
      </c>
      <c r="AG1648" s="24" t="n">
        <f aca="false">SUM(X1648:AF1648)</f>
        <v>5035.97680356</v>
      </c>
      <c r="AH1648" s="20" t="n">
        <f aca="false">FIXED_BOM</f>
        <v>3666</v>
      </c>
      <c r="AI1648" s="24" t="n">
        <f aca="false">(AG1648+AH1648)*(1+CONT)</f>
        <v>10007.273324094</v>
      </c>
      <c r="AJ1648" s="24" t="n">
        <f aca="false">IF(AR1648&gt;0,AI1648/AR1648,1000000000000)</f>
        <v>680.714704668152</v>
      </c>
      <c r="AK1648" s="8" t="n">
        <f aca="false">IF(AND(AP1648&gt;=V_NEED,AR1648&gt;=P_MIN,AQ1648&gt;=Z_MIN,F1648&lt;=N_CAP,D1648&lt;=R_MAX,OR(CORONA_REQ=0,O1648&gt;=G1648),OR(CORE_MODE&lt;&gt;3,E_CORE&lt;=E_NULL_MAX)),1,0)</f>
        <v>0</v>
      </c>
      <c r="AL1648" s="31" t="n">
        <f aca="false">IF(AK1648=1,IF(OBJECTIVE=1,AI1648,AJ1648),1000000000000)+ROW()*0.000000001</f>
        <v>1000000000000</v>
      </c>
      <c r="AM1648" s="31" t="n">
        <v>4.414058</v>
      </c>
      <c r="AN1648" s="41" t="n">
        <v>1.666819</v>
      </c>
      <c r="AO1648" s="31" t="n">
        <v>14.569018</v>
      </c>
      <c r="AP1648" s="31" t="n">
        <f aca="false">IF(CORE_MODE=1,G1648,IF(OR(CORE_MODE=3,CORE_MODE=4),G1648+(CHOOSE(N_CW+1,0,1,CW_N2,CW_N3,CW_N4,CW_N5,CW_N6)+CHOOSE(N_CW_A+1,0,CW_A1,CW_A2))*CW_PER_SWING*AM1648,AM1648))</f>
        <v>16.632210973254</v>
      </c>
      <c r="AQ1648" s="41" t="n">
        <f aca="false">IF(CORE_MODE=2,AN1648,K1648)</f>
        <v>1.680737</v>
      </c>
      <c r="AR1648" s="31" t="n">
        <f aca="false">IF(CORE_MODE=2,AO1648,L1648)</f>
        <v>14.701127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31" t="n">
        <v>7.264419</v>
      </c>
      <c r="H1649" s="8" t="n">
        <v>35.75853</v>
      </c>
      <c r="I1649" s="8" t="n">
        <v>1471.800101</v>
      </c>
      <c r="J1649" s="31" t="n">
        <v>41.159413</v>
      </c>
      <c r="K1649" s="41" t="n">
        <v>1.631202</v>
      </c>
      <c r="L1649" s="31" t="n">
        <v>3.83599</v>
      </c>
      <c r="M1649" s="8" t="n">
        <v>57</v>
      </c>
      <c r="N1649" s="8" t="n">
        <v>706</v>
      </c>
      <c r="O1649" s="31" t="n">
        <v>8.77062</v>
      </c>
      <c r="P1649" s="31" t="n">
        <v>7.08764</v>
      </c>
      <c r="Q1649" s="31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31" t="n">
        <v>2.626814</v>
      </c>
      <c r="W1649" s="41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2*ROUNDUP(G1649*1000/V_ZENER,0)*PRICE_Z+(4+IF(CORE_MODE=1,1,0)+IF(OR(CORE_MODE=3,CORE_MODE=4),1+2*N_CW+2*N_CW_A,0))*ROUNDUP(G1649*DIODE_SAFETY/V_STICK,0)*PRICE_STICK</f>
        <v>66.9</v>
      </c>
      <c r="AG1649" s="24" t="n">
        <f aca="false">SUM(X1649:AF1649)</f>
        <v>1592.17619356</v>
      </c>
      <c r="AH1649" s="20" t="n">
        <f aca="false">FIXED_BOM</f>
        <v>3666</v>
      </c>
      <c r="AI1649" s="24" t="n">
        <f aca="false">(AG1649+AH1649)*(1+CONT)</f>
        <v>6046.902622594</v>
      </c>
      <c r="AJ1649" s="24" t="n">
        <f aca="false">IF(AR1649&gt;0,AI1649/AR1649,1000000000000)</f>
        <v>1576.36037179294</v>
      </c>
      <c r="AK1649" s="8" t="n">
        <f aca="false">IF(AND(AP1649&gt;=V_NEED,AR1649&gt;=P_MIN,AQ1649&gt;=Z_MIN,F1649&lt;=N_CAP,D1649&lt;=R_MAX,OR(CORONA_REQ=0,O1649&gt;=G1649),OR(CORE_MODE&lt;&gt;3,E_CORE&lt;=E_NULL_MAX)),1,0)</f>
        <v>0</v>
      </c>
      <c r="AL1649" s="31" t="n">
        <f aca="false">IF(AK1649=1,IF(OBJECTIVE=1,AI1649,AJ1649),1000000000000)+ROW()*0.000000001</f>
        <v>1000000000000</v>
      </c>
      <c r="AM1649" s="31" t="n">
        <v>4.121198</v>
      </c>
      <c r="AN1649" s="41" t="n">
        <v>1.586917</v>
      </c>
      <c r="AO1649" s="31" t="n">
        <v>3.707771</v>
      </c>
      <c r="AP1649" s="31" t="n">
        <f aca="false">IF(CORE_MODE=1,G1649,IF(OR(CORE_MODE=3,CORE_MODE=4),G1649+(CHOOSE(N_CW+1,0,1,CW_N2,CW_N3,CW_N4,CW_N5,CW_N6)+CHOOSE(N_CW_A+1,0,CW_A1,CW_A2))*CW_PER_SWING*AM1649,AM1649))</f>
        <v>16.010685031074</v>
      </c>
      <c r="AQ1649" s="41" t="n">
        <f aca="false">IF(CORE_MODE=2,AN1649,K1649)</f>
        <v>1.631202</v>
      </c>
      <c r="AR1649" s="31" t="n">
        <f aca="false">IF(CORE_MODE=2,AO1649,L1649)</f>
        <v>3.83599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31" t="n">
        <v>7.264419</v>
      </c>
      <c r="H1650" s="8" t="n">
        <v>55.049119</v>
      </c>
      <c r="I1650" s="8" t="n">
        <v>2312.828729</v>
      </c>
      <c r="J1650" s="31" t="n">
        <v>42.01391</v>
      </c>
      <c r="K1650" s="41" t="n">
        <v>1.650553</v>
      </c>
      <c r="L1650" s="31" t="n">
        <v>6.149989</v>
      </c>
      <c r="M1650" s="8" t="n">
        <v>87</v>
      </c>
      <c r="N1650" s="8" t="n">
        <v>766</v>
      </c>
      <c r="O1650" s="31" t="n">
        <v>8.77062</v>
      </c>
      <c r="P1650" s="31" t="n">
        <v>10.631461</v>
      </c>
      <c r="Q1650" s="31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31" t="n">
        <v>3.363304</v>
      </c>
      <c r="W1650" s="41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2*ROUNDUP(G1650*1000/V_ZENER,0)*PRICE_Z+(4+IF(CORE_MODE=1,1,0)+IF(OR(CORE_MODE=3,CORE_MODE=4),1+2*N_CW+2*N_CW_A,0))*ROUNDUP(G1650*DIODE_SAFETY/V_STICK,0)*PRICE_STICK</f>
        <v>66.9</v>
      </c>
      <c r="AG1650" s="24" t="n">
        <f aca="false">SUM(X1650:AF1650)</f>
        <v>2240.71238481</v>
      </c>
      <c r="AH1650" s="20" t="n">
        <f aca="false">FIXED_BOM</f>
        <v>3666</v>
      </c>
      <c r="AI1650" s="24" t="n">
        <f aca="false">(AG1650+AH1650)*(1+CONT)</f>
        <v>6792.7192425315</v>
      </c>
      <c r="AJ1650" s="24" t="n">
        <f aca="false">IF(AR1650&gt;0,AI1650/AR1650,1000000000000)</f>
        <v>1104.50916945242</v>
      </c>
      <c r="AK1650" s="8" t="n">
        <f aca="false">IF(AND(AP1650&gt;=V_NEED,AR1650&gt;=P_MIN,AQ1650&gt;=Z_MIN,F1650&lt;=N_CAP,D1650&lt;=R_MAX,OR(CORONA_REQ=0,O1650&gt;=G1650),OR(CORE_MODE&lt;&gt;3,E_CORE&lt;=E_NULL_MAX)),1,0)</f>
        <v>0</v>
      </c>
      <c r="AL1650" s="31" t="n">
        <f aca="false">IF(AK1650=1,IF(OBJECTIVE=1,AI1650,AJ1650),1000000000000)+ROW()*0.000000001</f>
        <v>1000000000000</v>
      </c>
      <c r="AM1650" s="31" t="n">
        <v>4.182456</v>
      </c>
      <c r="AN1650" s="41" t="n">
        <v>1.619751</v>
      </c>
      <c r="AO1650" s="31" t="n">
        <v>6.014625</v>
      </c>
      <c r="AP1650" s="31" t="n">
        <f aca="false">IF(CORE_MODE=1,G1650,IF(OR(CORE_MODE=3,CORE_MODE=4),G1650+(CHOOSE(N_CW+1,0,1,CW_N2,CW_N3,CW_N4,CW_N5,CW_N6)+CHOOSE(N_CW_A+1,0,CW_A1,CW_A2))*CW_PER_SWING*AM1650,AM1650))</f>
        <v>16.140690617928</v>
      </c>
      <c r="AQ1650" s="41" t="n">
        <f aca="false">IF(CORE_MODE=2,AN1650,K1650)</f>
        <v>1.650553</v>
      </c>
      <c r="AR1650" s="31" t="n">
        <f aca="false">IF(CORE_MODE=2,AO1650,L1650)</f>
        <v>6.149989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31" t="n">
        <v>7.264419</v>
      </c>
      <c r="H1651" s="8" t="n">
        <v>74.339708</v>
      </c>
      <c r="I1651" s="8" t="n">
        <v>3153.857358</v>
      </c>
      <c r="J1651" s="31" t="n">
        <v>42.424936</v>
      </c>
      <c r="K1651" s="41" t="n">
        <v>1.659613</v>
      </c>
      <c r="L1651" s="31" t="n">
        <v>8.462099</v>
      </c>
      <c r="M1651" s="8" t="n">
        <v>117</v>
      </c>
      <c r="N1651" s="8" t="n">
        <v>826</v>
      </c>
      <c r="O1651" s="31" t="n">
        <v>8.77062</v>
      </c>
      <c r="P1651" s="31" t="n">
        <v>14.175281</v>
      </c>
      <c r="Q1651" s="31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31" t="n">
        <v>4.099793</v>
      </c>
      <c r="W1651" s="41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2*ROUNDUP(G1651*1000/V_ZENER,0)*PRICE_Z+(4+IF(CORE_MODE=1,1,0)+IF(OR(CORE_MODE=3,CORE_MODE=4),1+2*N_CW+2*N_CW_A,0))*ROUNDUP(G1651*DIODE_SAFETY/V_STICK,0)*PRICE_STICK</f>
        <v>66.9</v>
      </c>
      <c r="AG1651" s="24" t="n">
        <f aca="false">SUM(X1651:AF1651)</f>
        <v>2889.24850559</v>
      </c>
      <c r="AH1651" s="20" t="n">
        <f aca="false">FIXED_BOM</f>
        <v>3666</v>
      </c>
      <c r="AI1651" s="24" t="n">
        <f aca="false">(AG1651+AH1651)*(1+CONT)</f>
        <v>7538.5357814285</v>
      </c>
      <c r="AJ1651" s="24" t="n">
        <f aca="false">IF(AR1651&gt;0,AI1651/AR1651,1000000000000)</f>
        <v>890.858849728477</v>
      </c>
      <c r="AK1651" s="8" t="n">
        <f aca="false">IF(AND(AP1651&gt;=V_NEED,AR1651&gt;=P_MIN,AQ1651&gt;=Z_MIN,F1651&lt;=N_CAP,D1651&lt;=R_MAX,OR(CORONA_REQ=0,O1651&gt;=G1651),OR(CORE_MODE&lt;&gt;3,E_CORE&lt;=E_NULL_MAX)),1,0)</f>
        <v>0</v>
      </c>
      <c r="AL1651" s="31" t="n">
        <f aca="false">IF(AK1651=1,IF(OBJECTIVE=1,AI1651,AJ1651),1000000000000)+ROW()*0.000000001</f>
        <v>1000000000000</v>
      </c>
      <c r="AM1651" s="31" t="n">
        <v>4.234855</v>
      </c>
      <c r="AN1651" s="41" t="n">
        <v>1.637343</v>
      </c>
      <c r="AO1651" s="31" t="n">
        <v>8.333977</v>
      </c>
      <c r="AP1651" s="31" t="n">
        <f aca="false">IF(CORE_MODE=1,G1651,IF(OR(CORE_MODE=3,CORE_MODE=4),G1651+(CHOOSE(N_CW+1,0,1,CW_N2,CW_N3,CW_N4,CW_N5,CW_N6)+CHOOSE(N_CW_A+1,0,CW_A1,CW_A2))*CW_PER_SWING*AM1651,AM1651))</f>
        <v>16.251895076865</v>
      </c>
      <c r="AQ1651" s="41" t="n">
        <f aca="false">IF(CORE_MODE=2,AN1651,K1651)</f>
        <v>1.659613</v>
      </c>
      <c r="AR1651" s="31" t="n">
        <f aca="false">IF(CORE_MODE=2,AO1651,L1651)</f>
        <v>8.462099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31" t="n">
        <v>7.264419</v>
      </c>
      <c r="H1652" s="8" t="n">
        <v>93.630296</v>
      </c>
      <c r="I1652" s="8" t="n">
        <v>3994.885987</v>
      </c>
      <c r="J1652" s="31" t="n">
        <v>42.666596</v>
      </c>
      <c r="K1652" s="41" t="n">
        <v>1.66614</v>
      </c>
      <c r="L1652" s="31" t="n">
        <v>10.785441</v>
      </c>
      <c r="M1652" s="8" t="n">
        <v>142</v>
      </c>
      <c r="N1652" s="8" t="n">
        <v>876</v>
      </c>
      <c r="O1652" s="31" t="n">
        <v>8.77062</v>
      </c>
      <c r="P1652" s="31" t="n">
        <v>17.719101</v>
      </c>
      <c r="Q1652" s="31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31" t="n">
        <v>4.713535</v>
      </c>
      <c r="W1652" s="41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2*ROUNDUP(G1652*1000/V_ZENER,0)*PRICE_Z+(4+IF(CORE_MODE=1,1,0)+IF(OR(CORE_MODE=3,CORE_MODE=4),1+2*N_CW+2*N_CW_A,0))*ROUNDUP(G1652*DIODE_SAFETY/V_STICK,0)*PRICE_STICK</f>
        <v>66.9</v>
      </c>
      <c r="AG1652" s="24" t="n">
        <f aca="false">SUM(X1652:AF1652)</f>
        <v>3438.92685043</v>
      </c>
      <c r="AH1652" s="20" t="n">
        <f aca="false">FIXED_BOM</f>
        <v>3666</v>
      </c>
      <c r="AI1652" s="24" t="n">
        <f aca="false">(AG1652+AH1652)*(1+CONT)</f>
        <v>8170.6658779945</v>
      </c>
      <c r="AJ1652" s="24" t="n">
        <f aca="false">IF(AR1652&gt;0,AI1652/AR1652,1000000000000)</f>
        <v>757.564375716718</v>
      </c>
      <c r="AK1652" s="8" t="n">
        <f aca="false">IF(AND(AP1652&gt;=V_NEED,AR1652&gt;=P_MIN,AQ1652&gt;=Z_MIN,F1652&lt;=N_CAP,D1652&lt;=R_MAX,OR(CORONA_REQ=0,O1652&gt;=G1652),OR(CORE_MODE&lt;&gt;3,E_CORE&lt;=E_NULL_MAX)),1,0)</f>
        <v>0</v>
      </c>
      <c r="AL1652" s="31" t="n">
        <f aca="false">IF(AK1652=1,IF(OBJECTIVE=1,AI1652,AJ1652),1000000000000)+ROW()*0.000000001</f>
        <v>1000000000000</v>
      </c>
      <c r="AM1652" s="31" t="n">
        <v>4.312465</v>
      </c>
      <c r="AN1652" s="41" t="n">
        <v>1.647636</v>
      </c>
      <c r="AO1652" s="31" t="n">
        <v>10.65142</v>
      </c>
      <c r="AP1652" s="31" t="n">
        <f aca="false">IF(CORE_MODE=1,G1652,IF(OR(CORE_MODE=3,CORE_MODE=4),G1652+(CHOOSE(N_CW+1,0,1,CW_N2,CW_N3,CW_N4,CW_N5,CW_N6)+CHOOSE(N_CW_A+1,0,CW_A1,CW_A2))*CW_PER_SWING*AM1652,AM1652))</f>
        <v>16.416603908295</v>
      </c>
      <c r="AQ1652" s="41" t="n">
        <f aca="false">IF(CORE_MODE=2,AN1652,K1652)</f>
        <v>1.66614</v>
      </c>
      <c r="AR1652" s="31" t="n">
        <f aca="false">IF(CORE_MODE=2,AO1652,L1652)</f>
        <v>10.785441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31" t="n">
        <v>7.264419</v>
      </c>
      <c r="H1653" s="8" t="n">
        <v>112.920885</v>
      </c>
      <c r="I1653" s="8" t="n">
        <v>4835.914616</v>
      </c>
      <c r="J1653" s="31" t="n">
        <v>42.825688</v>
      </c>
      <c r="K1653" s="41" t="n">
        <v>1.669202</v>
      </c>
      <c r="L1653" s="31" t="n">
        <v>13.093539</v>
      </c>
      <c r="M1653" s="8" t="n">
        <v>172</v>
      </c>
      <c r="N1653" s="8" t="n">
        <v>936</v>
      </c>
      <c r="O1653" s="31" t="n">
        <v>8.77062</v>
      </c>
      <c r="P1653" s="31" t="n">
        <v>21.262921</v>
      </c>
      <c r="Q1653" s="31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31" t="n">
        <v>5.450025</v>
      </c>
      <c r="W1653" s="41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2*ROUNDUP(G1653*1000/V_ZENER,0)*PRICE_Z+(4+IF(CORE_MODE=1,1,0)+IF(OR(CORE_MODE=3,CORE_MODE=4),1+2*N_CW+2*N_CW_A,0))*ROUNDUP(G1653*DIODE_SAFETY/V_STICK,0)*PRICE_STICK</f>
        <v>66.9</v>
      </c>
      <c r="AG1653" s="24" t="n">
        <f aca="false">SUM(X1653:AF1653)</f>
        <v>4087.46302621</v>
      </c>
      <c r="AH1653" s="20" t="n">
        <f aca="false">FIXED_BOM</f>
        <v>3666</v>
      </c>
      <c r="AI1653" s="24" t="n">
        <f aca="false">(AG1653+AH1653)*(1+CONT)</f>
        <v>8916.4824801415</v>
      </c>
      <c r="AJ1653" s="24" t="n">
        <f aca="false">IF(AR1653&gt;0,AI1653/AR1653,1000000000000)</f>
        <v>680.983382731094</v>
      </c>
      <c r="AK1653" s="8" t="n">
        <f aca="false">IF(AND(AP1653&gt;=V_NEED,AR1653&gt;=P_MIN,AQ1653&gt;=Z_MIN,F1653&lt;=N_CAP,D1653&lt;=R_MAX,OR(CORONA_REQ=0,O1653&gt;=G1653),OR(CORE_MODE&lt;&gt;3,E_CORE&lt;=E_NULL_MAX)),1,0)</f>
        <v>0</v>
      </c>
      <c r="AL1653" s="31" t="n">
        <f aca="false">IF(AK1653=1,IF(OBJECTIVE=1,AI1653,AJ1653),1000000000000)+ROW()*0.000000001</f>
        <v>1000000000000</v>
      </c>
      <c r="AM1653" s="31" t="n">
        <v>4.375191</v>
      </c>
      <c r="AN1653" s="41" t="n">
        <v>1.653786</v>
      </c>
      <c r="AO1653" s="31" t="n">
        <v>12.959552</v>
      </c>
      <c r="AP1653" s="31" t="n">
        <f aca="false">IF(CORE_MODE=1,G1653,IF(OR(CORE_MODE=3,CORE_MODE=4),G1653+(CHOOSE(N_CW+1,0,1,CW_N2,CW_N3,CW_N4,CW_N5,CW_N6)+CHOOSE(N_CW_A+1,0,CW_A1,CW_A2))*CW_PER_SWING*AM1653,AM1653))</f>
        <v>16.549724977233</v>
      </c>
      <c r="AQ1653" s="41" t="n">
        <f aca="false">IF(CORE_MODE=2,AN1653,K1653)</f>
        <v>1.669202</v>
      </c>
      <c r="AR1653" s="31" t="n">
        <f aca="false">IF(CORE_MODE=2,AO1653,L1653)</f>
        <v>13.093539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31" t="n">
        <v>7.264419</v>
      </c>
      <c r="H1654" s="8" t="n">
        <v>151.502063</v>
      </c>
      <c r="I1654" s="8" t="n">
        <v>6517.971874</v>
      </c>
      <c r="J1654" s="31" t="n">
        <v>43.022331</v>
      </c>
      <c r="K1654" s="41" t="n">
        <v>1.6734</v>
      </c>
      <c r="L1654" s="31" t="n">
        <v>17.720029</v>
      </c>
      <c r="M1654" s="8" t="n">
        <v>227</v>
      </c>
      <c r="N1654" s="8" t="n">
        <v>1046</v>
      </c>
      <c r="O1654" s="31" t="n">
        <v>8.77062</v>
      </c>
      <c r="P1654" s="31" t="n">
        <v>28.350561</v>
      </c>
      <c r="Q1654" s="31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31" t="n">
        <v>6.800256</v>
      </c>
      <c r="W1654" s="41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2*ROUNDUP(G1654*1000/V_ZENER,0)*PRICE_Z+(4+IF(CORE_MODE=1,1,0)+IF(OR(CORE_MODE=3,CORE_MODE=4),1+2*N_CW+2*N_CW_A,0))*ROUNDUP(G1654*DIODE_SAFETY/V_STICK,0)*PRICE_STICK</f>
        <v>66.9</v>
      </c>
      <c r="AG1654" s="24" t="n">
        <f aca="false">SUM(X1654:AF1654)</f>
        <v>5285.6775038</v>
      </c>
      <c r="AH1654" s="20" t="n">
        <f aca="false">FIXED_BOM</f>
        <v>3666</v>
      </c>
      <c r="AI1654" s="24" t="n">
        <f aca="false">(AG1654+AH1654)*(1+CONT)</f>
        <v>10294.42912937</v>
      </c>
      <c r="AJ1654" s="24" t="n">
        <f aca="false">IF(AR1654&gt;0,AI1654/AR1654,1000000000000)</f>
        <v>580.94877437108</v>
      </c>
      <c r="AK1654" s="8" t="n">
        <f aca="false">IF(AND(AP1654&gt;=V_NEED,AR1654&gt;=P_MIN,AQ1654&gt;=Z_MIN,F1654&lt;=N_CAP,D1654&lt;=R_MAX,OR(CORONA_REQ=0,O1654&gt;=G1654),OR(CORE_MODE&lt;&gt;3,E_CORE&lt;=E_NULL_MAX)),1,0)</f>
        <v>0</v>
      </c>
      <c r="AL1654" s="31" t="n">
        <f aca="false">IF(AK1654=1,IF(OBJECTIVE=1,AI1654,AJ1654),1000000000000)+ROW()*0.000000001</f>
        <v>1000000000000</v>
      </c>
      <c r="AM1654" s="31" t="n">
        <v>4.499335</v>
      </c>
      <c r="AN1654" s="41" t="n">
        <v>1.662184</v>
      </c>
      <c r="AO1654" s="31" t="n">
        <v>17.590315</v>
      </c>
      <c r="AP1654" s="31" t="n">
        <f aca="false">IF(CORE_MODE=1,G1654,IF(OR(CORE_MODE=3,CORE_MODE=4),G1654+(CHOOSE(N_CW+1,0,1,CW_N2,CW_N3,CW_N4,CW_N5,CW_N6)+CHOOSE(N_CW_A+1,0,CW_A1,CW_A2))*CW_PER_SWING*AM1654,AM1654))</f>
        <v>16.813191195105</v>
      </c>
      <c r="AQ1654" s="41" t="n">
        <f aca="false">IF(CORE_MODE=2,AN1654,K1654)</f>
        <v>1.6734</v>
      </c>
      <c r="AR1654" s="31" t="n">
        <f aca="false">IF(CORE_MODE=2,AO1654,L1654)</f>
        <v>17.720029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31" t="n">
        <v>7.264419</v>
      </c>
      <c r="H1655" s="8" t="n">
        <v>59.380088</v>
      </c>
      <c r="I1655" s="8" t="n">
        <v>1731.990428</v>
      </c>
      <c r="J1655" s="31" t="n">
        <v>29.167866</v>
      </c>
      <c r="K1655" s="41" t="n">
        <v>1.611139</v>
      </c>
      <c r="L1655" s="31" t="n">
        <v>4.421728</v>
      </c>
      <c r="M1655" s="8" t="n">
        <v>62</v>
      </c>
      <c r="N1655" s="8" t="n">
        <v>716</v>
      </c>
      <c r="O1655" s="31" t="n">
        <v>8.77062</v>
      </c>
      <c r="P1655" s="31" t="n">
        <v>8.173375</v>
      </c>
      <c r="Q1655" s="31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31" t="n">
        <v>2.749562</v>
      </c>
      <c r="W1655" s="41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2*ROUNDUP(G1655*1000/V_ZENER,0)*PRICE_Z+(4+IF(CORE_MODE=1,1,0)+IF(OR(CORE_MODE=3,CORE_MODE=4),1+2*N_CW+2*N_CW_A,0))*ROUNDUP(G1655*DIODE_SAFETY/V_STICK,0)*PRICE_STICK</f>
        <v>66.9</v>
      </c>
      <c r="AG1655" s="24" t="n">
        <f aca="false">SUM(X1655:AF1655)</f>
        <v>1704.03027945</v>
      </c>
      <c r="AH1655" s="20" t="n">
        <f aca="false">FIXED_BOM</f>
        <v>3666</v>
      </c>
      <c r="AI1655" s="24" t="n">
        <f aca="false">(AG1655+AH1655)*(1+CONT)</f>
        <v>6175.5348213675</v>
      </c>
      <c r="AJ1655" s="24" t="n">
        <f aca="false">IF(AR1655&gt;0,AI1655/AR1655,1000000000000)</f>
        <v>1396.63380953498</v>
      </c>
      <c r="AK1655" s="8" t="n">
        <f aca="false">IF(AND(AP1655&gt;=V_NEED,AR1655&gt;=P_MIN,AQ1655&gt;=Z_MIN,F1655&lt;=N_CAP,D1655&lt;=R_MAX,OR(CORONA_REQ=0,O1655&gt;=G1655),OR(CORE_MODE&lt;&gt;3,E_CORE&lt;=E_NULL_MAX)),1,0)</f>
        <v>0</v>
      </c>
      <c r="AL1655" s="31" t="n">
        <f aca="false">IF(AK1655=1,IF(OBJECTIVE=1,AI1655,AJ1655),1000000000000)+ROW()*0.000000001</f>
        <v>1000000000000</v>
      </c>
      <c r="AM1655" s="31" t="n">
        <v>4.12883</v>
      </c>
      <c r="AN1655" s="41" t="n">
        <v>1.573804</v>
      </c>
      <c r="AO1655" s="31" t="n">
        <v>4.290515</v>
      </c>
      <c r="AP1655" s="31" t="n">
        <f aca="false">IF(CORE_MODE=1,G1655,IF(OR(CORE_MODE=3,CORE_MODE=4),G1655+(CHOOSE(N_CW+1,0,1,CW_N2,CW_N3,CW_N4,CW_N5,CW_N6)+CHOOSE(N_CW_A+1,0,CW_A1,CW_A2))*CW_PER_SWING*AM1655,AM1655))</f>
        <v>16.02688214229</v>
      </c>
      <c r="AQ1655" s="41" t="n">
        <f aca="false">IF(CORE_MODE=2,AN1655,K1655)</f>
        <v>1.611139</v>
      </c>
      <c r="AR1655" s="31" t="n">
        <f aca="false">IF(CORE_MODE=2,AO1655,L1655)</f>
        <v>4.421728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31" t="n">
        <v>7.264419</v>
      </c>
      <c r="H1656" s="8" t="n">
        <v>92.168709</v>
      </c>
      <c r="I1656" s="8" t="n">
        <v>2721.699243</v>
      </c>
      <c r="J1656" s="31" t="n">
        <v>29.529536</v>
      </c>
      <c r="K1656" s="41" t="n">
        <v>1.625976</v>
      </c>
      <c r="L1656" s="31" t="n">
        <v>7.058839</v>
      </c>
      <c r="M1656" s="8" t="n">
        <v>92</v>
      </c>
      <c r="N1656" s="8" t="n">
        <v>776</v>
      </c>
      <c r="O1656" s="31" t="n">
        <v>8.77062</v>
      </c>
      <c r="P1656" s="31" t="n">
        <v>12.260062</v>
      </c>
      <c r="Q1656" s="31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31" t="n">
        <v>3.486052</v>
      </c>
      <c r="W1656" s="41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2*ROUNDUP(G1656*1000/V_ZENER,0)*PRICE_Z+(4+IF(CORE_MODE=1,1,0)+IF(OR(CORE_MODE=3,CORE_MODE=4),1+2*N_CW+2*N_CW_A,0))*ROUNDUP(G1656*DIODE_SAFETY/V_STICK,0)*PRICE_STICK</f>
        <v>66.9</v>
      </c>
      <c r="AG1656" s="24" t="n">
        <f aca="false">SUM(X1656:AF1656)</f>
        <v>2359.06457322</v>
      </c>
      <c r="AH1656" s="20" t="n">
        <f aca="false">FIXED_BOM</f>
        <v>3666</v>
      </c>
      <c r="AI1656" s="24" t="n">
        <f aca="false">(AG1656+AH1656)*(1+CONT)</f>
        <v>6928.824259203</v>
      </c>
      <c r="AJ1656" s="24" t="n">
        <f aca="false">IF(AR1656&gt;0,AI1656/AR1656,1000000000000)</f>
        <v>981.581285421441</v>
      </c>
      <c r="AK1656" s="8" t="n">
        <f aca="false">IF(AND(AP1656&gt;=V_NEED,AR1656&gt;=P_MIN,AQ1656&gt;=Z_MIN,F1656&lt;=N_CAP,D1656&lt;=R_MAX,OR(CORONA_REQ=0,O1656&gt;=G1656),OR(CORE_MODE&lt;&gt;3,E_CORE&lt;=E_NULL_MAX)),1,0)</f>
        <v>0</v>
      </c>
      <c r="AL1656" s="31" t="n">
        <f aca="false">IF(AK1656=1,IF(OBJECTIVE=1,AI1656,AJ1656),1000000000000)+ROW()*0.000000001</f>
        <v>1000000000000</v>
      </c>
      <c r="AM1656" s="31" t="n">
        <v>4.190781</v>
      </c>
      <c r="AN1656" s="41" t="n">
        <v>1.601289</v>
      </c>
      <c r="AO1656" s="31" t="n">
        <v>6.928423</v>
      </c>
      <c r="AP1656" s="31" t="n">
        <f aca="false">IF(CORE_MODE=1,G1656,IF(OR(CORE_MODE=3,CORE_MODE=4),G1656+(CHOOSE(N_CW+1,0,1,CW_N2,CW_N3,CW_N4,CW_N5,CW_N6)+CHOOSE(N_CW_A+1,0,CW_A1,CW_A2))*CW_PER_SWING*AM1656,AM1656))</f>
        <v>16.158358457403</v>
      </c>
      <c r="AQ1656" s="41" t="n">
        <f aca="false">IF(CORE_MODE=2,AN1656,K1656)</f>
        <v>1.625976</v>
      </c>
      <c r="AR1656" s="31" t="n">
        <f aca="false">IF(CORE_MODE=2,AO1656,L1656)</f>
        <v>7.058839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31" t="n">
        <v>7.264419</v>
      </c>
      <c r="H1657" s="8" t="n">
        <v>124.95733</v>
      </c>
      <c r="I1657" s="8" t="n">
        <v>3711.408059</v>
      </c>
      <c r="J1657" s="31" t="n">
        <v>29.701403</v>
      </c>
      <c r="K1657" s="41" t="n">
        <v>1.634573</v>
      </c>
      <c r="L1657" s="31" t="n">
        <v>9.714523</v>
      </c>
      <c r="M1657" s="8" t="n">
        <v>122</v>
      </c>
      <c r="N1657" s="8" t="n">
        <v>836</v>
      </c>
      <c r="O1657" s="31" t="n">
        <v>8.77062</v>
      </c>
      <c r="P1657" s="31" t="n">
        <v>16.34675</v>
      </c>
      <c r="Q1657" s="31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31" t="n">
        <v>4.222542</v>
      </c>
      <c r="W1657" s="41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2*ROUNDUP(G1657*1000/V_ZENER,0)*PRICE_Z+(4+IF(CORE_MODE=1,1,0)+IF(OR(CORE_MODE=3,CORE_MODE=4),1+2*N_CW+2*N_CW_A,0))*ROUNDUP(G1657*DIODE_SAFETY/V_STICK,0)*PRICE_STICK</f>
        <v>66.9</v>
      </c>
      <c r="AG1657" s="24" t="n">
        <f aca="false">SUM(X1657:AF1657)</f>
        <v>3014.09894246</v>
      </c>
      <c r="AH1657" s="20" t="n">
        <f aca="false">FIXED_BOM</f>
        <v>3666</v>
      </c>
      <c r="AI1657" s="24" t="n">
        <f aca="false">(AG1657+AH1657)*(1+CONT)</f>
        <v>7682.113783829</v>
      </c>
      <c r="AJ1657" s="24" t="n">
        <f aca="false">IF(AR1657&gt;0,AI1657/AR1657,1000000000000)</f>
        <v>790.78651456474</v>
      </c>
      <c r="AK1657" s="8" t="n">
        <f aca="false">IF(AND(AP1657&gt;=V_NEED,AR1657&gt;=P_MIN,AQ1657&gt;=Z_MIN,F1657&lt;=N_CAP,D1657&lt;=R_MAX,OR(CORONA_REQ=0,O1657&gt;=G1657),OR(CORE_MODE&lt;&gt;3,E_CORE&lt;=E_NULL_MAX)),1,0)</f>
        <v>0</v>
      </c>
      <c r="AL1657" s="31" t="n">
        <f aca="false">IF(AK1657=1,IF(OBJECTIVE=1,AI1657,AJ1657),1000000000000)+ROW()*0.000000001</f>
        <v>1000000000000</v>
      </c>
      <c r="AM1657" s="31" t="n">
        <v>4.272311</v>
      </c>
      <c r="AN1657" s="41" t="n">
        <v>1.615867</v>
      </c>
      <c r="AO1657" s="31" t="n">
        <v>9.582691</v>
      </c>
      <c r="AP1657" s="31" t="n">
        <f aca="false">IF(CORE_MODE=1,G1657,IF(OR(CORE_MODE=3,CORE_MODE=4),G1657+(CHOOSE(N_CW+1,0,1,CW_N2,CW_N3,CW_N4,CW_N5,CW_N6)+CHOOSE(N_CW_A+1,0,CW_A1,CW_A2))*CW_PER_SWING*AM1657,AM1657))</f>
        <v>16.331386559793</v>
      </c>
      <c r="AQ1657" s="41" t="n">
        <f aca="false">IF(CORE_MODE=2,AN1657,K1657)</f>
        <v>1.634573</v>
      </c>
      <c r="AR1657" s="31" t="n">
        <f aca="false">IF(CORE_MODE=2,AO1657,L1657)</f>
        <v>9.714523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31" t="n">
        <v>7.264419</v>
      </c>
      <c r="H1658" s="8" t="n">
        <v>157.745952</v>
      </c>
      <c r="I1658" s="8" t="n">
        <v>4701.116875</v>
      </c>
      <c r="J1658" s="31" t="n">
        <v>29.801823</v>
      </c>
      <c r="K1658" s="41" t="n">
        <v>1.638879</v>
      </c>
      <c r="L1658" s="31" t="n">
        <v>12.360145</v>
      </c>
      <c r="M1658" s="8" t="n">
        <v>152</v>
      </c>
      <c r="N1658" s="8" t="n">
        <v>896</v>
      </c>
      <c r="O1658" s="31" t="n">
        <v>8.77062</v>
      </c>
      <c r="P1658" s="31" t="n">
        <v>20.433437</v>
      </c>
      <c r="Q1658" s="31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31" t="n">
        <v>4.959032</v>
      </c>
      <c r="W1658" s="41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2*ROUNDUP(G1658*1000/V_ZENER,0)*PRICE_Z+(4+IF(CORE_MODE=1,1,0)+IF(OR(CORE_MODE=3,CORE_MODE=4),1+2*N_CW+2*N_CW_A,0))*ROUNDUP(G1658*DIODE_SAFETY/V_STICK,0)*PRICE_STICK</f>
        <v>66.9</v>
      </c>
      <c r="AG1658" s="24" t="n">
        <f aca="false">SUM(X1658:AF1658)</f>
        <v>3669.13323973</v>
      </c>
      <c r="AH1658" s="20" t="n">
        <f aca="false">FIXED_BOM</f>
        <v>3666</v>
      </c>
      <c r="AI1658" s="24" t="n">
        <f aca="false">(AG1658+AH1658)*(1+CONT)</f>
        <v>8435.4032256895</v>
      </c>
      <c r="AJ1658" s="24" t="n">
        <f aca="false">IF(AR1658&gt;0,AI1658/AR1658,1000000000000)</f>
        <v>682.467982834303</v>
      </c>
      <c r="AK1658" s="8" t="n">
        <f aca="false">IF(AND(AP1658&gt;=V_NEED,AR1658&gt;=P_MIN,AQ1658&gt;=Z_MIN,F1658&lt;=N_CAP,D1658&lt;=R_MAX,OR(CORONA_REQ=0,O1658&gt;=G1658),OR(CORE_MODE&lt;&gt;3,E_CORE&lt;=E_NULL_MAX)),1,0)</f>
        <v>0</v>
      </c>
      <c r="AL1658" s="31" t="n">
        <f aca="false">IF(AK1658=1,IF(OBJECTIVE=1,AI1658,AJ1658),1000000000000)+ROW()*0.000000001</f>
        <v>1000000000000</v>
      </c>
      <c r="AM1658" s="31" t="n">
        <v>4.348078</v>
      </c>
      <c r="AN1658" s="41" t="n">
        <v>1.623795</v>
      </c>
      <c r="AO1658" s="31" t="n">
        <v>12.226654</v>
      </c>
      <c r="AP1658" s="31" t="n">
        <f aca="false">IF(CORE_MODE=1,G1658,IF(OR(CORE_MODE=3,CORE_MODE=4),G1658+(CHOOSE(N_CW+1,0,1,CW_N2,CW_N3,CW_N4,CW_N5,CW_N6)+CHOOSE(N_CW_A+1,0,CW_A1,CW_A2))*CW_PER_SWING*AM1658,AM1658))</f>
        <v>16.492184060514</v>
      </c>
      <c r="AQ1658" s="41" t="n">
        <f aca="false">IF(CORE_MODE=2,AN1658,K1658)</f>
        <v>1.638879</v>
      </c>
      <c r="AR1658" s="31" t="n">
        <f aca="false">IF(CORE_MODE=2,AO1658,L1658)</f>
        <v>12.360145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31" t="n">
        <v>7.264419</v>
      </c>
      <c r="H1659" s="8" t="n">
        <v>190.534573</v>
      </c>
      <c r="I1659" s="8" t="n">
        <v>5690.825691</v>
      </c>
      <c r="J1659" s="31" t="n">
        <v>29.86768</v>
      </c>
      <c r="K1659" s="41" t="n">
        <v>1.641092</v>
      </c>
      <c r="L1659" s="31" t="n">
        <v>14.99605</v>
      </c>
      <c r="M1659" s="8" t="n">
        <v>182</v>
      </c>
      <c r="N1659" s="8" t="n">
        <v>956</v>
      </c>
      <c r="O1659" s="31" t="n">
        <v>8.77062</v>
      </c>
      <c r="P1659" s="31" t="n">
        <v>24.520124</v>
      </c>
      <c r="Q1659" s="31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31" t="n">
        <v>5.695521</v>
      </c>
      <c r="W1659" s="41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2*ROUNDUP(G1659*1000/V_ZENER,0)*PRICE_Z+(4+IF(CORE_MODE=1,1,0)+IF(OR(CORE_MODE=3,CORE_MODE=4),1+2*N_CW+2*N_CW_A,0))*ROUNDUP(G1659*DIODE_SAFETY/V_STICK,0)*PRICE_STICK</f>
        <v>66.9</v>
      </c>
      <c r="AG1659" s="24" t="n">
        <f aca="false">SUM(X1659:AF1659)</f>
        <v>4324.16748897</v>
      </c>
      <c r="AH1659" s="20" t="n">
        <f aca="false">FIXED_BOM</f>
        <v>3666</v>
      </c>
      <c r="AI1659" s="24" t="n">
        <f aca="false">(AG1659+AH1659)*(1+CONT)</f>
        <v>9188.6926123155</v>
      </c>
      <c r="AJ1659" s="24" t="n">
        <f aca="false">IF(AR1659&gt;0,AI1659/AR1659,1000000000000)</f>
        <v>612.740862581513</v>
      </c>
      <c r="AK1659" s="8" t="n">
        <f aca="false">IF(AND(AP1659&gt;=V_NEED,AR1659&gt;=P_MIN,AQ1659&gt;=Z_MIN,F1659&lt;=N_CAP,D1659&lt;=R_MAX,OR(CORONA_REQ=0,O1659&gt;=G1659),OR(CORE_MODE&lt;&gt;3,E_CORE&lt;=E_NULL_MAX)),1,0)</f>
        <v>0</v>
      </c>
      <c r="AL1659" s="31" t="n">
        <f aca="false">IF(AK1659=1,IF(OBJECTIVE=1,AI1659,AJ1659),1000000000000)+ROW()*0.000000001</f>
        <v>1000000000000</v>
      </c>
      <c r="AM1659" s="31" t="n">
        <v>4.409313</v>
      </c>
      <c r="AN1659" s="41" t="n">
        <v>1.628962</v>
      </c>
      <c r="AO1659" s="31" t="n">
        <v>14.867654</v>
      </c>
      <c r="AP1659" s="31" t="n">
        <f aca="false">IF(CORE_MODE=1,G1659,IF(OR(CORE_MODE=3,CORE_MODE=4),G1659+(CHOOSE(N_CW+1,0,1,CW_N2,CW_N3,CW_N4,CW_N5,CW_N6)+CHOOSE(N_CW_A+1,0,CW_A1,CW_A2))*CW_PER_SWING*AM1659,AM1659))</f>
        <v>16.622140835319</v>
      </c>
      <c r="AQ1659" s="41" t="n">
        <f aca="false">IF(CORE_MODE=2,AN1659,K1659)</f>
        <v>1.641092</v>
      </c>
      <c r="AR1659" s="31" t="n">
        <f aca="false">IF(CORE_MODE=2,AO1659,L1659)</f>
        <v>14.99605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31" t="n">
        <v>7.264419</v>
      </c>
      <c r="H1660" s="8" t="n">
        <v>256.111816</v>
      </c>
      <c r="I1660" s="8" t="n">
        <v>7670.243322</v>
      </c>
      <c r="J1660" s="31" t="n">
        <v>29.948807</v>
      </c>
      <c r="K1660" s="41" t="n">
        <v>1.645112</v>
      </c>
      <c r="L1660" s="31" t="n">
        <v>20.306836</v>
      </c>
      <c r="M1660" s="8" t="n">
        <v>242</v>
      </c>
      <c r="N1660" s="8" t="n">
        <v>1076</v>
      </c>
      <c r="O1660" s="31" t="n">
        <v>8.77062</v>
      </c>
      <c r="P1660" s="31" t="n">
        <v>32.693499</v>
      </c>
      <c r="Q1660" s="31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31" t="n">
        <v>7.168501</v>
      </c>
      <c r="W1660" s="41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2*ROUNDUP(G1660*1000/V_ZENER,0)*PRICE_Z+(4+IF(CORE_MODE=1,1,0)+IF(OR(CORE_MODE=3,CORE_MODE=4),1+2*N_CW+2*N_CW_A,0))*ROUNDUP(G1660*DIODE_SAFETY/V_STICK,0)*PRICE_STICK</f>
        <v>66.9</v>
      </c>
      <c r="AG1660" s="24" t="n">
        <f aca="false">SUM(X1660:AF1660)</f>
        <v>5634.23615048</v>
      </c>
      <c r="AH1660" s="20" t="n">
        <f aca="false">FIXED_BOM</f>
        <v>3666</v>
      </c>
      <c r="AI1660" s="24" t="n">
        <f aca="false">(AG1660+AH1660)*(1+CONT)</f>
        <v>10695.271573052</v>
      </c>
      <c r="AJ1660" s="24" t="n">
        <f aca="false">IF(AR1660&gt;0,AI1660/AR1660,1000000000000)</f>
        <v>526.683308667682</v>
      </c>
      <c r="AK1660" s="8" t="n">
        <f aca="false">IF(AND(AP1660&gt;=V_NEED,AR1660&gt;=P_MIN,AQ1660&gt;=Z_MIN,F1660&lt;=N_CAP,D1660&lt;=R_MAX,OR(CORONA_REQ=0,O1660&gt;=G1660),OR(CORE_MODE&lt;&gt;3,E_CORE&lt;=E_NULL_MAX)),1,0)</f>
        <v>0</v>
      </c>
      <c r="AL1660" s="31" t="n">
        <f aca="false">IF(AK1660=1,IF(OBJECTIVE=1,AI1660,AJ1660),1000000000000)+ROW()*0.000000001</f>
        <v>1000000000000</v>
      </c>
      <c r="AM1660" s="31" t="n">
        <v>4.579354</v>
      </c>
      <c r="AN1660" s="41" t="n">
        <v>1.63576</v>
      </c>
      <c r="AO1660" s="31" t="n">
        <v>20.172509</v>
      </c>
      <c r="AP1660" s="31" t="n">
        <f aca="false">IF(CORE_MODE=1,G1660,IF(OR(CORE_MODE=3,CORE_MODE=4),G1660+(CHOOSE(N_CW+1,0,1,CW_N2,CW_N3,CW_N4,CW_N5,CW_N6)+CHOOSE(N_CW_A+1,0,CW_A1,CW_A2))*CW_PER_SWING*AM1660,AM1660))</f>
        <v>16.983012558102</v>
      </c>
      <c r="AQ1660" s="41" t="n">
        <f aca="false">IF(CORE_MODE=2,AN1660,K1660)</f>
        <v>1.645112</v>
      </c>
      <c r="AR1660" s="31" t="n">
        <f aca="false">IF(CORE_MODE=2,AO1660,L1660)</f>
        <v>20.306836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31" t="n">
        <v>7.264419</v>
      </c>
      <c r="H1661" s="8" t="n">
        <v>28.197679</v>
      </c>
      <c r="I1661" s="8" t="n">
        <v>1213.932614</v>
      </c>
      <c r="J1661" s="31" t="n">
        <v>43.0508</v>
      </c>
      <c r="K1661" s="41" t="n">
        <v>1.623461</v>
      </c>
      <c r="L1661" s="31" t="n">
        <v>3.135795</v>
      </c>
      <c r="M1661" s="8" t="n">
        <v>63</v>
      </c>
      <c r="N1661" s="8" t="n">
        <v>718</v>
      </c>
      <c r="O1661" s="31" t="n">
        <v>9.183835</v>
      </c>
      <c r="P1661" s="31" t="n">
        <v>7.502382</v>
      </c>
      <c r="Q1661" s="31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31" t="n">
        <v>2.774112</v>
      </c>
      <c r="W1661" s="41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2*ROUNDUP(G1661*1000/V_ZENER,0)*PRICE_Z+(4+IF(CORE_MODE=1,1,0)+IF(OR(CORE_MODE=3,CORE_MODE=4),1+2*N_CW+2*N_CW_A,0))*ROUNDUP(G1661*DIODE_SAFETY/V_STICK,0)*PRICE_STICK</f>
        <v>66.9</v>
      </c>
      <c r="AG1661" s="24" t="n">
        <f aca="false">SUM(X1661:AF1661)</f>
        <v>1632.89120674</v>
      </c>
      <c r="AH1661" s="20" t="n">
        <f aca="false">FIXED_BOM</f>
        <v>3666</v>
      </c>
      <c r="AI1661" s="24" t="n">
        <f aca="false">(AG1661+AH1661)*(1+CONT)</f>
        <v>6093.724887751</v>
      </c>
      <c r="AJ1661" s="24" t="n">
        <f aca="false">IF(AR1661&gt;0,AI1661/AR1661,1000000000000)</f>
        <v>1943.27910075467</v>
      </c>
      <c r="AK1661" s="8" t="n">
        <f aca="false">IF(AND(AP1661&gt;=V_NEED,AR1661&gt;=P_MIN,AQ1661&gt;=Z_MIN,F1661&lt;=N_CAP,D1661&lt;=R_MAX,OR(CORONA_REQ=0,O1661&gt;=G1661),OR(CORE_MODE&lt;&gt;3,E_CORE&lt;=E_NULL_MAX)),1,0)</f>
        <v>0</v>
      </c>
      <c r="AL1661" s="31" t="n">
        <f aca="false">IF(AK1661=1,IF(OBJECTIVE=1,AI1661,AJ1661),1000000000000)+ROW()*0.000000001</f>
        <v>1000000000000</v>
      </c>
      <c r="AM1661" s="31" t="n">
        <v>4.109356</v>
      </c>
      <c r="AN1661" s="41" t="n">
        <v>1.569479</v>
      </c>
      <c r="AO1661" s="31" t="n">
        <v>3.001874</v>
      </c>
      <c r="AP1661" s="31" t="n">
        <f aca="false">IF(CORE_MODE=1,G1661,IF(OR(CORE_MODE=3,CORE_MODE=4),G1661+(CHOOSE(N_CW+1,0,1,CW_N2,CW_N3,CW_N4,CW_N5,CW_N6)+CHOOSE(N_CW_A+1,0,CW_A1,CW_A2))*CW_PER_SWING*AM1661,AM1661))</f>
        <v>15.985553192628</v>
      </c>
      <c r="AQ1661" s="41" t="n">
        <f aca="false">IF(CORE_MODE=2,AN1661,K1661)</f>
        <v>1.623461</v>
      </c>
      <c r="AR1661" s="31" t="n">
        <f aca="false">IF(CORE_MODE=2,AO1661,L1661)</f>
        <v>3.135795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31" t="n">
        <v>7.264419</v>
      </c>
      <c r="H1662" s="8" t="n">
        <v>43.167781</v>
      </c>
      <c r="I1662" s="8" t="n">
        <v>1907.608394</v>
      </c>
      <c r="J1662" s="31" t="n">
        <v>44.19056</v>
      </c>
      <c r="K1662" s="41" t="n">
        <v>1.647229</v>
      </c>
      <c r="L1662" s="31" t="n">
        <v>5.05454</v>
      </c>
      <c r="M1662" s="8" t="n">
        <v>90.5</v>
      </c>
      <c r="N1662" s="8" t="n">
        <v>773</v>
      </c>
      <c r="O1662" s="31" t="n">
        <v>9.183835</v>
      </c>
      <c r="P1662" s="31" t="n">
        <v>11.253574</v>
      </c>
      <c r="Q1662" s="31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31" t="n">
        <v>3.449227</v>
      </c>
      <c r="W1662" s="41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2*ROUNDUP(G1662*1000/V_ZENER,0)*PRICE_Z+(4+IF(CORE_MODE=1,1,0)+IF(OR(CORE_MODE=3,CORE_MODE=4),1+2*N_CW+2*N_CW_A,0))*ROUNDUP(G1662*DIODE_SAFETY/V_STICK,0)*PRICE_STICK</f>
        <v>66.9</v>
      </c>
      <c r="AG1662" s="24" t="n">
        <f aca="false">SUM(X1662:AF1662)</f>
        <v>2195.88642378</v>
      </c>
      <c r="AH1662" s="20" t="n">
        <f aca="false">FIXED_BOM</f>
        <v>3666</v>
      </c>
      <c r="AI1662" s="24" t="n">
        <f aca="false">(AG1662+AH1662)*(1+CONT)</f>
        <v>6741.169387347</v>
      </c>
      <c r="AJ1662" s="24" t="n">
        <f aca="false">IF(AR1662&gt;0,AI1662/AR1662,1000000000000)</f>
        <v>1333.68603025142</v>
      </c>
      <c r="AK1662" s="8" t="n">
        <f aca="false">IF(AND(AP1662&gt;=V_NEED,AR1662&gt;=P_MIN,AQ1662&gt;=Z_MIN,F1662&lt;=N_CAP,D1662&lt;=R_MAX,OR(CORONA_REQ=0,O1662&gt;=G1662),OR(CORE_MODE&lt;&gt;3,E_CORE&lt;=E_NULL_MAX)),1,0)</f>
        <v>0</v>
      </c>
      <c r="AL1662" s="31" t="n">
        <f aca="false">IF(AK1662=1,IF(OBJECTIVE=1,AI1662,AJ1662),1000000000000)+ROW()*0.000000001</f>
        <v>1000000000000</v>
      </c>
      <c r="AM1662" s="31" t="n">
        <v>4.15706</v>
      </c>
      <c r="AN1662" s="41" t="n">
        <v>1.610581</v>
      </c>
      <c r="AO1662" s="31" t="n">
        <v>4.91998</v>
      </c>
      <c r="AP1662" s="31" t="n">
        <f aca="false">IF(CORE_MODE=1,G1662,IF(OR(CORE_MODE=3,CORE_MODE=4),G1662+(CHOOSE(N_CW+1,0,1,CW_N2,CW_N3,CW_N4,CW_N5,CW_N6)+CHOOSE(N_CW_A+1,0,CW_A1,CW_A2))*CW_PER_SWING*AM1662,AM1662))</f>
        <v>16.08679362678</v>
      </c>
      <c r="AQ1662" s="41" t="n">
        <f aca="false">IF(CORE_MODE=2,AN1662,K1662)</f>
        <v>1.647229</v>
      </c>
      <c r="AR1662" s="31" t="n">
        <f aca="false">IF(CORE_MODE=2,AO1662,L1662)</f>
        <v>5.05454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31" t="n">
        <v>7.264419</v>
      </c>
      <c r="H1663" s="8" t="n">
        <v>58.137883</v>
      </c>
      <c r="I1663" s="8" t="n">
        <v>2601.284173</v>
      </c>
      <c r="J1663" s="31" t="n">
        <v>44.743359</v>
      </c>
      <c r="K1663" s="41" t="n">
        <v>1.65801</v>
      </c>
      <c r="L1663" s="31" t="n">
        <v>6.964266</v>
      </c>
      <c r="M1663" s="8" t="n">
        <v>123.5</v>
      </c>
      <c r="N1663" s="8" t="n">
        <v>839</v>
      </c>
      <c r="O1663" s="31" t="n">
        <v>9.183835</v>
      </c>
      <c r="P1663" s="31" t="n">
        <v>15.004765</v>
      </c>
      <c r="Q1663" s="31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31" t="n">
        <v>4.259366</v>
      </c>
      <c r="W1663" s="41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2*ROUNDUP(G1663*1000/V_ZENER,0)*PRICE_Z+(4+IF(CORE_MODE=1,1,0)+IF(OR(CORE_MODE=3,CORE_MODE=4),1+2*N_CW+2*N_CW_A,0))*ROUNDUP(G1663*DIODE_SAFETY/V_STICK,0)*PRICE_STICK</f>
        <v>66.9</v>
      </c>
      <c r="AG1663" s="24" t="n">
        <f aca="false">SUM(X1663:AF1663)</f>
        <v>2864.78016965</v>
      </c>
      <c r="AH1663" s="20" t="n">
        <f aca="false">FIXED_BOM</f>
        <v>3666</v>
      </c>
      <c r="AI1663" s="24" t="n">
        <f aca="false">(AG1663+AH1663)*(1+CONT)</f>
        <v>7510.3971950975</v>
      </c>
      <c r="AJ1663" s="24" t="n">
        <f aca="false">IF(AR1663&gt;0,AI1663/AR1663,1000000000000)</f>
        <v>1078.41906025667</v>
      </c>
      <c r="AK1663" s="8" t="n">
        <f aca="false">IF(AND(AP1663&gt;=V_NEED,AR1663&gt;=P_MIN,AQ1663&gt;=Z_MIN,F1663&lt;=N_CAP,D1663&lt;=R_MAX,OR(CORONA_REQ=0,O1663&gt;=G1663),OR(CORE_MODE&lt;&gt;3,E_CORE&lt;=E_NULL_MAX)),1,0)</f>
        <v>0</v>
      </c>
      <c r="AL1663" s="31" t="n">
        <f aca="false">IF(AK1663=1,IF(OBJECTIVE=1,AI1663,AJ1663),1000000000000)+ROW()*0.000000001</f>
        <v>1000000000000</v>
      </c>
      <c r="AM1663" s="31" t="n">
        <v>4.200055</v>
      </c>
      <c r="AN1663" s="41" t="n">
        <v>1.630539</v>
      </c>
      <c r="AO1663" s="31" t="n">
        <v>6.831063</v>
      </c>
      <c r="AP1663" s="31" t="n">
        <f aca="false">IF(CORE_MODE=1,G1663,IF(OR(CORE_MODE=3,CORE_MODE=4),G1663+(CHOOSE(N_CW+1,0,1,CW_N2,CW_N3,CW_N4,CW_N5,CW_N6)+CHOOSE(N_CW_A+1,0,CW_A1,CW_A2))*CW_PER_SWING*AM1663,AM1663))</f>
        <v>16.178040324465</v>
      </c>
      <c r="AQ1663" s="41" t="n">
        <f aca="false">IF(CORE_MODE=2,AN1663,K1663)</f>
        <v>1.65801</v>
      </c>
      <c r="AR1663" s="31" t="n">
        <f aca="false">IF(CORE_MODE=2,AO1663,L1663)</f>
        <v>6.964266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31" t="n">
        <v>7.264419</v>
      </c>
      <c r="H1664" s="8" t="n">
        <v>73.107985</v>
      </c>
      <c r="I1664" s="8" t="n">
        <v>3294.959953</v>
      </c>
      <c r="J1664" s="31" t="n">
        <v>45.069769</v>
      </c>
      <c r="K1664" s="41" t="n">
        <v>1.665179</v>
      </c>
      <c r="L1664" s="31" t="n">
        <v>8.884718</v>
      </c>
      <c r="M1664" s="8" t="n">
        <v>151</v>
      </c>
      <c r="N1664" s="8" t="n">
        <v>894</v>
      </c>
      <c r="O1664" s="31" t="n">
        <v>9.183835</v>
      </c>
      <c r="P1664" s="31" t="n">
        <v>18.755956</v>
      </c>
      <c r="Q1664" s="31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31" t="n">
        <v>4.934482</v>
      </c>
      <c r="W1664" s="41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2*ROUNDUP(G1664*1000/V_ZENER,0)*PRICE_Z+(4+IF(CORE_MODE=1,1,0)+IF(OR(CORE_MODE=3,CORE_MODE=4),1+2*N_CW+2*N_CW_A,0))*ROUNDUP(G1664*DIODE_SAFETY/V_STICK,0)*PRICE_STICK</f>
        <v>66.9</v>
      </c>
      <c r="AG1664" s="24" t="n">
        <f aca="false">SUM(X1664:AF1664)</f>
        <v>3427.77542972</v>
      </c>
      <c r="AH1664" s="20" t="n">
        <f aca="false">FIXED_BOM</f>
        <v>3666</v>
      </c>
      <c r="AI1664" s="24" t="n">
        <f aca="false">(AG1664+AH1664)*(1+CONT)</f>
        <v>8157.841744178</v>
      </c>
      <c r="AJ1664" s="24" t="n">
        <f aca="false">IF(AR1664&gt;0,AI1664/AR1664,1000000000000)</f>
        <v>918.188032999809</v>
      </c>
      <c r="AK1664" s="8" t="n">
        <f aca="false">IF(AND(AP1664&gt;=V_NEED,AR1664&gt;=P_MIN,AQ1664&gt;=Z_MIN,F1664&lt;=N_CAP,D1664&lt;=R_MAX,OR(CORONA_REQ=0,O1664&gt;=G1664),OR(CORE_MODE&lt;&gt;3,E_CORE&lt;=E_NULL_MAX)),1,0)</f>
        <v>0</v>
      </c>
      <c r="AL1664" s="31" t="n">
        <f aca="false">IF(AK1664=1,IF(OBJECTIVE=1,AI1664,AJ1664),1000000000000)+ROW()*0.000000001</f>
        <v>1000000000000</v>
      </c>
      <c r="AM1664" s="31" t="n">
        <v>4.250672</v>
      </c>
      <c r="AN1664" s="41" t="n">
        <v>1.643475</v>
      </c>
      <c r="AO1664" s="31" t="n">
        <v>8.75493</v>
      </c>
      <c r="AP1664" s="31" t="n">
        <f aca="false">IF(CORE_MODE=1,G1664,IF(OR(CORE_MODE=3,CORE_MODE=4),G1664+(CHOOSE(N_CW+1,0,1,CW_N2,CW_N3,CW_N4,CW_N5,CW_N6)+CHOOSE(N_CW_A+1,0,CW_A1,CW_A2))*CW_PER_SWING*AM1664,AM1664))</f>
        <v>16.285462910736</v>
      </c>
      <c r="AQ1664" s="41" t="n">
        <f aca="false">IF(CORE_MODE=2,AN1664,K1664)</f>
        <v>1.665179</v>
      </c>
      <c r="AR1664" s="31" t="n">
        <f aca="false">IF(CORE_MODE=2,AO1664,L1664)</f>
        <v>8.884718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31" t="n">
        <v>7.264419</v>
      </c>
      <c r="H1665" s="8" t="n">
        <v>88.078087</v>
      </c>
      <c r="I1665" s="8" t="n">
        <v>3988.635732</v>
      </c>
      <c r="J1665" s="31" t="n">
        <v>45.285222</v>
      </c>
      <c r="K1665" s="41" t="n">
        <v>1.66927</v>
      </c>
      <c r="L1665" s="31" t="n">
        <v>10.798417</v>
      </c>
      <c r="M1665" s="8" t="n">
        <v>178.5</v>
      </c>
      <c r="N1665" s="8" t="n">
        <v>949</v>
      </c>
      <c r="O1665" s="31" t="n">
        <v>9.183835</v>
      </c>
      <c r="P1665" s="31" t="n">
        <v>22.507147</v>
      </c>
      <c r="Q1665" s="31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31" t="n">
        <v>5.609598</v>
      </c>
      <c r="W1665" s="41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2*ROUNDUP(G1665*1000/V_ZENER,0)*PRICE_Z+(4+IF(CORE_MODE=1,1,0)+IF(OR(CORE_MODE=3,CORE_MODE=4),1+2*N_CW+2*N_CW_A,0))*ROUNDUP(G1665*DIODE_SAFETY/V_STICK,0)*PRICE_STICK</f>
        <v>66.9</v>
      </c>
      <c r="AG1665" s="24" t="n">
        <f aca="false">SUM(X1665:AF1665)</f>
        <v>3990.77075479</v>
      </c>
      <c r="AH1665" s="20" t="n">
        <f aca="false">FIXED_BOM</f>
        <v>3666</v>
      </c>
      <c r="AI1665" s="24" t="n">
        <f aca="false">(AG1665+AH1665)*(1+CONT)</f>
        <v>8805.2863680085</v>
      </c>
      <c r="AJ1665" s="24" t="n">
        <f aca="false">IF(AR1665&gt;0,AI1665/AR1665,1000000000000)</f>
        <v>815.423813324536</v>
      </c>
      <c r="AK1665" s="8" t="n">
        <f aca="false">IF(AND(AP1665&gt;=V_NEED,AR1665&gt;=P_MIN,AQ1665&gt;=Z_MIN,F1665&lt;=N_CAP,D1665&lt;=R_MAX,OR(CORONA_REQ=0,O1665&gt;=G1665),OR(CORE_MODE&lt;&gt;3,E_CORE&lt;=E_NULL_MAX)),1,0)</f>
        <v>0</v>
      </c>
      <c r="AL1665" s="31" t="n">
        <f aca="false">IF(AK1665=1,IF(OBJECTIVE=1,AI1665,AJ1665),1000000000000)+ROW()*0.000000001</f>
        <v>1000000000000</v>
      </c>
      <c r="AM1665" s="31" t="n">
        <v>4.313556</v>
      </c>
      <c r="AN1665" s="41" t="n">
        <v>1.650644</v>
      </c>
      <c r="AO1665" s="31" t="n">
        <v>10.664321</v>
      </c>
      <c r="AP1665" s="31" t="n">
        <f aca="false">IF(CORE_MODE=1,G1665,IF(OR(CORE_MODE=3,CORE_MODE=4),G1665+(CHOOSE(N_CW+1,0,1,CW_N2,CW_N3,CW_N4,CW_N5,CW_N6)+CHOOSE(N_CW_A+1,0,CW_A1,CW_A2))*CW_PER_SWING*AM1665,AM1665))</f>
        <v>16.418919297228</v>
      </c>
      <c r="AQ1665" s="41" t="n">
        <f aca="false">IF(CORE_MODE=2,AN1665,K1665)</f>
        <v>1.66927</v>
      </c>
      <c r="AR1665" s="31" t="n">
        <f aca="false">IF(CORE_MODE=2,AO1665,L1665)</f>
        <v>10.798417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31" t="n">
        <v>7.264419</v>
      </c>
      <c r="H1666" s="8" t="n">
        <v>118.018291</v>
      </c>
      <c r="I1666" s="8" t="n">
        <v>5375.987291</v>
      </c>
      <c r="J1666" s="31" t="n">
        <v>45.552153</v>
      </c>
      <c r="K1666" s="41" t="n">
        <v>1.674753</v>
      </c>
      <c r="L1666" s="31" t="n">
        <v>14.632422</v>
      </c>
      <c r="M1666" s="8" t="n">
        <v>239</v>
      </c>
      <c r="N1666" s="8" t="n">
        <v>1070</v>
      </c>
      <c r="O1666" s="31" t="n">
        <v>9.183835</v>
      </c>
      <c r="P1666" s="31" t="n">
        <v>30.00953</v>
      </c>
      <c r="Q1666" s="31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31" t="n">
        <v>7.094852</v>
      </c>
      <c r="W1666" s="41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2*ROUNDUP(G1666*1000/V_ZENER,0)*PRICE_Z+(4+IF(CORE_MODE=1,1,0)+IF(OR(CORE_MODE=3,CORE_MODE=4),1+2*N_CW+2*N_CW_A,0))*ROUNDUP(G1666*DIODE_SAFETY/V_STICK,0)*PRICE_STICK</f>
        <v>66.9</v>
      </c>
      <c r="AG1666" s="24" t="n">
        <f aca="false">SUM(X1666:AF1666)</f>
        <v>5222.65972467</v>
      </c>
      <c r="AH1666" s="20" t="n">
        <f aca="false">FIXED_BOM</f>
        <v>3666</v>
      </c>
      <c r="AI1666" s="24" t="n">
        <f aca="false">(AG1666+AH1666)*(1+CONT)</f>
        <v>10221.9586833705</v>
      </c>
      <c r="AJ1666" s="24" t="n">
        <f aca="false">IF(AR1666&gt;0,AI1666/AR1666,1000000000000)</f>
        <v>698.582824044475</v>
      </c>
      <c r="AK1666" s="8" t="n">
        <f aca="false">IF(AND(AP1666&gt;=V_NEED,AR1666&gt;=P_MIN,AQ1666&gt;=Z_MIN,F1666&lt;=N_CAP,D1666&lt;=R_MAX,OR(CORONA_REQ=0,O1666&gt;=G1666),OR(CORE_MODE&lt;&gt;3,E_CORE&lt;=E_NULL_MAX)),1,0)</f>
        <v>0</v>
      </c>
      <c r="AL1666" s="31" t="n">
        <f aca="false">IF(AK1666=1,IF(OBJECTIVE=1,AI1666,AJ1666),1000000000000)+ROW()*0.000000001</f>
        <v>1000000000000</v>
      </c>
      <c r="AM1666" s="31" t="n">
        <v>4.411801</v>
      </c>
      <c r="AN1666" s="41" t="n">
        <v>1.660977</v>
      </c>
      <c r="AO1666" s="31" t="n">
        <v>14.500747</v>
      </c>
      <c r="AP1666" s="31" t="n">
        <f aca="false">IF(CORE_MODE=1,G1666,IF(OR(CORE_MODE=3,CORE_MODE=4),G1666+(CHOOSE(N_CW+1,0,1,CW_N2,CW_N3,CW_N4,CW_N5,CW_N6)+CHOOSE(N_CW_A+1,0,CW_A1,CW_A2))*CW_PER_SWING*AM1666,AM1666))</f>
        <v>16.627421025663</v>
      </c>
      <c r="AQ1666" s="41" t="n">
        <f aca="false">IF(CORE_MODE=2,AN1666,K1666)</f>
        <v>1.674753</v>
      </c>
      <c r="AR1666" s="31" t="n">
        <f aca="false">IF(CORE_MODE=2,AO1666,L1666)</f>
        <v>14.632422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31" t="n">
        <v>7.264419</v>
      </c>
      <c r="H1667" s="8" t="n">
        <v>38.88046</v>
      </c>
      <c r="I1667" s="8" t="n">
        <v>1472.971071</v>
      </c>
      <c r="J1667" s="31" t="n">
        <v>37.88461</v>
      </c>
      <c r="K1667" s="41" t="n">
        <v>1.624866</v>
      </c>
      <c r="L1667" s="31" t="n">
        <v>3.812309</v>
      </c>
      <c r="M1667" s="8" t="n">
        <v>63</v>
      </c>
      <c r="N1667" s="8" t="n">
        <v>718</v>
      </c>
      <c r="O1667" s="31" t="n">
        <v>9.183835</v>
      </c>
      <c r="P1667" s="31" t="n">
        <v>8.85955</v>
      </c>
      <c r="Q1667" s="31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31" t="n">
        <v>2.774112</v>
      </c>
      <c r="W1667" s="41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2*ROUNDUP(G1667*1000/V_ZENER,0)*PRICE_Z+(4+IF(CORE_MODE=1,1,0)+IF(OR(CORE_MODE=3,CORE_MODE=4),1+2*N_CW+2*N_CW_A,0))*ROUNDUP(G1667*DIODE_SAFETY/V_STICK,0)*PRICE_STICK</f>
        <v>66.9</v>
      </c>
      <c r="AG1667" s="24" t="n">
        <f aca="false">SUM(X1667:AF1667)</f>
        <v>1649.1365077</v>
      </c>
      <c r="AH1667" s="20" t="n">
        <f aca="false">FIXED_BOM</f>
        <v>3666</v>
      </c>
      <c r="AI1667" s="24" t="n">
        <f aca="false">(AG1667+AH1667)*(1+CONT)</f>
        <v>6112.406983855</v>
      </c>
      <c r="AJ1667" s="24" t="n">
        <f aca="false">IF(AR1667&gt;0,AI1667/AR1667,1000000000000)</f>
        <v>1603.33461528302</v>
      </c>
      <c r="AK1667" s="8" t="n">
        <f aca="false">IF(AND(AP1667&gt;=V_NEED,AR1667&gt;=P_MIN,AQ1667&gt;=Z_MIN,F1667&lt;=N_CAP,D1667&lt;=R_MAX,OR(CORONA_REQ=0,O1667&gt;=G1667),OR(CORE_MODE&lt;&gt;3,E_CORE&lt;=E_NULL_MAX)),1,0)</f>
        <v>0</v>
      </c>
      <c r="AL1667" s="31" t="n">
        <f aca="false">IF(AK1667=1,IF(OBJECTIVE=1,AI1667,AJ1667),1000000000000)+ROW()*0.000000001</f>
        <v>1000000000000</v>
      </c>
      <c r="AM1667" s="31" t="n">
        <v>4.118482</v>
      </c>
      <c r="AN1667" s="41" t="n">
        <v>1.581087</v>
      </c>
      <c r="AO1667" s="31" t="n">
        <v>3.684431</v>
      </c>
      <c r="AP1667" s="31" t="n">
        <f aca="false">IF(CORE_MODE=1,G1667,IF(OR(CORE_MODE=3,CORE_MODE=4),G1667+(CHOOSE(N_CW+1,0,1,CW_N2,CW_N3,CW_N4,CW_N5,CW_N6)+CHOOSE(N_CW_A+1,0,CW_A1,CW_A2))*CW_PER_SWING*AM1667,AM1667))</f>
        <v>16.004920964766</v>
      </c>
      <c r="AQ1667" s="41" t="n">
        <f aca="false">IF(CORE_MODE=2,AN1667,K1667)</f>
        <v>1.624866</v>
      </c>
      <c r="AR1667" s="31" t="n">
        <f aca="false">IF(CORE_MODE=2,AO1667,L1667)</f>
        <v>3.812309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31" t="n">
        <v>7.264419</v>
      </c>
      <c r="H1668" s="8" t="n">
        <v>59.955009</v>
      </c>
      <c r="I1668" s="8" t="n">
        <v>2314.668826</v>
      </c>
      <c r="J1668" s="31" t="n">
        <v>38.606763</v>
      </c>
      <c r="K1668" s="41" t="n">
        <v>1.643979</v>
      </c>
      <c r="L1668" s="31" t="n">
        <v>6.111211</v>
      </c>
      <c r="M1668" s="8" t="n">
        <v>96</v>
      </c>
      <c r="N1668" s="8" t="n">
        <v>784</v>
      </c>
      <c r="O1668" s="31" t="n">
        <v>9.183835</v>
      </c>
      <c r="P1668" s="31" t="n">
        <v>13.289326</v>
      </c>
      <c r="Q1668" s="31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31" t="n">
        <v>3.584251</v>
      </c>
      <c r="W1668" s="41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2*ROUNDUP(G1668*1000/V_ZENER,0)*PRICE_Z+(4+IF(CORE_MODE=1,1,0)+IF(OR(CORE_MODE=3,CORE_MODE=4),1+2*N_CW+2*N_CW_A,0))*ROUNDUP(G1668*DIODE_SAFETY/V_STICK,0)*PRICE_STICK</f>
        <v>66.9</v>
      </c>
      <c r="AG1668" s="24" t="n">
        <f aca="false">SUM(X1668:AF1668)</f>
        <v>2326.15285602</v>
      </c>
      <c r="AH1668" s="20" t="n">
        <f aca="false">FIXED_BOM</f>
        <v>3666</v>
      </c>
      <c r="AI1668" s="24" t="n">
        <f aca="false">(AG1668+AH1668)*(1+CONT)</f>
        <v>6890.975784423</v>
      </c>
      <c r="AJ1668" s="24" t="n">
        <f aca="false">IF(AR1668&gt;0,AI1668/AR1668,1000000000000)</f>
        <v>1127.59578820352</v>
      </c>
      <c r="AK1668" s="8" t="n">
        <f aca="false">IF(AND(AP1668&gt;=V_NEED,AR1668&gt;=P_MIN,AQ1668&gt;=Z_MIN,F1668&lt;=N_CAP,D1668&lt;=R_MAX,OR(CORONA_REQ=0,O1668&gt;=G1668),OR(CORE_MODE&lt;&gt;3,E_CORE&lt;=E_NULL_MAX)),1,0)</f>
        <v>0</v>
      </c>
      <c r="AL1668" s="31" t="n">
        <f aca="false">IF(AK1668=1,IF(OBJECTIVE=1,AI1668,AJ1668),1000000000000)+ROW()*0.000000001</f>
        <v>1000000000000</v>
      </c>
      <c r="AM1668" s="31" t="n">
        <v>4.179982</v>
      </c>
      <c r="AN1668" s="41" t="n">
        <v>1.61351</v>
      </c>
      <c r="AO1668" s="31" t="n">
        <v>5.976268</v>
      </c>
      <c r="AP1668" s="31" t="n">
        <f aca="false">IF(CORE_MODE=1,G1668,IF(OR(CORE_MODE=3,CORE_MODE=4),G1668+(CHOOSE(N_CW+1,0,1,CW_N2,CW_N3,CW_N4,CW_N5,CW_N6)+CHOOSE(N_CW_A+1,0,CW_A1,CW_A2))*CW_PER_SWING*AM1668,AM1668))</f>
        <v>16.135440139266</v>
      </c>
      <c r="AQ1668" s="41" t="n">
        <f aca="false">IF(CORE_MODE=2,AN1668,K1668)</f>
        <v>1.643979</v>
      </c>
      <c r="AR1668" s="31" t="n">
        <f aca="false">IF(CORE_MODE=2,AO1668,L1668)</f>
        <v>6.111211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31" t="n">
        <v>7.264419</v>
      </c>
      <c r="H1669" s="8" t="n">
        <v>81.029558</v>
      </c>
      <c r="I1669" s="8" t="n">
        <v>3156.366581</v>
      </c>
      <c r="J1669" s="31" t="n">
        <v>38.953274</v>
      </c>
      <c r="K1669" s="41" t="n">
        <v>1.653821</v>
      </c>
      <c r="L1669" s="31" t="n">
        <v>8.422898</v>
      </c>
      <c r="M1669" s="8" t="n">
        <v>129</v>
      </c>
      <c r="N1669" s="8" t="n">
        <v>850</v>
      </c>
      <c r="O1669" s="31" t="n">
        <v>9.183835</v>
      </c>
      <c r="P1669" s="31" t="n">
        <v>17.719101</v>
      </c>
      <c r="Q1669" s="31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31" t="n">
        <v>4.394389</v>
      </c>
      <c r="W1669" s="41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2*ROUNDUP(G1669*1000/V_ZENER,0)*PRICE_Z+(4+IF(CORE_MODE=1,1,0)+IF(OR(CORE_MODE=3,CORE_MODE=4),1+2*N_CW+2*N_CW_A,0))*ROUNDUP(G1669*DIODE_SAFETY/V_STICK,0)*PRICE_STICK</f>
        <v>66.9</v>
      </c>
      <c r="AG1669" s="24" t="n">
        <f aca="false">SUM(X1669:AF1669)</f>
        <v>3003.16919387</v>
      </c>
      <c r="AH1669" s="20" t="n">
        <f aca="false">FIXED_BOM</f>
        <v>3666</v>
      </c>
      <c r="AI1669" s="24" t="n">
        <f aca="false">(AG1669+AH1669)*(1+CONT)</f>
        <v>7669.5445729505</v>
      </c>
      <c r="AJ1669" s="24" t="n">
        <f aca="false">IF(AR1669&gt;0,AI1669/AR1669,1000000000000)</f>
        <v>910.558880441209</v>
      </c>
      <c r="AK1669" s="8" t="n">
        <f aca="false">IF(AND(AP1669&gt;=V_NEED,AR1669&gt;=P_MIN,AQ1669&gt;=Z_MIN,F1669&lt;=N_CAP,D1669&lt;=R_MAX,OR(CORONA_REQ=0,O1669&gt;=G1669),OR(CORE_MODE&lt;&gt;3,E_CORE&lt;=E_NULL_MAX)),1,0)</f>
        <v>0</v>
      </c>
      <c r="AL1669" s="31" t="n">
        <f aca="false">IF(AK1669=1,IF(OBJECTIVE=1,AI1669,AJ1669),1000000000000)+ROW()*0.000000001</f>
        <v>1000000000000</v>
      </c>
      <c r="AM1669" s="31" t="n">
        <v>4.232537</v>
      </c>
      <c r="AN1669" s="41" t="n">
        <v>1.631772</v>
      </c>
      <c r="AO1669" s="31" t="n">
        <v>8.294959</v>
      </c>
      <c r="AP1669" s="31" t="n">
        <f aca="false">IF(CORE_MODE=1,G1669,IF(OR(CORE_MODE=3,CORE_MODE=4),G1669+(CHOOSE(N_CW+1,0,1,CW_N2,CW_N3,CW_N4,CW_N5,CW_N6)+CHOOSE(N_CW_A+1,0,CW_A1,CW_A2))*CW_PER_SWING*AM1669,AM1669))</f>
        <v>16.246975671231</v>
      </c>
      <c r="AQ1669" s="41" t="n">
        <f aca="false">IF(CORE_MODE=2,AN1669,K1669)</f>
        <v>1.653821</v>
      </c>
      <c r="AR1669" s="31" t="n">
        <f aca="false">IF(CORE_MODE=2,AO1669,L1669)</f>
        <v>8.422898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31" t="n">
        <v>7.264419</v>
      </c>
      <c r="H1670" s="8" t="n">
        <v>102.104107</v>
      </c>
      <c r="I1670" s="8" t="n">
        <v>3998.064335</v>
      </c>
      <c r="J1670" s="31" t="n">
        <v>39.156744</v>
      </c>
      <c r="K1670" s="41" t="n">
        <v>1.659373</v>
      </c>
      <c r="L1670" s="31" t="n">
        <v>10.71875</v>
      </c>
      <c r="M1670" s="8" t="n">
        <v>156.5</v>
      </c>
      <c r="N1670" s="8" t="n">
        <v>905</v>
      </c>
      <c r="O1670" s="31" t="n">
        <v>9.183835</v>
      </c>
      <c r="P1670" s="31" t="n">
        <v>22.148876</v>
      </c>
      <c r="Q1670" s="31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31" t="n">
        <v>5.069505</v>
      </c>
      <c r="W1670" s="41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2*ROUNDUP(G1670*1000/V_ZENER,0)*PRICE_Z+(4+IF(CORE_MODE=1,1,0)+IF(OR(CORE_MODE=3,CORE_MODE=4),1+2*N_CW+2*N_CW_A,0))*ROUNDUP(G1670*DIODE_SAFETY/V_STICK,0)*PRICE_STICK</f>
        <v>66.9</v>
      </c>
      <c r="AG1670" s="24" t="n">
        <f aca="false">SUM(X1670:AF1670)</f>
        <v>3574.28710792</v>
      </c>
      <c r="AH1670" s="20" t="n">
        <f aca="false">FIXED_BOM</f>
        <v>3666</v>
      </c>
      <c r="AI1670" s="24" t="n">
        <f aca="false">(AG1670+AH1670)*(1+CONT)</f>
        <v>8326.330174108</v>
      </c>
      <c r="AJ1670" s="24" t="n">
        <f aca="false">IF(AR1670&gt;0,AI1670/AR1670,1000000000000)</f>
        <v>776.800482715615</v>
      </c>
      <c r="AK1670" s="8" t="n">
        <f aca="false">IF(AND(AP1670&gt;=V_NEED,AR1670&gt;=P_MIN,AQ1670&gt;=Z_MIN,F1670&lt;=N_CAP,D1670&lt;=R_MAX,OR(CORONA_REQ=0,O1670&gt;=G1670),OR(CORE_MODE&lt;&gt;3,E_CORE&lt;=E_NULL_MAX)),1,0)</f>
        <v>0</v>
      </c>
      <c r="AL1670" s="31" t="n">
        <f aca="false">IF(AK1670=1,IF(OBJECTIVE=1,AI1670,AJ1670),1000000000000)+ROW()*0.000000001</f>
        <v>1000000000000</v>
      </c>
      <c r="AM1670" s="31" t="n">
        <v>4.30992</v>
      </c>
      <c r="AN1670" s="41" t="n">
        <v>1.641061</v>
      </c>
      <c r="AO1670" s="31" t="n">
        <v>10.58516</v>
      </c>
      <c r="AP1670" s="31" t="n">
        <f aca="false">IF(CORE_MODE=1,G1670,IF(OR(CORE_MODE=3,CORE_MODE=4),G1670+(CHOOSE(N_CW+1,0,1,CW_N2,CW_N3,CW_N4,CW_N5,CW_N6)+CHOOSE(N_CW_A+1,0,CW_A1,CW_A2))*CW_PER_SWING*AM1670,AM1670))</f>
        <v>16.41120274896</v>
      </c>
      <c r="AQ1670" s="41" t="n">
        <f aca="false">IF(CORE_MODE=2,AN1670,K1670)</f>
        <v>1.659373</v>
      </c>
      <c r="AR1670" s="31" t="n">
        <f aca="false">IF(CORE_MODE=2,AO1670,L1670)</f>
        <v>10.71875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31" t="n">
        <v>7.264419</v>
      </c>
      <c r="H1671" s="8" t="n">
        <v>123.178656</v>
      </c>
      <c r="I1671" s="8" t="n">
        <v>4839.76209</v>
      </c>
      <c r="J1671" s="31" t="n">
        <v>39.29059</v>
      </c>
      <c r="K1671" s="41" t="n">
        <v>1.663305</v>
      </c>
      <c r="L1671" s="31" t="n">
        <v>13.031355</v>
      </c>
      <c r="M1671" s="8" t="n">
        <v>189.5</v>
      </c>
      <c r="N1671" s="8" t="n">
        <v>971</v>
      </c>
      <c r="O1671" s="31" t="n">
        <v>9.183835</v>
      </c>
      <c r="P1671" s="31" t="n">
        <v>26.578651</v>
      </c>
      <c r="Q1671" s="31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31" t="n">
        <v>5.879644</v>
      </c>
      <c r="W1671" s="41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2*ROUNDUP(G1671*1000/V_ZENER,0)*PRICE_Z+(4+IF(CORE_MODE=1,1,0)+IF(OR(CORE_MODE=3,CORE_MODE=4),1+2*N_CW+2*N_CW_A,0))*ROUNDUP(G1671*DIODE_SAFETY/V_STICK,0)*PRICE_STICK</f>
        <v>66.9</v>
      </c>
      <c r="AG1671" s="24" t="n">
        <f aca="false">SUM(X1671:AF1671)</f>
        <v>4251.30345274</v>
      </c>
      <c r="AH1671" s="20" t="n">
        <f aca="false">FIXED_BOM</f>
        <v>3666</v>
      </c>
      <c r="AI1671" s="24" t="n">
        <f aca="false">(AG1671+AH1671)*(1+CONT)</f>
        <v>9104.898970651</v>
      </c>
      <c r="AJ1671" s="24" t="n">
        <f aca="false">IF(AR1671&gt;0,AI1671/AR1671,1000000000000)</f>
        <v>698.691653373805</v>
      </c>
      <c r="AK1671" s="8" t="n">
        <f aca="false">IF(AND(AP1671&gt;=V_NEED,AR1671&gt;=P_MIN,AQ1671&gt;=Z_MIN,F1671&lt;=N_CAP,D1671&lt;=R_MAX,OR(CORONA_REQ=0,O1671&gt;=G1671),OR(CORE_MODE&lt;&gt;3,E_CORE&lt;=E_NULL_MAX)),1,0)</f>
        <v>0</v>
      </c>
      <c r="AL1671" s="31" t="n">
        <f aca="false">IF(AK1671=1,IF(OBJECTIVE=1,AI1671,AJ1671),1000000000000)+ROW()*0.000000001</f>
        <v>1000000000000</v>
      </c>
      <c r="AM1671" s="31" t="n">
        <v>4.372463</v>
      </c>
      <c r="AN1671" s="41" t="n">
        <v>1.648043</v>
      </c>
      <c r="AO1671" s="31" t="n">
        <v>12.897634</v>
      </c>
      <c r="AP1671" s="31" t="n">
        <f aca="false">IF(CORE_MODE=1,G1671,IF(OR(CORE_MODE=3,CORE_MODE=4),G1671+(CHOOSE(N_CW+1,0,1,CW_N2,CW_N3,CW_N4,CW_N5,CW_N6)+CHOOSE(N_CW_A+1,0,CW_A1,CW_A2))*CW_PER_SWING*AM1671,AM1671))</f>
        <v>16.543935443769</v>
      </c>
      <c r="AQ1671" s="41" t="n">
        <f aca="false">IF(CORE_MODE=2,AN1671,K1671)</f>
        <v>1.663305</v>
      </c>
      <c r="AR1671" s="31" t="n">
        <f aca="false">IF(CORE_MODE=2,AO1671,L1671)</f>
        <v>13.031355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31" t="n">
        <v>7.264419</v>
      </c>
      <c r="H1672" s="8" t="n">
        <v>165.327753</v>
      </c>
      <c r="I1672" s="8" t="n">
        <v>6523.1576</v>
      </c>
      <c r="J1672" s="31" t="n">
        <v>39.455914</v>
      </c>
      <c r="K1672" s="41" t="n">
        <v>1.667457</v>
      </c>
      <c r="L1672" s="31" t="n">
        <v>17.635805</v>
      </c>
      <c r="M1672" s="8" t="n">
        <v>250</v>
      </c>
      <c r="N1672" s="8" t="n">
        <v>1092</v>
      </c>
      <c r="O1672" s="31" t="n">
        <v>9.183835</v>
      </c>
      <c r="P1672" s="31" t="n">
        <v>35.438202</v>
      </c>
      <c r="Q1672" s="31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31" t="n">
        <v>7.364898</v>
      </c>
      <c r="W1672" s="41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2*ROUNDUP(G1672*1000/V_ZENER,0)*PRICE_Z+(4+IF(CORE_MODE=1,1,0)+IF(OR(CORE_MODE=3,CORE_MODE=4),1+2*N_CW+2*N_CW_A,0))*ROUNDUP(G1672*DIODE_SAFETY/V_STICK,0)*PRICE_STICK</f>
        <v>66.9</v>
      </c>
      <c r="AG1672" s="24" t="n">
        <f aca="false">SUM(X1672:AF1672)</f>
        <v>5499.43771661</v>
      </c>
      <c r="AH1672" s="20" t="n">
        <f aca="false">FIXED_BOM</f>
        <v>3666</v>
      </c>
      <c r="AI1672" s="24" t="n">
        <f aca="false">(AG1672+AH1672)*(1+CONT)</f>
        <v>10540.2533741015</v>
      </c>
      <c r="AJ1672" s="24" t="n">
        <f aca="false">IF(AR1672&gt;0,AI1672/AR1672,1000000000000)</f>
        <v>597.662163655217</v>
      </c>
      <c r="AK1672" s="8" t="n">
        <f aca="false">IF(AND(AP1672&gt;=V_NEED,AR1672&gt;=P_MIN,AQ1672&gt;=Z_MIN,F1672&lt;=N_CAP,D1672&lt;=R_MAX,OR(CORONA_REQ=0,O1672&gt;=G1672),OR(CORE_MODE&lt;&gt;3,E_CORE&lt;=E_NULL_MAX)),1,0)</f>
        <v>0</v>
      </c>
      <c r="AL1672" s="31" t="n">
        <f aca="false">IF(AK1672=1,IF(OBJECTIVE=1,AI1672,AJ1672),1000000000000)+ROW()*0.000000001</f>
        <v>1000000000000</v>
      </c>
      <c r="AM1672" s="31" t="n">
        <v>4.496387</v>
      </c>
      <c r="AN1672" s="41" t="n">
        <v>1.656349</v>
      </c>
      <c r="AO1672" s="31" t="n">
        <v>17.506312</v>
      </c>
      <c r="AP1672" s="31" t="n">
        <f aca="false">IF(CORE_MODE=1,G1672,IF(OR(CORE_MODE=3,CORE_MODE=4),G1672+(CHOOSE(N_CW+1,0,1,CW_N2,CW_N3,CW_N4,CW_N5,CW_N6)+CHOOSE(N_CW_A+1,0,CW_A1,CW_A2))*CW_PER_SWING*AM1672,AM1672))</f>
        <v>16.806934763781</v>
      </c>
      <c r="AQ1672" s="41" t="n">
        <f aca="false">IF(CORE_MODE=2,AN1672,K1672)</f>
        <v>1.667457</v>
      </c>
      <c r="AR1672" s="31" t="n">
        <f aca="false">IF(CORE_MODE=2,AO1672,L1672)</f>
        <v>17.635805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31" t="n">
        <v>7.264419</v>
      </c>
      <c r="H1673" s="8" t="n">
        <v>64.595304</v>
      </c>
      <c r="I1673" s="8" t="n">
        <v>1733.478707</v>
      </c>
      <c r="J1673" s="31" t="n">
        <v>26.835986</v>
      </c>
      <c r="K1673" s="41" t="n">
        <v>1.602071</v>
      </c>
      <c r="L1673" s="31" t="n">
        <v>4.384535</v>
      </c>
      <c r="M1673" s="8" t="n">
        <v>68.5</v>
      </c>
      <c r="N1673" s="8" t="n">
        <v>729</v>
      </c>
      <c r="O1673" s="31" t="n">
        <v>9.183835</v>
      </c>
      <c r="P1673" s="31" t="n">
        <v>10.216718</v>
      </c>
      <c r="Q1673" s="31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31" t="n">
        <v>2.909135</v>
      </c>
      <c r="W1673" s="41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2*ROUNDUP(G1673*1000/V_ZENER,0)*PRICE_Z+(4+IF(CORE_MODE=1,1,0)+IF(OR(CORE_MODE=3,CORE_MODE=4),1+2*N_CW+2*N_CW_A,0))*ROUNDUP(G1673*DIODE_SAFETY/V_STICK,0)*PRICE_STICK</f>
        <v>66.9</v>
      </c>
      <c r="AG1673" s="24" t="n">
        <f aca="false">SUM(X1673:AF1673)</f>
        <v>1771.28023446</v>
      </c>
      <c r="AH1673" s="20" t="n">
        <f aca="false">FIXED_BOM</f>
        <v>3666</v>
      </c>
      <c r="AI1673" s="24" t="n">
        <f aca="false">(AG1673+AH1673)*(1+CONT)</f>
        <v>6252.872269629</v>
      </c>
      <c r="AJ1673" s="24" t="n">
        <f aca="false">IF(AR1673&gt;0,AI1673/AR1673,1000000000000)</f>
        <v>1426.11982105947</v>
      </c>
      <c r="AK1673" s="8" t="n">
        <f aca="false">IF(AND(AP1673&gt;=V_NEED,AR1673&gt;=P_MIN,AQ1673&gt;=Z_MIN,F1673&lt;=N_CAP,D1673&lt;=R_MAX,OR(CORONA_REQ=0,O1673&gt;=G1673),OR(CORE_MODE&lt;&gt;3,E_CORE&lt;=E_NULL_MAX)),1,0)</f>
        <v>0</v>
      </c>
      <c r="AL1673" s="31" t="n">
        <f aca="false">IF(AK1673=1,IF(OBJECTIVE=1,AI1673,AJ1673),1000000000000)+ROW()*0.000000001</f>
        <v>1000000000000</v>
      </c>
      <c r="AM1673" s="31" t="n">
        <v>4.125572</v>
      </c>
      <c r="AN1673" s="41" t="n">
        <v>1.565273</v>
      </c>
      <c r="AO1673" s="31" t="n">
        <v>4.2538</v>
      </c>
      <c r="AP1673" s="31" t="n">
        <f aca="false">IF(CORE_MODE=1,G1673,IF(OR(CORE_MODE=3,CORE_MODE=4),G1673+(CHOOSE(N_CW+1,0,1,CW_N2,CW_N3,CW_N4,CW_N5,CW_N6)+CHOOSE(N_CW_A+1,0,CW_A1,CW_A2))*CW_PER_SWING*AM1673,AM1673))</f>
        <v>16.019967809436</v>
      </c>
      <c r="AQ1673" s="41" t="n">
        <f aca="false">IF(CORE_MODE=2,AN1673,K1673)</f>
        <v>1.602071</v>
      </c>
      <c r="AR1673" s="31" t="n">
        <f aca="false">IF(CORE_MODE=2,AO1673,L1673)</f>
        <v>4.384535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31" t="n">
        <v>7.264419</v>
      </c>
      <c r="H1674" s="8" t="n">
        <v>100.36405</v>
      </c>
      <c r="I1674" s="8" t="n">
        <v>2724.037969</v>
      </c>
      <c r="J1674" s="31" t="n">
        <v>27.141571</v>
      </c>
      <c r="K1674" s="41" t="n">
        <v>1.617491</v>
      </c>
      <c r="L1674" s="31" t="n">
        <v>7.00351</v>
      </c>
      <c r="M1674" s="8" t="n">
        <v>101.5</v>
      </c>
      <c r="N1674" s="8" t="n">
        <v>795</v>
      </c>
      <c r="O1674" s="31" t="n">
        <v>9.183835</v>
      </c>
      <c r="P1674" s="31" t="n">
        <v>15.325078</v>
      </c>
      <c r="Q1674" s="31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31" t="n">
        <v>3.719274</v>
      </c>
      <c r="W1674" s="41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2*ROUNDUP(G1674*1000/V_ZENER,0)*PRICE_Z+(4+IF(CORE_MODE=1,1,0)+IF(OR(CORE_MODE=3,CORE_MODE=4),1+2*N_CW+2*N_CW_A,0))*ROUNDUP(G1674*DIODE_SAFETY/V_STICK,0)*PRICE_STICK</f>
        <v>66.9</v>
      </c>
      <c r="AG1674" s="24" t="n">
        <f aca="false">SUM(X1674:AF1674)</f>
        <v>2456.41922976</v>
      </c>
      <c r="AH1674" s="20" t="n">
        <f aca="false">FIXED_BOM</f>
        <v>3666</v>
      </c>
      <c r="AI1674" s="24" t="n">
        <f aca="false">(AG1674+AH1674)*(1+CONT)</f>
        <v>7040.782114224</v>
      </c>
      <c r="AJ1674" s="24" t="n">
        <f aca="false">IF(AR1674&gt;0,AI1674/AR1674,1000000000000)</f>
        <v>1005.32191918395</v>
      </c>
      <c r="AK1674" s="8" t="n">
        <f aca="false">IF(AND(AP1674&gt;=V_NEED,AR1674&gt;=P_MIN,AQ1674&gt;=Z_MIN,F1674&lt;=N_CAP,D1674&lt;=R_MAX,OR(CORONA_REQ=0,O1674&gt;=G1674),OR(CORE_MODE&lt;&gt;3,E_CORE&lt;=E_NULL_MAX)),1,0)</f>
        <v>0</v>
      </c>
      <c r="AL1674" s="31" t="n">
        <f aca="false">IF(AK1674=1,IF(OBJECTIVE=1,AI1674,AJ1674),1000000000000)+ROW()*0.000000001</f>
        <v>1000000000000</v>
      </c>
      <c r="AM1674" s="31" t="n">
        <v>4.187301</v>
      </c>
      <c r="AN1674" s="41" t="n">
        <v>1.593164</v>
      </c>
      <c r="AO1674" s="31" t="n">
        <v>6.873543</v>
      </c>
      <c r="AP1674" s="31" t="n">
        <f aca="false">IF(CORE_MODE=1,G1674,IF(OR(CORE_MODE=3,CORE_MODE=4),G1674+(CHOOSE(N_CW+1,0,1,CW_N2,CW_N3,CW_N4,CW_N5,CW_N6)+CHOOSE(N_CW_A+1,0,CW_A1,CW_A2))*CW_PER_SWING*AM1674,AM1674))</f>
        <v>16.150972982163</v>
      </c>
      <c r="AQ1674" s="41" t="n">
        <f aca="false">IF(CORE_MODE=2,AN1674,K1674)</f>
        <v>1.617491</v>
      </c>
      <c r="AR1674" s="31" t="n">
        <f aca="false">IF(CORE_MODE=2,AO1674,L1674)</f>
        <v>7.00351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31" t="n">
        <v>7.264419</v>
      </c>
      <c r="H1675" s="8" t="n">
        <v>136.132795</v>
      </c>
      <c r="I1675" s="8" t="n">
        <v>3714.59723</v>
      </c>
      <c r="J1675" s="31" t="n">
        <v>27.286571</v>
      </c>
      <c r="K1675" s="41" t="n">
        <v>1.625955</v>
      </c>
      <c r="L1675" s="31" t="n">
        <v>9.638375</v>
      </c>
      <c r="M1675" s="8" t="n">
        <v>134.5</v>
      </c>
      <c r="N1675" s="8" t="n">
        <v>861</v>
      </c>
      <c r="O1675" s="31" t="n">
        <v>9.183835</v>
      </c>
      <c r="P1675" s="31" t="n">
        <v>20.433437</v>
      </c>
      <c r="Q1675" s="31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31" t="n">
        <v>4.529413</v>
      </c>
      <c r="W1675" s="41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2*ROUNDUP(G1675*1000/V_ZENER,0)*PRICE_Z+(4+IF(CORE_MODE=1,1,0)+IF(OR(CORE_MODE=3,CORE_MODE=4),1+2*N_CW+2*N_CW_A,0))*ROUNDUP(G1675*DIODE_SAFETY/V_STICK,0)*PRICE_STICK</f>
        <v>66.9</v>
      </c>
      <c r="AG1675" s="24" t="n">
        <f aca="false">SUM(X1675:AF1675)</f>
        <v>3141.55827659</v>
      </c>
      <c r="AH1675" s="20" t="n">
        <f aca="false">FIXED_BOM</f>
        <v>3666</v>
      </c>
      <c r="AI1675" s="24" t="n">
        <f aca="false">(AG1675+AH1675)*(1+CONT)</f>
        <v>7828.6920180785</v>
      </c>
      <c r="AJ1675" s="24" t="n">
        <f aca="false">IF(AR1675&gt;0,AI1675/AR1675,1000000000000)</f>
        <v>812.241899498463</v>
      </c>
      <c r="AK1675" s="8" t="n">
        <f aca="false">IF(AND(AP1675&gt;=V_NEED,AR1675&gt;=P_MIN,AQ1675&gt;=Z_MIN,F1675&lt;=N_CAP,D1675&lt;=R_MAX,OR(CORONA_REQ=0,O1675&gt;=G1675),OR(CORE_MODE&lt;&gt;3,E_CORE&lt;=E_NULL_MAX)),1,0)</f>
        <v>0</v>
      </c>
      <c r="AL1675" s="31" t="n">
        <f aca="false">IF(AK1675=1,IF(OBJECTIVE=1,AI1675,AJ1675),1000000000000)+ROW()*0.000000001</f>
        <v>1000000000000</v>
      </c>
      <c r="AM1675" s="31" t="n">
        <v>4.268495</v>
      </c>
      <c r="AN1675" s="41" t="n">
        <v>1.607519</v>
      </c>
      <c r="AO1675" s="31" t="n">
        <v>9.506931</v>
      </c>
      <c r="AP1675" s="31" t="n">
        <f aca="false">IF(CORE_MODE=1,G1675,IF(OR(CORE_MODE=3,CORE_MODE=4),G1675+(CHOOSE(N_CW+1,0,1,CW_N2,CW_N3,CW_N4,CW_N5,CW_N6)+CHOOSE(N_CW_A+1,0,CW_A1,CW_A2))*CW_PER_SWING*AM1675,AM1675))</f>
        <v>16.323288004185</v>
      </c>
      <c r="AQ1675" s="41" t="n">
        <f aca="false">IF(CORE_MODE=2,AN1675,K1675)</f>
        <v>1.625955</v>
      </c>
      <c r="AR1675" s="31" t="n">
        <f aca="false">IF(CORE_MODE=2,AO1675,L1675)</f>
        <v>9.638375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31" t="n">
        <v>7.264419</v>
      </c>
      <c r="H1676" s="8" t="n">
        <v>171.90154</v>
      </c>
      <c r="I1676" s="8" t="n">
        <v>4705.156492</v>
      </c>
      <c r="J1676" s="31" t="n">
        <v>27.371229</v>
      </c>
      <c r="K1676" s="41" t="n">
        <v>1.63019</v>
      </c>
      <c r="L1676" s="31" t="n">
        <v>12.263252</v>
      </c>
      <c r="M1676" s="8" t="n">
        <v>167.5</v>
      </c>
      <c r="N1676" s="8" t="n">
        <v>927</v>
      </c>
      <c r="O1676" s="31" t="n">
        <v>9.183835</v>
      </c>
      <c r="P1676" s="31" t="n">
        <v>25.541796</v>
      </c>
      <c r="Q1676" s="31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31" t="n">
        <v>5.339551</v>
      </c>
      <c r="W1676" s="41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2*ROUNDUP(G1676*1000/V_ZENER,0)*PRICE_Z+(4+IF(CORE_MODE=1,1,0)+IF(OR(CORE_MODE=3,CORE_MODE=4),1+2*N_CW+2*N_CW_A,0))*ROUNDUP(G1676*DIODE_SAFETY/V_STICK,0)*PRICE_STICK</f>
        <v>66.9</v>
      </c>
      <c r="AG1676" s="24" t="n">
        <f aca="false">SUM(X1676:AF1676)</f>
        <v>3826.69721539</v>
      </c>
      <c r="AH1676" s="20" t="n">
        <f aca="false">FIXED_BOM</f>
        <v>3666</v>
      </c>
      <c r="AI1676" s="24" t="n">
        <f aca="false">(AG1676+AH1676)*(1+CONT)</f>
        <v>8616.6017976985</v>
      </c>
      <c r="AJ1676" s="24" t="n">
        <f aca="false">IF(AR1676&gt;0,AI1676/AR1676,1000000000000)</f>
        <v>702.635956408504</v>
      </c>
      <c r="AK1676" s="8" t="n">
        <f aca="false">IF(AND(AP1676&gt;=V_NEED,AR1676&gt;=P_MIN,AQ1676&gt;=Z_MIN,F1676&lt;=N_CAP,D1676&lt;=R_MAX,OR(CORONA_REQ=0,O1676&gt;=G1676),OR(CORE_MODE&lt;&gt;3,E_CORE&lt;=E_NULL_MAX)),1,0)</f>
        <v>0</v>
      </c>
      <c r="AL1676" s="31" t="n">
        <f aca="false">IF(AK1676=1,IF(OBJECTIVE=1,AI1676,AJ1676),1000000000000)+ROW()*0.000000001</f>
        <v>1000000000000</v>
      </c>
      <c r="AM1676" s="31" t="n">
        <v>4.343766</v>
      </c>
      <c r="AN1676" s="41" t="n">
        <v>1.615328</v>
      </c>
      <c r="AO1676" s="31" t="n">
        <v>12.130162</v>
      </c>
      <c r="AP1676" s="31" t="n">
        <f aca="false">IF(CORE_MODE=1,G1676,IF(OR(CORE_MODE=3,CORE_MODE=4),G1676+(CHOOSE(N_CW+1,0,1,CW_N2,CW_N3,CW_N4,CW_N5,CW_N6)+CHOOSE(N_CW_A+1,0,CW_A1,CW_A2))*CW_PER_SWING*AM1676,AM1676))</f>
        <v>16.483032862458</v>
      </c>
      <c r="AQ1676" s="41" t="n">
        <f aca="false">IF(CORE_MODE=2,AN1676,K1676)</f>
        <v>1.63019</v>
      </c>
      <c r="AR1676" s="31" t="n">
        <f aca="false">IF(CORE_MODE=2,AO1676,L1676)</f>
        <v>12.263252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31" t="n">
        <v>7.264419</v>
      </c>
      <c r="H1677" s="8" t="n">
        <v>207.670286</v>
      </c>
      <c r="I1677" s="8" t="n">
        <v>5695.715753</v>
      </c>
      <c r="J1677" s="31" t="n">
        <v>27.426725</v>
      </c>
      <c r="K1677" s="41" t="n">
        <v>1.632365</v>
      </c>
      <c r="L1677" s="31" t="n">
        <v>14.876934</v>
      </c>
      <c r="M1677" s="8" t="n">
        <v>200.5</v>
      </c>
      <c r="N1677" s="8" t="n">
        <v>993</v>
      </c>
      <c r="O1677" s="31" t="n">
        <v>9.183835</v>
      </c>
      <c r="P1677" s="31" t="n">
        <v>30.650155</v>
      </c>
      <c r="Q1677" s="31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31" t="n">
        <v>6.14969</v>
      </c>
      <c r="W1677" s="41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2*ROUNDUP(G1677*1000/V_ZENER,0)*PRICE_Z+(4+IF(CORE_MODE=1,1,0)+IF(OR(CORE_MODE=3,CORE_MODE=4),1+2*N_CW+2*N_CW_A,0))*ROUNDUP(G1677*DIODE_SAFETY/V_STICK,0)*PRICE_STICK</f>
        <v>66.9</v>
      </c>
      <c r="AG1677" s="24" t="n">
        <f aca="false">SUM(X1677:AF1677)</f>
        <v>4511.83620222</v>
      </c>
      <c r="AH1677" s="20" t="n">
        <f aca="false">FIXED_BOM</f>
        <v>3666</v>
      </c>
      <c r="AI1677" s="24" t="n">
        <f aca="false">(AG1677+AH1677)*(1+CONT)</f>
        <v>9404.511632553</v>
      </c>
      <c r="AJ1677" s="24" t="n">
        <f aca="false">IF(AR1677&gt;0,AI1677/AR1677,1000000000000)</f>
        <v>632.153885508466</v>
      </c>
      <c r="AK1677" s="8" t="n">
        <f aca="false">IF(AND(AP1677&gt;=V_NEED,AR1677&gt;=P_MIN,AQ1677&gt;=Z_MIN,F1677&lt;=N_CAP,D1677&lt;=R_MAX,OR(CORONA_REQ=0,O1677&gt;=G1677),OR(CORE_MODE&lt;&gt;3,E_CORE&lt;=E_NULL_MAX)),1,0)</f>
        <v>0</v>
      </c>
      <c r="AL1677" s="31" t="n">
        <f aca="false">IF(AK1677=1,IF(OBJECTIVE=1,AI1677,AJ1677),1000000000000)+ROW()*0.000000001</f>
        <v>1000000000000</v>
      </c>
      <c r="AM1677" s="31" t="n">
        <v>4.4046</v>
      </c>
      <c r="AN1677" s="41" t="n">
        <v>1.620416</v>
      </c>
      <c r="AO1677" s="31" t="n">
        <v>14.748946</v>
      </c>
      <c r="AP1677" s="31" t="n">
        <f aca="false">IF(CORE_MODE=1,G1677,IF(OR(CORE_MODE=3,CORE_MODE=4),G1677+(CHOOSE(N_CW+1,0,1,CW_N2,CW_N3,CW_N4,CW_N5,CW_N6)+CHOOSE(N_CW_A+1,0,CW_A1,CW_A2))*CW_PER_SWING*AM1677,AM1677))</f>
        <v>16.6121386098</v>
      </c>
      <c r="AQ1677" s="41" t="n">
        <f aca="false">IF(CORE_MODE=2,AN1677,K1677)</f>
        <v>1.632365</v>
      </c>
      <c r="AR1677" s="31" t="n">
        <f aca="false">IF(CORE_MODE=2,AO1677,L1677)</f>
        <v>14.876934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31" t="n">
        <v>7.264419</v>
      </c>
      <c r="H1678" s="8" t="n">
        <v>279.207776</v>
      </c>
      <c r="I1678" s="8" t="n">
        <v>7676.834276</v>
      </c>
      <c r="J1678" s="31" t="n">
        <v>27.495059</v>
      </c>
      <c r="K1678" s="41" t="n">
        <v>1.637201</v>
      </c>
      <c r="L1678" s="31" t="n">
        <v>20.158077</v>
      </c>
      <c r="M1678" s="8" t="n">
        <v>266.5</v>
      </c>
      <c r="N1678" s="8" t="n">
        <v>1125</v>
      </c>
      <c r="O1678" s="31" t="n">
        <v>9.183835</v>
      </c>
      <c r="P1678" s="31" t="n">
        <v>40.866874</v>
      </c>
      <c r="Q1678" s="31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31" t="n">
        <v>7.769968</v>
      </c>
      <c r="W1678" s="41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2*ROUNDUP(G1678*1000/V_ZENER,0)*PRICE_Z+(4+IF(CORE_MODE=1,1,0)+IF(OR(CORE_MODE=3,CORE_MODE=4),1+2*N_CW+2*N_CW_A,0))*ROUNDUP(G1678*DIODE_SAFETY/V_STICK,0)*PRICE_STICK</f>
        <v>66.9</v>
      </c>
      <c r="AG1678" s="24" t="n">
        <f aca="false">SUM(X1678:AF1678)</f>
        <v>5882.11424285</v>
      </c>
      <c r="AH1678" s="20" t="n">
        <f aca="false">FIXED_BOM</f>
        <v>3666</v>
      </c>
      <c r="AI1678" s="24" t="n">
        <f aca="false">(AG1678+AH1678)*(1+CONT)</f>
        <v>10980.3313792775</v>
      </c>
      <c r="AJ1678" s="24" t="n">
        <f aca="false">IF(AR1678&gt;0,AI1678/AR1678,1000000000000)</f>
        <v>544.711252927424</v>
      </c>
      <c r="AK1678" s="8" t="n">
        <f aca="false">IF(AND(AP1678&gt;=V_NEED,AR1678&gt;=P_MIN,AQ1678&gt;=Z_MIN,F1678&lt;=N_CAP,D1678&lt;=R_MAX,OR(CORONA_REQ=0,O1678&gt;=G1678),OR(CORE_MODE&lt;&gt;3,E_CORE&lt;=E_NULL_MAX)),1,0)</f>
        <v>0</v>
      </c>
      <c r="AL1678" s="31" t="n">
        <f aca="false">IF(AK1678=1,IF(OBJECTIVE=1,AI1678,AJ1678),1000000000000)+ROW()*0.000000001</f>
        <v>1000000000000</v>
      </c>
      <c r="AM1678" s="31" t="n">
        <v>4.573454</v>
      </c>
      <c r="AN1678" s="41" t="n">
        <v>1.627982</v>
      </c>
      <c r="AO1678" s="31" t="n">
        <v>20.024007</v>
      </c>
      <c r="AP1678" s="31" t="n">
        <f aca="false">IF(CORE_MODE=1,G1678,IF(OR(CORE_MODE=3,CORE_MODE=4),G1678+(CHOOSE(N_CW+1,0,1,CW_N2,CW_N3,CW_N4,CW_N5,CW_N6)+CHOOSE(N_CW_A+1,0,CW_A1,CW_A2))*CW_PER_SWING*AM1678,AM1678))</f>
        <v>16.970491206402</v>
      </c>
      <c r="AQ1678" s="41" t="n">
        <f aca="false">IF(CORE_MODE=2,AN1678,K1678)</f>
        <v>1.637201</v>
      </c>
      <c r="AR1678" s="31" t="n">
        <f aca="false">IF(CORE_MODE=2,AO1678,L1678)</f>
        <v>20.158077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31" t="n">
        <v>7.264419</v>
      </c>
      <c r="H1679" s="8" t="n">
        <v>30.404887</v>
      </c>
      <c r="I1679" s="8" t="n">
        <v>1213.540446</v>
      </c>
      <c r="J1679" s="31" t="n">
        <v>39.912678</v>
      </c>
      <c r="K1679" s="41" t="n">
        <v>1.618898</v>
      </c>
      <c r="L1679" s="31" t="n">
        <v>3.12026</v>
      </c>
      <c r="M1679" s="8" t="n">
        <v>69</v>
      </c>
      <c r="N1679" s="8" t="n">
        <v>730</v>
      </c>
      <c r="O1679" s="31" t="n">
        <v>9.429978</v>
      </c>
      <c r="P1679" s="31" t="n">
        <v>9.002859</v>
      </c>
      <c r="Q1679" s="31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31" t="n">
        <v>2.92141</v>
      </c>
      <c r="W1679" s="41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2*ROUNDUP(G1679*1000/V_ZENER,0)*PRICE_Z+(4+IF(CORE_MODE=1,1,0)+IF(OR(CORE_MODE=3,CORE_MODE=4),1+2*N_CW+2*N_CW_A,0))*ROUNDUP(G1679*DIODE_SAFETY/V_STICK,0)*PRICE_STICK</f>
        <v>66.9</v>
      </c>
      <c r="AG1679" s="24" t="n">
        <f aca="false">SUM(X1679:AF1679)</f>
        <v>1686.60246787</v>
      </c>
      <c r="AH1679" s="20" t="n">
        <f aca="false">FIXED_BOM</f>
        <v>3666</v>
      </c>
      <c r="AI1679" s="24" t="n">
        <f aca="false">(AG1679+AH1679)*(1+CONT)</f>
        <v>6155.4928380505</v>
      </c>
      <c r="AJ1679" s="24" t="n">
        <f aca="false">IF(AR1679&gt;0,AI1679/AR1679,1000000000000)</f>
        <v>1972.74997533875</v>
      </c>
      <c r="AK1679" s="8" t="n">
        <f aca="false">IF(AND(AP1679&gt;=V_NEED,AR1679&gt;=P_MIN,AQ1679&gt;=Z_MIN,F1679&lt;=N_CAP,D1679&lt;=R_MAX,OR(CORONA_REQ=0,O1679&gt;=G1679),OR(CORE_MODE&lt;&gt;3,E_CORE&lt;=E_NULL_MAX)),1,0)</f>
        <v>0</v>
      </c>
      <c r="AL1679" s="31" t="n">
        <f aca="false">IF(AK1679=1,IF(OBJECTIVE=1,AI1679,AJ1679),1000000000000)+ROW()*0.000000001</f>
        <v>1000000000000</v>
      </c>
      <c r="AM1679" s="31" t="n">
        <v>4.107674</v>
      </c>
      <c r="AN1679" s="41" t="n">
        <v>1.565273</v>
      </c>
      <c r="AO1679" s="31" t="n">
        <v>2.986576</v>
      </c>
      <c r="AP1679" s="31" t="n">
        <f aca="false">IF(CORE_MODE=1,G1679,IF(OR(CORE_MODE=3,CORE_MODE=4),G1679+(CHOOSE(N_CW+1,0,1,CW_N2,CW_N3,CW_N4,CW_N5,CW_N6)+CHOOSE(N_CW_A+1,0,CW_A1,CW_A2))*CW_PER_SWING*AM1679,AM1679))</f>
        <v>15.981983546262</v>
      </c>
      <c r="AQ1679" s="41" t="n">
        <f aca="false">IF(CORE_MODE=2,AN1679,K1679)</f>
        <v>1.618898</v>
      </c>
      <c r="AR1679" s="31" t="n">
        <f aca="false">IF(CORE_MODE=2,AO1679,L1679)</f>
        <v>3.12026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31" t="n">
        <v>7.264419</v>
      </c>
      <c r="H1680" s="8" t="n">
        <v>46.63625</v>
      </c>
      <c r="I1680" s="8" t="n">
        <v>1906.992129</v>
      </c>
      <c r="J1680" s="31" t="n">
        <v>40.890769</v>
      </c>
      <c r="K1680" s="41" t="n">
        <v>1.641614</v>
      </c>
      <c r="L1680" s="31" t="n">
        <v>5.022193</v>
      </c>
      <c r="M1680" s="8" t="n">
        <v>99</v>
      </c>
      <c r="N1680" s="8" t="n">
        <v>790</v>
      </c>
      <c r="O1680" s="31" t="n">
        <v>9.429978</v>
      </c>
      <c r="P1680" s="31" t="n">
        <v>13.504288</v>
      </c>
      <c r="Q1680" s="31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31" t="n">
        <v>3.6579</v>
      </c>
      <c r="W1680" s="41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2*ROUNDUP(G1680*1000/V_ZENER,0)*PRICE_Z+(4+IF(CORE_MODE=1,1,0)+IF(OR(CORE_MODE=3,CORE_MODE=4),1+2*N_CW+2*N_CW_A,0))*ROUNDUP(G1680*DIODE_SAFETY/V_STICK,0)*PRICE_STICK</f>
        <v>66.9</v>
      </c>
      <c r="AG1680" s="24" t="n">
        <f aca="false">SUM(X1680:AF1680)</f>
        <v>2269.41282966</v>
      </c>
      <c r="AH1680" s="20" t="n">
        <f aca="false">FIXED_BOM</f>
        <v>3666</v>
      </c>
      <c r="AI1680" s="24" t="n">
        <f aca="false">(AG1680+AH1680)*(1+CONT)</f>
        <v>6825.724754109</v>
      </c>
      <c r="AJ1680" s="24" t="n">
        <f aca="false">IF(AR1680&gt;0,AI1680/AR1680,1000000000000)</f>
        <v>1359.11239454736</v>
      </c>
      <c r="AK1680" s="8" t="n">
        <f aca="false">IF(AND(AP1680&gt;=V_NEED,AR1680&gt;=P_MIN,AQ1680&gt;=Z_MIN,F1680&lt;=N_CAP,D1680&lt;=R_MAX,OR(CORONA_REQ=0,O1680&gt;=G1680),OR(CORE_MODE&lt;&gt;3,E_CORE&lt;=E_NULL_MAX)),1,0)</f>
        <v>0</v>
      </c>
      <c r="AL1680" s="31" t="n">
        <f aca="false">IF(AK1680=1,IF(OBJECTIVE=1,AI1680,AJ1680),1000000000000)+ROW()*0.000000001</f>
        <v>1000000000000</v>
      </c>
      <c r="AM1680" s="31" t="n">
        <v>4.155324</v>
      </c>
      <c r="AN1680" s="41" t="n">
        <v>1.605237</v>
      </c>
      <c r="AO1680" s="31" t="n">
        <v>4.888096</v>
      </c>
      <c r="AP1680" s="31" t="n">
        <f aca="false">IF(CORE_MODE=1,G1680,IF(OR(CORE_MODE=3,CORE_MODE=4),G1680+(CHOOSE(N_CW+1,0,1,CW_N2,CW_N3,CW_N4,CW_N5,CW_N6)+CHOOSE(N_CW_A+1,0,CW_A1,CW_A2))*CW_PER_SWING*AM1680,AM1680))</f>
        <v>16.083109378212</v>
      </c>
      <c r="AQ1680" s="41" t="n">
        <f aca="false">IF(CORE_MODE=2,AN1680,K1680)</f>
        <v>1.641614</v>
      </c>
      <c r="AR1680" s="31" t="n">
        <f aca="false">IF(CORE_MODE=2,AO1680,L1680)</f>
        <v>5.022193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31" t="n">
        <v>7.264419</v>
      </c>
      <c r="H1681" s="8" t="n">
        <v>62.867614</v>
      </c>
      <c r="I1681" s="8" t="n">
        <v>2600.443812</v>
      </c>
      <c r="J1681" s="31" t="n">
        <v>41.363806</v>
      </c>
      <c r="K1681" s="41" t="n">
        <v>1.653187</v>
      </c>
      <c r="L1681" s="31" t="n">
        <v>6.929989</v>
      </c>
      <c r="M1681" s="8" t="n">
        <v>135</v>
      </c>
      <c r="N1681" s="8" t="n">
        <v>862</v>
      </c>
      <c r="O1681" s="31" t="n">
        <v>9.429978</v>
      </c>
      <c r="P1681" s="31" t="n">
        <v>18.005718</v>
      </c>
      <c r="Q1681" s="31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31" t="n">
        <v>4.541687</v>
      </c>
      <c r="W1681" s="41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2*ROUNDUP(G1681*1000/V_ZENER,0)*PRICE_Z+(4+IF(CORE_MODE=1,1,0)+IF(OR(CORE_MODE=3,CORE_MODE=4),1+2*N_CW+2*N_CW_A,0))*ROUNDUP(G1681*DIODE_SAFETY/V_STICK,0)*PRICE_STICK</f>
        <v>66.9</v>
      </c>
      <c r="AG1681" s="24" t="n">
        <f aca="false">SUM(X1681:AF1681)</f>
        <v>2965.16215208</v>
      </c>
      <c r="AH1681" s="20" t="n">
        <f aca="false">FIXED_BOM</f>
        <v>3666</v>
      </c>
      <c r="AI1681" s="24" t="n">
        <f aca="false">(AG1681+AH1681)*(1+CONT)</f>
        <v>7625.836474892</v>
      </c>
      <c r="AJ1681" s="24" t="n">
        <f aca="false">IF(AR1681&gt;0,AI1681/AR1681,1000000000000)</f>
        <v>1100.41105042043</v>
      </c>
      <c r="AK1681" s="8" t="n">
        <f aca="false">IF(AND(AP1681&gt;=V_NEED,AR1681&gt;=P_MIN,AQ1681&gt;=Z_MIN,F1681&lt;=N_CAP,D1681&lt;=R_MAX,OR(CORONA_REQ=0,O1681&gt;=G1681),OR(CORE_MODE&lt;&gt;3,E_CORE&lt;=E_NULL_MAX)),1,0)</f>
        <v>0</v>
      </c>
      <c r="AL1681" s="31" t="n">
        <f aca="false">IF(AK1681=1,IF(OBJECTIVE=1,AI1681,AJ1681),1000000000000)+ROW()*0.000000001</f>
        <v>1000000000000</v>
      </c>
      <c r="AM1681" s="31" t="n">
        <v>4.198225</v>
      </c>
      <c r="AN1681" s="41" t="n">
        <v>1.625905</v>
      </c>
      <c r="AO1681" s="31" t="n">
        <v>6.797028</v>
      </c>
      <c r="AP1681" s="31" t="n">
        <f aca="false">IF(CORE_MODE=1,G1681,IF(OR(CORE_MODE=3,CORE_MODE=4),G1681+(CHOOSE(N_CW+1,0,1,CW_N2,CW_N3,CW_N4,CW_N5,CW_N6)+CHOOSE(N_CW_A+1,0,CW_A1,CW_A2))*CW_PER_SWING*AM1681,AM1681))</f>
        <v>16.174156583175</v>
      </c>
      <c r="AQ1681" s="41" t="n">
        <f aca="false">IF(CORE_MODE=2,AN1681,K1681)</f>
        <v>1.653187</v>
      </c>
      <c r="AR1681" s="31" t="n">
        <f aca="false">IF(CORE_MODE=2,AO1681,L1681)</f>
        <v>6.929989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31" t="n">
        <v>7.264419</v>
      </c>
      <c r="H1682" s="8" t="n">
        <v>79.098978</v>
      </c>
      <c r="I1682" s="8" t="n">
        <v>3293.895495</v>
      </c>
      <c r="J1682" s="31" t="n">
        <v>41.642706</v>
      </c>
      <c r="K1682" s="41" t="n">
        <v>1.6603</v>
      </c>
      <c r="L1682" s="31" t="n">
        <v>8.84201</v>
      </c>
      <c r="M1682" s="8" t="n">
        <v>165</v>
      </c>
      <c r="N1682" s="8" t="n">
        <v>922</v>
      </c>
      <c r="O1682" s="31" t="n">
        <v>9.429978</v>
      </c>
      <c r="P1682" s="31" t="n">
        <v>22.507147</v>
      </c>
      <c r="Q1682" s="31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31" t="n">
        <v>5.278177</v>
      </c>
      <c r="W1682" s="41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2*ROUNDUP(G1682*1000/V_ZENER,0)*PRICE_Z+(4+IF(CORE_MODE=1,1,0)+IF(OR(CORE_MODE=3,CORE_MODE=4),1+2*N_CW+2*N_CW_A,0))*ROUNDUP(G1682*DIODE_SAFETY/V_STICK,0)*PRICE_STICK</f>
        <v>66.9</v>
      </c>
      <c r="AG1682" s="24" t="n">
        <f aca="false">SUM(X1682:AF1682)</f>
        <v>3547.97250887</v>
      </c>
      <c r="AH1682" s="20" t="n">
        <f aca="false">FIXED_BOM</f>
        <v>3666</v>
      </c>
      <c r="AI1682" s="24" t="n">
        <f aca="false">(AG1682+AH1682)*(1+CONT)</f>
        <v>8296.0683852005</v>
      </c>
      <c r="AJ1682" s="24" t="n">
        <f aca="false">IF(AR1682&gt;0,AI1682/AR1682,1000000000000)</f>
        <v>938.255937869387</v>
      </c>
      <c r="AK1682" s="8" t="n">
        <f aca="false">IF(AND(AP1682&gt;=V_NEED,AR1682&gt;=P_MIN,AQ1682&gt;=Z_MIN,F1682&lt;=N_CAP,D1682&lt;=R_MAX,OR(CORONA_REQ=0,O1682&gt;=G1682),OR(CORE_MODE&lt;&gt;3,E_CORE&lt;=E_NULL_MAX)),1,0)</f>
        <v>0</v>
      </c>
      <c r="AL1682" s="31" t="n">
        <f aca="false">IF(AK1682=1,IF(OBJECTIVE=1,AI1682,AJ1682),1000000000000)+ROW()*0.000000001</f>
        <v>1000000000000</v>
      </c>
      <c r="AM1682" s="31" t="n">
        <v>4.248636</v>
      </c>
      <c r="AN1682" s="41" t="n">
        <v>1.638749</v>
      </c>
      <c r="AO1682" s="31" t="n">
        <v>8.71246</v>
      </c>
      <c r="AP1682" s="31" t="n">
        <f aca="false">IF(CORE_MODE=1,G1682,IF(OR(CORE_MODE=3,CORE_MODE=4),G1682+(CHOOSE(N_CW+1,0,1,CW_N2,CW_N3,CW_N4,CW_N5,CW_N6)+CHOOSE(N_CW_A+1,0,CW_A1,CW_A2))*CW_PER_SWING*AM1682,AM1682))</f>
        <v>16.281141983268</v>
      </c>
      <c r="AQ1682" s="41" t="n">
        <f aca="false">IF(CORE_MODE=2,AN1682,K1682)</f>
        <v>1.6603</v>
      </c>
      <c r="AR1682" s="31" t="n">
        <f aca="false">IF(CORE_MODE=2,AO1682,L1682)</f>
        <v>8.84201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31" t="n">
        <v>7.264419</v>
      </c>
      <c r="H1683" s="8" t="n">
        <v>95.330342</v>
      </c>
      <c r="I1683" s="8" t="n">
        <v>3987.347178</v>
      </c>
      <c r="J1683" s="31" t="n">
        <v>41.826633</v>
      </c>
      <c r="K1683" s="41" t="n">
        <v>1.66436</v>
      </c>
      <c r="L1683" s="31" t="n">
        <v>10.745352</v>
      </c>
      <c r="M1683" s="8" t="n">
        <v>195</v>
      </c>
      <c r="N1683" s="8" t="n">
        <v>982</v>
      </c>
      <c r="O1683" s="31" t="n">
        <v>9.429978</v>
      </c>
      <c r="P1683" s="31" t="n">
        <v>27.008577</v>
      </c>
      <c r="Q1683" s="31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31" t="n">
        <v>6.014667</v>
      </c>
      <c r="W1683" s="41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2*ROUNDUP(G1683*1000/V_ZENER,0)*PRICE_Z+(4+IF(CORE_MODE=1,1,0)+IF(OR(CORE_MODE=3,CORE_MODE=4),1+2*N_CW+2*N_CW_A,0))*ROUNDUP(G1683*DIODE_SAFETY/V_STICK,0)*PRICE_STICK</f>
        <v>66.9</v>
      </c>
      <c r="AG1683" s="24" t="n">
        <f aca="false">SUM(X1683:AF1683)</f>
        <v>4130.7828946</v>
      </c>
      <c r="AH1683" s="20" t="n">
        <f aca="false">FIXED_BOM</f>
        <v>3666</v>
      </c>
      <c r="AI1683" s="24" t="n">
        <f aca="false">(AG1683+AH1683)*(1+CONT)</f>
        <v>8966.30032879</v>
      </c>
      <c r="AJ1683" s="24" t="n">
        <f aca="false">IF(AR1683&gt;0,AI1683/AR1683,1000000000000)</f>
        <v>834.435235699119</v>
      </c>
      <c r="AK1683" s="8" t="n">
        <f aca="false">IF(AND(AP1683&gt;=V_NEED,AR1683&gt;=P_MIN,AQ1683&gt;=Z_MIN,F1683&lt;=N_CAP,D1683&lt;=R_MAX,OR(CORONA_REQ=0,O1683&gt;=G1683),OR(CORE_MODE&lt;&gt;3,E_CORE&lt;=E_NULL_MAX)),1,0)</f>
        <v>0</v>
      </c>
      <c r="AL1683" s="31" t="n">
        <f aca="false">IF(AK1683=1,IF(OBJECTIVE=1,AI1683,AJ1683),1000000000000)+ROW()*0.000000001</f>
        <v>1000000000000</v>
      </c>
      <c r="AM1683" s="31" t="n">
        <v>4.31131</v>
      </c>
      <c r="AN1683" s="41" t="n">
        <v>1.645865</v>
      </c>
      <c r="AO1683" s="31" t="n">
        <v>10.611503</v>
      </c>
      <c r="AP1683" s="31" t="n">
        <f aca="false">IF(CORE_MODE=1,G1683,IF(OR(CORE_MODE=3,CORE_MODE=4),G1683+(CHOOSE(N_CW+1,0,1,CW_N2,CW_N3,CW_N4,CW_N5,CW_N6)+CHOOSE(N_CW_A+1,0,CW_A1,CW_A2))*CW_PER_SWING*AM1683,AM1683))</f>
        <v>16.41415269453</v>
      </c>
      <c r="AQ1683" s="41" t="n">
        <f aca="false">IF(CORE_MODE=2,AN1683,K1683)</f>
        <v>1.66436</v>
      </c>
      <c r="AR1683" s="31" t="n">
        <f aca="false">IF(CORE_MODE=2,AO1683,L1683)</f>
        <v>10.745352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31" t="n">
        <v>7.264419</v>
      </c>
      <c r="H1684" s="8" t="n">
        <v>127.793069</v>
      </c>
      <c r="I1684" s="8" t="n">
        <v>5374.250544</v>
      </c>
      <c r="J1684" s="31" t="n">
        <v>42.054319</v>
      </c>
      <c r="K1684" s="41" t="n">
        <v>1.669799</v>
      </c>
      <c r="L1684" s="31" t="n">
        <v>14.560563</v>
      </c>
      <c r="M1684" s="8" t="n">
        <v>261</v>
      </c>
      <c r="N1684" s="8" t="n">
        <v>1114</v>
      </c>
      <c r="O1684" s="31" t="n">
        <v>9.429978</v>
      </c>
      <c r="P1684" s="31" t="n">
        <v>36.011436</v>
      </c>
      <c r="Q1684" s="31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31" t="n">
        <v>7.634945</v>
      </c>
      <c r="W1684" s="41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2*ROUNDUP(G1684*1000/V_ZENER,0)*PRICE_Z+(4+IF(CORE_MODE=1,1,0)+IF(OR(CORE_MODE=3,CORE_MODE=4),1+2*N_CW+2*N_CW_A,0))*ROUNDUP(G1684*DIODE_SAFETY/V_STICK,0)*PRICE_STICK</f>
        <v>66.9</v>
      </c>
      <c r="AG1684" s="24" t="n">
        <f aca="false">SUM(X1684:AF1684)</f>
        <v>5409.34263381</v>
      </c>
      <c r="AH1684" s="20" t="n">
        <f aca="false">FIXED_BOM</f>
        <v>3666</v>
      </c>
      <c r="AI1684" s="24" t="n">
        <f aca="false">(AG1684+AH1684)*(1+CONT)</f>
        <v>10436.6440288815</v>
      </c>
      <c r="AJ1684" s="24" t="n">
        <f aca="false">IF(AR1684&gt;0,AI1684/AR1684,1000000000000)</f>
        <v>716.77475856404</v>
      </c>
      <c r="AK1684" s="8" t="n">
        <f aca="false">IF(AND(AP1684&gt;=V_NEED,AR1684&gt;=P_MIN,AQ1684&gt;=Z_MIN,F1684&lt;=N_CAP,D1684&lt;=R_MAX,OR(CORONA_REQ=0,O1684&gt;=G1684),OR(CORE_MODE&lt;&gt;3,E_CORE&lt;=E_NULL_MAX)),1,0)</f>
        <v>0</v>
      </c>
      <c r="AL1684" s="31" t="n">
        <f aca="false">IF(AK1684=1,IF(OBJECTIVE=1,AI1684,AJ1684),1000000000000)+ROW()*0.000000001</f>
        <v>1000000000000</v>
      </c>
      <c r="AM1684" s="31" t="n">
        <v>4.409228</v>
      </c>
      <c r="AN1684" s="41" t="n">
        <v>1.65612</v>
      </c>
      <c r="AO1684" s="31" t="n">
        <v>14.429105</v>
      </c>
      <c r="AP1684" s="31" t="n">
        <f aca="false">IF(CORE_MODE=1,G1684,IF(OR(CORE_MODE=3,CORE_MODE=4),G1684+(CHOOSE(N_CW+1,0,1,CW_N2,CW_N3,CW_N4,CW_N5,CW_N6)+CHOOSE(N_CW_A+1,0,CW_A1,CW_A2))*CW_PER_SWING*AM1684,AM1684))</f>
        <v>16.621960442964</v>
      </c>
      <c r="AQ1684" s="41" t="n">
        <f aca="false">IF(CORE_MODE=2,AN1684,K1684)</f>
        <v>1.669799</v>
      </c>
      <c r="AR1684" s="31" t="n">
        <f aca="false">IF(CORE_MODE=2,AO1684,L1684)</f>
        <v>14.560563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31" t="n">
        <v>7.264419</v>
      </c>
      <c r="H1685" s="8" t="n">
        <v>41.892631</v>
      </c>
      <c r="I1685" s="8" t="n">
        <v>1472.225221</v>
      </c>
      <c r="J1685" s="31" t="n">
        <v>35.142821</v>
      </c>
      <c r="K1685" s="41" t="n">
        <v>1.619487</v>
      </c>
      <c r="L1685" s="31" t="n">
        <v>3.789519</v>
      </c>
      <c r="M1685" s="8" t="n">
        <v>69</v>
      </c>
      <c r="N1685" s="8" t="n">
        <v>730</v>
      </c>
      <c r="O1685" s="31" t="n">
        <v>9.429978</v>
      </c>
      <c r="P1685" s="31" t="n">
        <v>10.631461</v>
      </c>
      <c r="Q1685" s="31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31" t="n">
        <v>2.92141</v>
      </c>
      <c r="W1685" s="41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2*ROUNDUP(G1685*1000/V_ZENER,0)*PRICE_Z+(4+IF(CORE_MODE=1,1,0)+IF(OR(CORE_MODE=3,CORE_MODE=4),1+2*N_CW+2*N_CW_A,0))*ROUNDUP(G1685*DIODE_SAFETY/V_STICK,0)*PRICE_STICK</f>
        <v>66.9</v>
      </c>
      <c r="AG1685" s="24" t="n">
        <f aca="false">SUM(X1685:AF1685)</f>
        <v>1706.09683381</v>
      </c>
      <c r="AH1685" s="20" t="n">
        <f aca="false">FIXED_BOM</f>
        <v>3666</v>
      </c>
      <c r="AI1685" s="24" t="n">
        <f aca="false">(AG1685+AH1685)*(1+CONT)</f>
        <v>6177.9113588815</v>
      </c>
      <c r="AJ1685" s="24" t="n">
        <f aca="false">IF(AR1685&gt;0,AI1685/AR1685,1000000000000)</f>
        <v>1630.26266892487</v>
      </c>
      <c r="AK1685" s="8" t="n">
        <f aca="false">IF(AND(AP1685&gt;=V_NEED,AR1685&gt;=P_MIN,AQ1685&gt;=Z_MIN,F1685&lt;=N_CAP,D1685&lt;=R_MAX,OR(CORONA_REQ=0,O1685&gt;=G1685),OR(CORE_MODE&lt;&gt;3,E_CORE&lt;=E_NULL_MAX)),1,0)</f>
        <v>0</v>
      </c>
      <c r="AL1685" s="31" t="n">
        <f aca="false">IF(AK1685=1,IF(OBJECTIVE=1,AI1685,AJ1685),1000000000000)+ROW()*0.000000001</f>
        <v>1000000000000</v>
      </c>
      <c r="AM1685" s="31" t="n">
        <v>4.115454</v>
      </c>
      <c r="AN1685" s="41" t="n">
        <v>1.576139</v>
      </c>
      <c r="AO1685" s="31" t="n">
        <v>3.661664</v>
      </c>
      <c r="AP1685" s="31" t="n">
        <f aca="false">IF(CORE_MODE=1,G1685,IF(OR(CORE_MODE=3,CORE_MODE=4),G1685+(CHOOSE(N_CW+1,0,1,CW_N2,CW_N3,CW_N4,CW_N5,CW_N6)+CHOOSE(N_CW_A+1,0,CW_A1,CW_A2))*CW_PER_SWING*AM1685,AM1685))</f>
        <v>15.998494752402</v>
      </c>
      <c r="AQ1685" s="41" t="n">
        <f aca="false">IF(CORE_MODE=2,AN1685,K1685)</f>
        <v>1.619487</v>
      </c>
      <c r="AR1685" s="31" t="n">
        <f aca="false">IF(CORE_MODE=2,AO1685,L1685)</f>
        <v>3.789519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31" t="n">
        <v>7.264419</v>
      </c>
      <c r="H1686" s="8" t="n">
        <v>64.68842</v>
      </c>
      <c r="I1686" s="8" t="n">
        <v>2313.496776</v>
      </c>
      <c r="J1686" s="31" t="n">
        <v>35.763693</v>
      </c>
      <c r="K1686" s="41" t="n">
        <v>1.638434</v>
      </c>
      <c r="L1686" s="31" t="n">
        <v>6.075443</v>
      </c>
      <c r="M1686" s="8" t="n">
        <v>105</v>
      </c>
      <c r="N1686" s="8" t="n">
        <v>802</v>
      </c>
      <c r="O1686" s="31" t="n">
        <v>9.429978</v>
      </c>
      <c r="P1686" s="31" t="n">
        <v>15.947191</v>
      </c>
      <c r="Q1686" s="31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31" t="n">
        <v>3.805198</v>
      </c>
      <c r="W1686" s="41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2*ROUNDUP(G1686*1000/V_ZENER,0)*PRICE_Z+(4+IF(CORE_MODE=1,1,0)+IF(OR(CORE_MODE=3,CORE_MODE=4),1+2*N_CW+2*N_CW_A,0))*ROUNDUP(G1686*DIODE_SAFETY/V_STICK,0)*PRICE_STICK</f>
        <v>66.9</v>
      </c>
      <c r="AG1686" s="24" t="n">
        <f aca="false">SUM(X1686:AF1686)</f>
        <v>2411.59338723</v>
      </c>
      <c r="AH1686" s="20" t="n">
        <f aca="false">FIXED_BOM</f>
        <v>3666</v>
      </c>
      <c r="AI1686" s="24" t="n">
        <f aca="false">(AG1686+AH1686)*(1+CONT)</f>
        <v>6989.2323953145</v>
      </c>
      <c r="AJ1686" s="24" t="n">
        <f aca="false">IF(AR1686&gt;0,AI1686/AR1686,1000000000000)</f>
        <v>1150.40703950551</v>
      </c>
      <c r="AK1686" s="8" t="n">
        <f aca="false">IF(AND(AP1686&gt;=V_NEED,AR1686&gt;=P_MIN,AQ1686&gt;=Z_MIN,F1686&lt;=N_CAP,D1686&lt;=R_MAX,OR(CORONA_REQ=0,O1686&gt;=G1686),OR(CORE_MODE&lt;&gt;3,E_CORE&lt;=E_NULL_MAX)),1,0)</f>
        <v>0</v>
      </c>
      <c r="AL1686" s="31" t="n">
        <f aca="false">IF(AK1686=1,IF(OBJECTIVE=1,AI1686,AJ1686),1000000000000)+ROW()*0.000000001</f>
        <v>1000000000000</v>
      </c>
      <c r="AM1686" s="31" t="n">
        <v>4.176709</v>
      </c>
      <c r="AN1686" s="41" t="n">
        <v>1.608276</v>
      </c>
      <c r="AO1686" s="31" t="n">
        <v>5.940523</v>
      </c>
      <c r="AP1686" s="31" t="n">
        <f aca="false">IF(CORE_MODE=1,G1686,IF(OR(CORE_MODE=3,CORE_MODE=4),G1686+(CHOOSE(N_CW+1,0,1,CW_N2,CW_N3,CW_N4,CW_N5,CW_N6)+CHOOSE(N_CW_A+1,0,CW_A1,CW_A2))*CW_PER_SWING*AM1686,AM1686))</f>
        <v>16.128493972467</v>
      </c>
      <c r="AQ1686" s="41" t="n">
        <f aca="false">IF(CORE_MODE=2,AN1686,K1686)</f>
        <v>1.638434</v>
      </c>
      <c r="AR1686" s="31" t="n">
        <f aca="false">IF(CORE_MODE=2,AO1686,L1686)</f>
        <v>6.075443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31" t="n">
        <v>7.264419</v>
      </c>
      <c r="H1687" s="8" t="n">
        <v>87.484209</v>
      </c>
      <c r="I1687" s="8" t="n">
        <v>3154.768331</v>
      </c>
      <c r="J1687" s="31" t="n">
        <v>36.061003</v>
      </c>
      <c r="K1687" s="41" t="n">
        <v>1.647301</v>
      </c>
      <c r="L1687" s="31" t="n">
        <v>8.360504</v>
      </c>
      <c r="M1687" s="8" t="n">
        <v>141</v>
      </c>
      <c r="N1687" s="8" t="n">
        <v>874</v>
      </c>
      <c r="O1687" s="31" t="n">
        <v>9.429978</v>
      </c>
      <c r="P1687" s="31" t="n">
        <v>21.262921</v>
      </c>
      <c r="Q1687" s="31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31" t="n">
        <v>4.688985</v>
      </c>
      <c r="W1687" s="41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2*ROUNDUP(G1687*1000/V_ZENER,0)*PRICE_Z+(4+IF(CORE_MODE=1,1,0)+IF(OR(CORE_MODE=3,CORE_MODE=4),1+2*N_CW+2*N_CW_A,0))*ROUNDUP(G1687*DIODE_SAFETY/V_STICK,0)*PRICE_STICK</f>
        <v>66.9</v>
      </c>
      <c r="AG1687" s="24" t="n">
        <f aca="false">SUM(X1687:AF1687)</f>
        <v>3117.08982215</v>
      </c>
      <c r="AH1687" s="20" t="n">
        <f aca="false">FIXED_BOM</f>
        <v>3666</v>
      </c>
      <c r="AI1687" s="24" t="n">
        <f aca="false">(AG1687+AH1687)*(1+CONT)</f>
        <v>7800.5532954725</v>
      </c>
      <c r="AJ1687" s="24" t="n">
        <f aca="false">IF(AR1687&gt;0,AI1687/AR1687,1000000000000)</f>
        <v>933.024288424777</v>
      </c>
      <c r="AK1687" s="8" t="n">
        <f aca="false">IF(AND(AP1687&gt;=V_NEED,AR1687&gt;=P_MIN,AQ1687&gt;=Z_MIN,F1687&lt;=N_CAP,D1687&lt;=R_MAX,OR(CORONA_REQ=0,O1687&gt;=G1687),OR(CORE_MODE&lt;&gt;3,E_CORE&lt;=E_NULL_MAX)),1,0)</f>
        <v>0</v>
      </c>
      <c r="AL1687" s="31" t="n">
        <f aca="false">IF(AK1687=1,IF(OBJECTIVE=1,AI1687,AJ1687),1000000000000)+ROW()*0.000000001</f>
        <v>1000000000000</v>
      </c>
      <c r="AM1687" s="31" t="n">
        <v>4.228952</v>
      </c>
      <c r="AN1687" s="41" t="n">
        <v>1.625495</v>
      </c>
      <c r="AO1687" s="31" t="n">
        <v>8.232802</v>
      </c>
      <c r="AP1687" s="31" t="n">
        <f aca="false">IF(CORE_MODE=1,G1687,IF(OR(CORE_MODE=3,CORE_MODE=4),G1687+(CHOOSE(N_CW+1,0,1,CW_N2,CW_N3,CW_N4,CW_N5,CW_N6)+CHOOSE(N_CW_A+1,0,CW_A1,CW_A2))*CW_PER_SWING*AM1687,AM1687))</f>
        <v>16.239367358376</v>
      </c>
      <c r="AQ1687" s="41" t="n">
        <f aca="false">IF(CORE_MODE=2,AN1687,K1687)</f>
        <v>1.647301</v>
      </c>
      <c r="AR1687" s="31" t="n">
        <f aca="false">IF(CORE_MODE=2,AO1687,L1687)</f>
        <v>8.360504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31" t="n">
        <v>7.264419</v>
      </c>
      <c r="H1688" s="8" t="n">
        <v>110.279998</v>
      </c>
      <c r="I1688" s="8" t="n">
        <v>3996.039886</v>
      </c>
      <c r="J1688" s="31" t="n">
        <v>36.2354</v>
      </c>
      <c r="K1688" s="41" t="n">
        <v>1.652794</v>
      </c>
      <c r="L1688" s="31" t="n">
        <v>10.649206</v>
      </c>
      <c r="M1688" s="8" t="n">
        <v>171</v>
      </c>
      <c r="N1688" s="8" t="n">
        <v>934</v>
      </c>
      <c r="O1688" s="31" t="n">
        <v>9.429978</v>
      </c>
      <c r="P1688" s="31" t="n">
        <v>26.578651</v>
      </c>
      <c r="Q1688" s="31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31" t="n">
        <v>5.425475</v>
      </c>
      <c r="W1688" s="41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2*ROUNDUP(G1688*1000/V_ZENER,0)*PRICE_Z+(4+IF(CORE_MODE=1,1,0)+IF(OR(CORE_MODE=3,CORE_MODE=4),1+2*N_CW+2*N_CW_A,0))*ROUNDUP(G1688*DIODE_SAFETY/V_STICK,0)*PRICE_STICK</f>
        <v>66.9</v>
      </c>
      <c r="AG1688" s="24" t="n">
        <f aca="false">SUM(X1688:AF1688)</f>
        <v>3709.64737738</v>
      </c>
      <c r="AH1688" s="20" t="n">
        <f aca="false">FIXED_BOM</f>
        <v>3666</v>
      </c>
      <c r="AI1688" s="24" t="n">
        <f aca="false">(AG1688+AH1688)*(1+CONT)</f>
        <v>8481.994483987</v>
      </c>
      <c r="AJ1688" s="24" t="n">
        <f aca="false">IF(AR1688&gt;0,AI1688/AR1688,1000000000000)</f>
        <v>796.490788513904</v>
      </c>
      <c r="AK1688" s="8" t="n">
        <f aca="false">IF(AND(AP1688&gt;=V_NEED,AR1688&gt;=P_MIN,AQ1688&gt;=Z_MIN,F1688&lt;=N_CAP,D1688&lt;=R_MAX,OR(CORONA_REQ=0,O1688&gt;=G1688),OR(CORE_MODE&lt;&gt;3,E_CORE&lt;=E_NULL_MAX)),1,0)</f>
        <v>0</v>
      </c>
      <c r="AL1688" s="31" t="n">
        <f aca="false">IF(AK1688=1,IF(OBJECTIVE=1,AI1688,AJ1688),1000000000000)+ROW()*0.000000001</f>
        <v>1000000000000</v>
      </c>
      <c r="AM1688" s="31" t="n">
        <v>4.305879</v>
      </c>
      <c r="AN1688" s="41" t="n">
        <v>1.634685</v>
      </c>
      <c r="AO1688" s="31" t="n">
        <v>10.515715</v>
      </c>
      <c r="AP1688" s="31" t="n">
        <f aca="false">IF(CORE_MODE=1,G1688,IF(OR(CORE_MODE=3,CORE_MODE=4),G1688+(CHOOSE(N_CW+1,0,1,CW_N2,CW_N3,CW_N4,CW_N5,CW_N6)+CHOOSE(N_CW_A+1,0,CW_A1,CW_A2))*CW_PER_SWING*AM1688,AM1688))</f>
        <v>16.402626684177</v>
      </c>
      <c r="AQ1688" s="41" t="n">
        <f aca="false">IF(CORE_MODE=2,AN1688,K1688)</f>
        <v>1.652794</v>
      </c>
      <c r="AR1688" s="31" t="n">
        <f aca="false">IF(CORE_MODE=2,AO1688,L1688)</f>
        <v>10.649206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31" t="n">
        <v>7.264419</v>
      </c>
      <c r="H1689" s="8" t="n">
        <v>133.075787</v>
      </c>
      <c r="I1689" s="8" t="n">
        <v>4837.31144</v>
      </c>
      <c r="J1689" s="31" t="n">
        <v>36.35005</v>
      </c>
      <c r="K1689" s="41" t="n">
        <v>1.656684</v>
      </c>
      <c r="L1689" s="31" t="n">
        <v>12.948765</v>
      </c>
      <c r="M1689" s="8" t="n">
        <v>207</v>
      </c>
      <c r="N1689" s="8" t="n">
        <v>1006</v>
      </c>
      <c r="O1689" s="31" t="n">
        <v>9.429978</v>
      </c>
      <c r="P1689" s="31" t="n">
        <v>31.894382</v>
      </c>
      <c r="Q1689" s="31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31" t="n">
        <v>6.309263</v>
      </c>
      <c r="W1689" s="41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2*ROUNDUP(G1689*1000/V_ZENER,0)*PRICE_Z+(4+IF(CORE_MODE=1,1,0)+IF(OR(CORE_MODE=3,CORE_MODE=4),1+2*N_CW+2*N_CW_A,0))*ROUNDUP(G1689*DIODE_SAFETY/V_STICK,0)*PRICE_STICK</f>
        <v>66.9</v>
      </c>
      <c r="AG1689" s="24" t="n">
        <f aca="false">SUM(X1689:AF1689)</f>
        <v>4415.14393927</v>
      </c>
      <c r="AH1689" s="20" t="n">
        <f aca="false">FIXED_BOM</f>
        <v>3666</v>
      </c>
      <c r="AI1689" s="24" t="n">
        <f aca="false">(AG1689+AH1689)*(1+CONT)</f>
        <v>9293.3155301605</v>
      </c>
      <c r="AJ1689" s="24" t="n">
        <f aca="false">IF(AR1689&gt;0,AI1689/AR1689,1000000000000)</f>
        <v>717.698987522015</v>
      </c>
      <c r="AK1689" s="8" t="n">
        <f aca="false">IF(AND(AP1689&gt;=V_NEED,AR1689&gt;=P_MIN,AQ1689&gt;=Z_MIN,F1689&lt;=N_CAP,D1689&lt;=R_MAX,OR(CORONA_REQ=0,O1689&gt;=G1689),OR(CORE_MODE&lt;&gt;3,E_CORE&lt;=E_NULL_MAX)),1,0)</f>
        <v>0</v>
      </c>
      <c r="AL1689" s="31" t="n">
        <f aca="false">IF(AK1689=1,IF(OBJECTIVE=1,AI1689,AJ1689),1000000000000)+ROW()*0.000000001</f>
        <v>1000000000000</v>
      </c>
      <c r="AM1689" s="31" t="n">
        <v>4.368052</v>
      </c>
      <c r="AN1689" s="41" t="n">
        <v>1.64159</v>
      </c>
      <c r="AO1689" s="31" t="n">
        <v>12.815093</v>
      </c>
      <c r="AP1689" s="31" t="n">
        <f aca="false">IF(CORE_MODE=1,G1689,IF(OR(CORE_MODE=3,CORE_MODE=4),G1689+(CHOOSE(N_CW+1,0,1,CW_N2,CW_N3,CW_N4,CW_N5,CW_N6)+CHOOSE(N_CW_A+1,0,CW_A1,CW_A2))*CW_PER_SWING*AM1689,AM1689))</f>
        <v>16.534574141676</v>
      </c>
      <c r="AQ1689" s="41" t="n">
        <f aca="false">IF(CORE_MODE=2,AN1689,K1689)</f>
        <v>1.656684</v>
      </c>
      <c r="AR1689" s="31" t="n">
        <f aca="false">IF(CORE_MODE=2,AO1689,L1689)</f>
        <v>12.948765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31" t="n">
        <v>7.264419</v>
      </c>
      <c r="H1690" s="8" t="n">
        <v>178.667365</v>
      </c>
      <c r="I1690" s="8" t="n">
        <v>6519.85455</v>
      </c>
      <c r="J1690" s="31" t="n">
        <v>36.491581</v>
      </c>
      <c r="K1690" s="41" t="n">
        <v>1.661702</v>
      </c>
      <c r="L1690" s="31" t="n">
        <v>17.53336</v>
      </c>
      <c r="M1690" s="8" t="n">
        <v>273</v>
      </c>
      <c r="N1690" s="8" t="n">
        <v>1138</v>
      </c>
      <c r="O1690" s="31" t="n">
        <v>9.429978</v>
      </c>
      <c r="P1690" s="31" t="n">
        <v>42.525842</v>
      </c>
      <c r="Q1690" s="31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31" t="n">
        <v>7.929541</v>
      </c>
      <c r="W1690" s="41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2*ROUNDUP(G1690*1000/V_ZENER,0)*PRICE_Z+(4+IF(CORE_MODE=1,1,0)+IF(OR(CORE_MODE=3,CORE_MODE=4),1+2*N_CW+2*N_CW_A,0))*ROUNDUP(G1690*DIODE_SAFETY/V_STICK,0)*PRICE_STICK</f>
        <v>66.9</v>
      </c>
      <c r="AG1690" s="24" t="n">
        <f aca="false">SUM(X1690:AF1690)</f>
        <v>5713.19803745</v>
      </c>
      <c r="AH1690" s="20" t="n">
        <f aca="false">FIXED_BOM</f>
        <v>3666</v>
      </c>
      <c r="AI1690" s="24" t="n">
        <f aca="false">(AG1690+AH1690)*(1+CONT)</f>
        <v>10786.0777430675</v>
      </c>
      <c r="AJ1690" s="24" t="n">
        <f aca="false">IF(AR1690&gt;0,AI1690/AR1690,1000000000000)</f>
        <v>615.174601050084</v>
      </c>
      <c r="AK1690" s="8" t="n">
        <f aca="false">IF(AND(AP1690&gt;=V_NEED,AR1690&gt;=P_MIN,AQ1690&gt;=Z_MIN,F1690&lt;=N_CAP,D1690&lt;=R_MAX,OR(CORONA_REQ=0,O1690&gt;=G1690),OR(CORE_MODE&lt;&gt;3,E_CORE&lt;=E_NULL_MAX)),1,0)</f>
        <v>0</v>
      </c>
      <c r="AL1690" s="31" t="n">
        <f aca="false">IF(AK1690=1,IF(OBJECTIVE=1,AI1690,AJ1690),1000000000000)+ROW()*0.000000001</f>
        <v>1000000000000</v>
      </c>
      <c r="AM1690" s="31" t="n">
        <v>4.490988</v>
      </c>
      <c r="AN1690" s="41" t="n">
        <v>1.650714</v>
      </c>
      <c r="AO1690" s="31" t="n">
        <v>17.403842</v>
      </c>
      <c r="AP1690" s="31" t="n">
        <f aca="false">IF(CORE_MODE=1,G1690,IF(OR(CORE_MODE=3,CORE_MODE=4),G1690+(CHOOSE(N_CW+1,0,1,CW_N2,CW_N3,CW_N4,CW_N5,CW_N6)+CHOOSE(N_CW_A+1,0,CW_A1,CW_A2))*CW_PER_SWING*AM1690,AM1690))</f>
        <v>16.795476665844</v>
      </c>
      <c r="AQ1690" s="41" t="n">
        <f aca="false">IF(CORE_MODE=2,AN1690,K1690)</f>
        <v>1.661702</v>
      </c>
      <c r="AR1690" s="31" t="n">
        <f aca="false">IF(CORE_MODE=2,AO1690,L1690)</f>
        <v>17.53336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31" t="n">
        <v>7.264419</v>
      </c>
      <c r="H1691" s="8" t="n">
        <v>69.293559</v>
      </c>
      <c r="I1691" s="8" t="n">
        <v>1732.205246</v>
      </c>
      <c r="J1691" s="31" t="n">
        <v>24.99807</v>
      </c>
      <c r="K1691" s="41" t="n">
        <v>1.595456</v>
      </c>
      <c r="L1691" s="31" t="n">
        <v>4.3489</v>
      </c>
      <c r="M1691" s="8" t="n">
        <v>75</v>
      </c>
      <c r="N1691" s="8" t="n">
        <v>742</v>
      </c>
      <c r="O1691" s="31" t="n">
        <v>9.429978</v>
      </c>
      <c r="P1691" s="31" t="n">
        <v>12.260062</v>
      </c>
      <c r="Q1691" s="31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31" t="n">
        <v>3.068708</v>
      </c>
      <c r="W1691" s="41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2*ROUNDUP(G1691*1000/V_ZENER,0)*PRICE_Z+(4+IF(CORE_MODE=1,1,0)+IF(OR(CORE_MODE=3,CORE_MODE=4),1+2*N_CW+2*N_CW_A,0))*ROUNDUP(G1691*DIODE_SAFETY/V_STICK,0)*PRICE_STICK</f>
        <v>66.9</v>
      </c>
      <c r="AG1691" s="24" t="n">
        <f aca="false">SUM(X1691:AF1691)</f>
        <v>1838.53014144</v>
      </c>
      <c r="AH1691" s="20" t="n">
        <f aca="false">FIXED_BOM</f>
        <v>3666</v>
      </c>
      <c r="AI1691" s="24" t="n">
        <f aca="false">(AG1691+AH1691)*(1+CONT)</f>
        <v>6330.209662656</v>
      </c>
      <c r="AJ1691" s="24" t="n">
        <f aca="false">IF(AR1691&gt;0,AI1691/AR1691,1000000000000)</f>
        <v>1455.58869200395</v>
      </c>
      <c r="AK1691" s="8" t="n">
        <f aca="false">IF(AND(AP1691&gt;=V_NEED,AR1691&gt;=P_MIN,AQ1691&gt;=Z_MIN,F1691&lt;=N_CAP,D1691&lt;=R_MAX,OR(CORONA_REQ=0,O1691&gt;=G1691),OR(CORE_MODE&lt;&gt;3,E_CORE&lt;=E_NULL_MAX)),1,0)</f>
        <v>0</v>
      </c>
      <c r="AL1691" s="31" t="n">
        <f aca="false">IF(AK1691=1,IF(OBJECTIVE=1,AI1691,AJ1691),1000000000000)+ROW()*0.000000001</f>
        <v>1000000000000</v>
      </c>
      <c r="AM1691" s="31" t="n">
        <v>4.1226</v>
      </c>
      <c r="AN1691" s="41" t="n">
        <v>1.559046</v>
      </c>
      <c r="AO1691" s="31" t="n">
        <v>4.21854</v>
      </c>
      <c r="AP1691" s="31" t="n">
        <f aca="false">IF(CORE_MODE=1,G1691,IF(OR(CORE_MODE=3,CORE_MODE=4),G1691+(CHOOSE(N_CW+1,0,1,CW_N2,CW_N3,CW_N4,CW_N5,CW_N6)+CHOOSE(N_CW_A+1,0,CW_A1,CW_A2))*CW_PER_SWING*AM1691,AM1691))</f>
        <v>16.0136604438</v>
      </c>
      <c r="AQ1691" s="41" t="n">
        <f aca="false">IF(CORE_MODE=2,AN1691,K1691)</f>
        <v>1.595456</v>
      </c>
      <c r="AR1691" s="31" t="n">
        <f aca="false">IF(CORE_MODE=2,AO1691,L1691)</f>
        <v>4.3489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31" t="n">
        <v>7.264419</v>
      </c>
      <c r="H1692" s="8" t="n">
        <v>107.747022</v>
      </c>
      <c r="I1692" s="8" t="n">
        <v>2722.036814</v>
      </c>
      <c r="J1692" s="31" t="n">
        <v>25.263221</v>
      </c>
      <c r="K1692" s="41" t="n">
        <v>1.610713</v>
      </c>
      <c r="L1692" s="31" t="n">
        <v>6.953745</v>
      </c>
      <c r="M1692" s="8" t="n">
        <v>111</v>
      </c>
      <c r="N1692" s="8" t="n">
        <v>814</v>
      </c>
      <c r="O1692" s="31" t="n">
        <v>9.429978</v>
      </c>
      <c r="P1692" s="31" t="n">
        <v>18.390093</v>
      </c>
      <c r="Q1692" s="31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31" t="n">
        <v>3.952496</v>
      </c>
      <c r="W1692" s="41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2*ROUNDUP(G1692*1000/V_ZENER,0)*PRICE_Z+(4+IF(CORE_MODE=1,1,0)+IF(OR(CORE_MODE=3,CORE_MODE=4),1+2*N_CW+2*N_CW_A,0))*ROUNDUP(G1692*DIODE_SAFETY/V_STICK,0)*PRICE_STICK</f>
        <v>66.9</v>
      </c>
      <c r="AG1692" s="24" t="n">
        <f aca="false">SUM(X1692:AF1692)</f>
        <v>2553.77387433</v>
      </c>
      <c r="AH1692" s="20" t="n">
        <f aca="false">FIXED_BOM</f>
        <v>3666</v>
      </c>
      <c r="AI1692" s="24" t="n">
        <f aca="false">(AG1692+AH1692)*(1+CONT)</f>
        <v>7152.7399554795</v>
      </c>
      <c r="AJ1692" s="24" t="n">
        <f aca="false">IF(AR1692&gt;0,AI1692/AR1692,1000000000000)</f>
        <v>1028.61694748362</v>
      </c>
      <c r="AK1692" s="8" t="n">
        <f aca="false">IF(AND(AP1692&gt;=V_NEED,AR1692&gt;=P_MIN,AQ1692&gt;=Z_MIN,F1692&lt;=N_CAP,D1692&lt;=R_MAX,OR(CORONA_REQ=0,O1692&gt;=G1692),OR(CORE_MODE&lt;&gt;3,E_CORE&lt;=E_NULL_MAX)),1,0)</f>
        <v>0</v>
      </c>
      <c r="AL1692" s="31" t="n">
        <f aca="false">IF(AK1692=1,IF(OBJECTIVE=1,AI1692,AJ1692),1000000000000)+ROW()*0.000000001</f>
        <v>1000000000000</v>
      </c>
      <c r="AM1692" s="31" t="n">
        <v>4.184143</v>
      </c>
      <c r="AN1692" s="41" t="n">
        <v>1.586641</v>
      </c>
      <c r="AO1692" s="31" t="n">
        <v>6.823965</v>
      </c>
      <c r="AP1692" s="31" t="n">
        <f aca="false">IF(CORE_MODE=1,G1692,IF(OR(CORE_MODE=3,CORE_MODE=4),G1692+(CHOOSE(N_CW+1,0,1,CW_N2,CW_N3,CW_N4,CW_N5,CW_N6)+CHOOSE(N_CW_A+1,0,CW_A1,CW_A2))*CW_PER_SWING*AM1692,AM1692))</f>
        <v>16.144270875609</v>
      </c>
      <c r="AQ1692" s="41" t="n">
        <f aca="false">IF(CORE_MODE=2,AN1692,K1692)</f>
        <v>1.610713</v>
      </c>
      <c r="AR1692" s="31" t="n">
        <f aca="false">IF(CORE_MODE=2,AO1692,L1692)</f>
        <v>6.953745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31" t="n">
        <v>7.264419</v>
      </c>
      <c r="H1693" s="8" t="n">
        <v>146.200484</v>
      </c>
      <c r="I1693" s="8" t="n">
        <v>3711.868383</v>
      </c>
      <c r="J1693" s="31" t="n">
        <v>25.388893</v>
      </c>
      <c r="K1693" s="41" t="n">
        <v>1.618233</v>
      </c>
      <c r="L1693" s="31" t="n">
        <v>9.555217</v>
      </c>
      <c r="M1693" s="8" t="n">
        <v>147</v>
      </c>
      <c r="N1693" s="8" t="n">
        <v>886</v>
      </c>
      <c r="O1693" s="31" t="n">
        <v>9.429978</v>
      </c>
      <c r="P1693" s="31" t="n">
        <v>24.520124</v>
      </c>
      <c r="Q1693" s="31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31" t="n">
        <v>4.836283</v>
      </c>
      <c r="W1693" s="41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2*ROUNDUP(G1693*1000/V_ZENER,0)*PRICE_Z+(4+IF(CORE_MODE=1,1,0)+IF(OR(CORE_MODE=3,CORE_MODE=4),1+2*N_CW+2*N_CW_A,0))*ROUNDUP(G1693*DIODE_SAFETY/V_STICK,0)*PRICE_STICK</f>
        <v>66.9</v>
      </c>
      <c r="AG1693" s="24" t="n">
        <f aca="false">SUM(X1693:AF1693)</f>
        <v>3269.01750269</v>
      </c>
      <c r="AH1693" s="20" t="n">
        <f aca="false">FIXED_BOM</f>
        <v>3666</v>
      </c>
      <c r="AI1693" s="24" t="n">
        <f aca="false">(AG1693+AH1693)*(1+CONT)</f>
        <v>7975.2701280935</v>
      </c>
      <c r="AJ1693" s="24" t="n">
        <f aca="false">IF(AR1693&gt;0,AI1693/AR1693,1000000000000)</f>
        <v>834.65086434913</v>
      </c>
      <c r="AK1693" s="8" t="n">
        <f aca="false">IF(AND(AP1693&gt;=V_NEED,AR1693&gt;=P_MIN,AQ1693&gt;=Z_MIN,F1693&lt;=N_CAP,D1693&lt;=R_MAX,OR(CORONA_REQ=0,O1693&gt;=G1693),OR(CORE_MODE&lt;&gt;3,E_CORE&lt;=E_NULL_MAX)),1,0)</f>
        <v>0</v>
      </c>
      <c r="AL1693" s="31" t="n">
        <f aca="false">IF(AK1693=1,IF(OBJECTIVE=1,AI1693,AJ1693),1000000000000)+ROW()*0.000000001</f>
        <v>1000000000000</v>
      </c>
      <c r="AM1693" s="31" t="n">
        <v>4.264785</v>
      </c>
      <c r="AN1693" s="41" t="n">
        <v>1.600007</v>
      </c>
      <c r="AO1693" s="31" t="n">
        <v>9.424199</v>
      </c>
      <c r="AP1693" s="31" t="n">
        <f aca="false">IF(CORE_MODE=1,G1693,IF(OR(CORE_MODE=3,CORE_MODE=4),G1693+(CHOOSE(N_CW+1,0,1,CW_N2,CW_N3,CW_N4,CW_N5,CW_N6)+CHOOSE(N_CW_A+1,0,CW_A1,CW_A2))*CW_PER_SWING*AM1693,AM1693))</f>
        <v>16.315414408455</v>
      </c>
      <c r="AQ1693" s="41" t="n">
        <f aca="false">IF(CORE_MODE=2,AN1693,K1693)</f>
        <v>1.618233</v>
      </c>
      <c r="AR1693" s="31" t="n">
        <f aca="false">IF(CORE_MODE=2,AO1693,L1693)</f>
        <v>9.555217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31" t="n">
        <v>7.264419</v>
      </c>
      <c r="H1694" s="8" t="n">
        <v>184.653947</v>
      </c>
      <c r="I1694" s="8" t="n">
        <v>4701.699952</v>
      </c>
      <c r="J1694" s="31" t="n">
        <v>25.462223</v>
      </c>
      <c r="K1694" s="41" t="n">
        <v>1.622415</v>
      </c>
      <c r="L1694" s="31" t="n">
        <v>12.157564</v>
      </c>
      <c r="M1694" s="8" t="n">
        <v>183</v>
      </c>
      <c r="N1694" s="8" t="n">
        <v>958</v>
      </c>
      <c r="O1694" s="31" t="n">
        <v>9.429978</v>
      </c>
      <c r="P1694" s="31" t="n">
        <v>30.650155</v>
      </c>
      <c r="Q1694" s="31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31" t="n">
        <v>5.720071</v>
      </c>
      <c r="W1694" s="41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2*ROUNDUP(G1694*1000/V_ZENER,0)*PRICE_Z+(4+IF(CORE_MODE=1,1,0)+IF(OR(CORE_MODE=3,CORE_MODE=4),1+2*N_CW+2*N_CW_A,0))*ROUNDUP(G1694*DIODE_SAFETY/V_STICK,0)*PRICE_STICK</f>
        <v>66.9</v>
      </c>
      <c r="AG1694" s="24" t="n">
        <f aca="false">SUM(X1694:AF1694)</f>
        <v>3984.26123908</v>
      </c>
      <c r="AH1694" s="20" t="n">
        <f aca="false">FIXED_BOM</f>
        <v>3666</v>
      </c>
      <c r="AI1694" s="24" t="n">
        <f aca="false">(AG1694+AH1694)*(1+CONT)</f>
        <v>8797.800424942</v>
      </c>
      <c r="AJ1694" s="24" t="n">
        <f aca="false">IF(AR1694&gt;0,AI1694/AR1694,1000000000000)</f>
        <v>723.648292120198</v>
      </c>
      <c r="AK1694" s="8" t="n">
        <f aca="false">IF(AND(AP1694&gt;=V_NEED,AR1694&gt;=P_MIN,AQ1694&gt;=Z_MIN,F1694&lt;=N_CAP,D1694&lt;=R_MAX,OR(CORONA_REQ=0,O1694&gt;=G1694),OR(CORE_MODE&lt;&gt;3,E_CORE&lt;=E_NULL_MAX)),1,0)</f>
        <v>0</v>
      </c>
      <c r="AL1694" s="31" t="n">
        <f aca="false">IF(AK1694=1,IF(OBJECTIVE=1,AI1694,AJ1694),1000000000000)+ROW()*0.000000001</f>
        <v>1000000000000</v>
      </c>
      <c r="AM1694" s="31" t="n">
        <v>4.339637</v>
      </c>
      <c r="AN1694" s="41" t="n">
        <v>1.607721</v>
      </c>
      <c r="AO1694" s="31" t="n">
        <v>12.024867</v>
      </c>
      <c r="AP1694" s="31" t="n">
        <f aca="false">IF(CORE_MODE=1,G1694,IF(OR(CORE_MODE=3,CORE_MODE=4),G1694+(CHOOSE(N_CW+1,0,1,CW_N2,CW_N3,CW_N4,CW_N5,CW_N6)+CHOOSE(N_CW_A+1,0,CW_A1,CW_A2))*CW_PER_SWING*AM1694,AM1694))</f>
        <v>16.474270038531</v>
      </c>
      <c r="AQ1694" s="41" t="n">
        <f aca="false">IF(CORE_MODE=2,AN1694,K1694)</f>
        <v>1.622415</v>
      </c>
      <c r="AR1694" s="31" t="n">
        <f aca="false">IF(CORE_MODE=2,AO1694,L1694)</f>
        <v>12.157564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31" t="n">
        <v>7.264419</v>
      </c>
      <c r="H1695" s="8" t="n">
        <v>223.107409</v>
      </c>
      <c r="I1695" s="8" t="n">
        <v>5691.531521</v>
      </c>
      <c r="J1695" s="31" t="n">
        <v>25.510276</v>
      </c>
      <c r="K1695" s="41" t="n">
        <v>1.624562</v>
      </c>
      <c r="L1695" s="31" t="n">
        <v>14.748847</v>
      </c>
      <c r="M1695" s="8" t="n">
        <v>219</v>
      </c>
      <c r="N1695" s="8" t="n">
        <v>1030</v>
      </c>
      <c r="O1695" s="31" t="n">
        <v>9.429978</v>
      </c>
      <c r="P1695" s="31" t="n">
        <v>36.780187</v>
      </c>
      <c r="Q1695" s="31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31" t="n">
        <v>6.603859</v>
      </c>
      <c r="W1695" s="41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2*ROUNDUP(G1695*1000/V_ZENER,0)*PRICE_Z+(4+IF(CORE_MODE=1,1,0)+IF(OR(CORE_MODE=3,CORE_MODE=4),1+2*N_CW+2*N_CW_A,0))*ROUNDUP(G1695*DIODE_SAFETY/V_STICK,0)*PRICE_STICK</f>
        <v>66.9</v>
      </c>
      <c r="AG1695" s="24" t="n">
        <f aca="false">SUM(X1695:AF1695)</f>
        <v>4699.50492744</v>
      </c>
      <c r="AH1695" s="20" t="n">
        <f aca="false">FIXED_BOM</f>
        <v>3666</v>
      </c>
      <c r="AI1695" s="24" t="n">
        <f aca="false">(AG1695+AH1695)*(1+CONT)</f>
        <v>9620.330666556</v>
      </c>
      <c r="AJ1695" s="24" t="n">
        <f aca="false">IF(AR1695&gt;0,AI1695/AR1695,1000000000000)</f>
        <v>652.276796047583</v>
      </c>
      <c r="AK1695" s="8" t="n">
        <f aca="false">IF(AND(AP1695&gt;=V_NEED,AR1695&gt;=P_MIN,AQ1695&gt;=Z_MIN,F1695&lt;=N_CAP,D1695&lt;=R_MAX,OR(CORONA_REQ=0,O1695&gt;=G1695),OR(CORE_MODE&lt;&gt;3,E_CORE&lt;=E_NULL_MAX)),1,0)</f>
        <v>0</v>
      </c>
      <c r="AL1695" s="31" t="n">
        <f aca="false">IF(AK1695=1,IF(OBJECTIVE=1,AI1695,AJ1695),1000000000000)+ROW()*0.000000001</f>
        <v>1000000000000</v>
      </c>
      <c r="AM1695" s="31" t="n">
        <v>4.400131</v>
      </c>
      <c r="AN1695" s="41" t="n">
        <v>1.612746</v>
      </c>
      <c r="AO1695" s="31" t="n">
        <v>14.621193</v>
      </c>
      <c r="AP1695" s="31" t="n">
        <f aca="false">IF(CORE_MODE=1,G1695,IF(OR(CORE_MODE=3,CORE_MODE=4),G1695+(CHOOSE(N_CW+1,0,1,CW_N2,CW_N3,CW_N4,CW_N5,CW_N6)+CHOOSE(N_CW_A+1,0,CW_A1,CW_A2))*CW_PER_SWING*AM1695,AM1695))</f>
        <v>16.602654216453</v>
      </c>
      <c r="AQ1695" s="41" t="n">
        <f aca="false">IF(CORE_MODE=2,AN1695,K1695)</f>
        <v>1.624562</v>
      </c>
      <c r="AR1695" s="31" t="n">
        <f aca="false">IF(CORE_MODE=2,AO1695,L1695)</f>
        <v>14.748847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31" t="n">
        <v>7.264419</v>
      </c>
      <c r="H1696" s="8" t="n">
        <v>300.014334</v>
      </c>
      <c r="I1696" s="8" t="n">
        <v>7671.194659</v>
      </c>
      <c r="J1696" s="31" t="n">
        <v>25.569427</v>
      </c>
      <c r="K1696" s="41" t="n">
        <v>1.628468</v>
      </c>
      <c r="L1696" s="31" t="n">
        <v>19.972262</v>
      </c>
      <c r="M1696" s="8" t="n">
        <v>291</v>
      </c>
      <c r="N1696" s="8" t="n">
        <v>1174</v>
      </c>
      <c r="O1696" s="31" t="n">
        <v>9.429978</v>
      </c>
      <c r="P1696" s="31" t="n">
        <v>49.040249</v>
      </c>
      <c r="Q1696" s="31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31" t="n">
        <v>8.371435</v>
      </c>
      <c r="W1696" s="41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2*ROUNDUP(G1696*1000/V_ZENER,0)*PRICE_Z+(4+IF(CORE_MODE=1,1,0)+IF(OR(CORE_MODE=3,CORE_MODE=4),1+2*N_CW+2*N_CW_A,0))*ROUNDUP(G1696*DIODE_SAFETY/V_STICK,0)*PRICE_STICK</f>
        <v>66.9</v>
      </c>
      <c r="AG1696" s="24" t="n">
        <f aca="false">SUM(X1696:AF1696)</f>
        <v>6129.99233522</v>
      </c>
      <c r="AH1696" s="20" t="n">
        <f aca="false">FIXED_BOM</f>
        <v>3666</v>
      </c>
      <c r="AI1696" s="24" t="n">
        <f aca="false">(AG1696+AH1696)*(1+CONT)</f>
        <v>11265.391185503</v>
      </c>
      <c r="AJ1696" s="24" t="n">
        <f aca="false">IF(AR1696&gt;0,AI1696/AR1696,1000000000000)</f>
        <v>564.051842775896</v>
      </c>
      <c r="AK1696" s="8" t="n">
        <f aca="false">IF(AND(AP1696&gt;=V_NEED,AR1696&gt;=P_MIN,AQ1696&gt;=Z_MIN,F1696&lt;=N_CAP,D1696&lt;=R_MAX,OR(CORONA_REQ=0,O1696&gt;=G1696),OR(CORE_MODE&lt;&gt;3,E_CORE&lt;=E_NULL_MAX)),1,0)</f>
        <v>0</v>
      </c>
      <c r="AL1696" s="31" t="n">
        <f aca="false">IF(AK1696=1,IF(OBJECTIVE=1,AI1696,AJ1696),1000000000000)+ROW()*0.000000001</f>
        <v>1000000000000</v>
      </c>
      <c r="AM1696" s="31" t="n">
        <v>4.567538</v>
      </c>
      <c r="AN1696" s="41" t="n">
        <v>1.61936</v>
      </c>
      <c r="AO1696" s="31" t="n">
        <v>19.838655</v>
      </c>
      <c r="AP1696" s="31" t="n">
        <f aca="false">IF(CORE_MODE=1,G1696,IF(OR(CORE_MODE=3,CORE_MODE=4),G1696+(CHOOSE(N_CW+1,0,1,CW_N2,CW_N3,CW_N4,CW_N5,CW_N6)+CHOOSE(N_CW_A+1,0,CW_A1,CW_A2))*CW_PER_SWING*AM1696,AM1696))</f>
        <v>16.957935898494</v>
      </c>
      <c r="AQ1696" s="41" t="n">
        <f aca="false">IF(CORE_MODE=2,AN1696,K1696)</f>
        <v>1.628468</v>
      </c>
      <c r="AR1696" s="31" t="n">
        <f aca="false">IF(CORE_MODE=2,AO1696,L1696)</f>
        <v>19.972262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31" t="n">
        <v>7.264419</v>
      </c>
      <c r="H1697" s="8" t="n">
        <v>34.69623</v>
      </c>
      <c r="I1697" s="8" t="n">
        <v>1210.395036</v>
      </c>
      <c r="J1697" s="31" t="n">
        <v>34.885492</v>
      </c>
      <c r="K1697" s="41" t="n">
        <v>1.608215</v>
      </c>
      <c r="L1697" s="31" t="n">
        <v>3.07739</v>
      </c>
      <c r="M1697" s="8" t="n">
        <v>81</v>
      </c>
      <c r="N1697" s="8" t="n">
        <v>754</v>
      </c>
      <c r="O1697" s="31" t="n">
        <v>9.707768</v>
      </c>
      <c r="P1697" s="31" t="n">
        <v>12.003812</v>
      </c>
      <c r="Q1697" s="31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31" t="n">
        <v>3.216006</v>
      </c>
      <c r="W1697" s="41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2*ROUNDUP(G1697*1000/V_ZENER,0)*PRICE_Z+(4+IF(CORE_MODE=1,1,0)+IF(OR(CORE_MODE=3,CORE_MODE=4),1+2*N_CW+2*N_CW_A,0))*ROUNDUP(G1697*DIODE_SAFETY/V_STICK,0)*PRICE_STICK</f>
        <v>66.9</v>
      </c>
      <c r="AG1697" s="24" t="n">
        <f aca="false">SUM(X1697:AF1697)</f>
        <v>1794.02503816</v>
      </c>
      <c r="AH1697" s="20" t="n">
        <f aca="false">FIXED_BOM</f>
        <v>3666</v>
      </c>
      <c r="AI1697" s="24" t="n">
        <f aca="false">(AG1697+AH1697)*(1+CONT)</f>
        <v>6279.028793884</v>
      </c>
      <c r="AJ1697" s="24" t="n">
        <f aca="false">IF(AR1697&gt;0,AI1697/AR1697,1000000000000)</f>
        <v>2040.37473114685</v>
      </c>
      <c r="AK1697" s="8" t="n">
        <f aca="false">IF(AND(AP1697&gt;=V_NEED,AR1697&gt;=P_MIN,AQ1697&gt;=Z_MIN,F1697&lt;=N_CAP,D1697&lt;=R_MAX,OR(CORONA_REQ=0,O1697&gt;=G1697),OR(CORE_MODE&lt;&gt;3,E_CORE&lt;=E_NULL_MAX)),1,0)</f>
        <v>0</v>
      </c>
      <c r="AL1697" s="31" t="n">
        <f aca="false">IF(AK1697=1,IF(OBJECTIVE=1,AI1697,AJ1697),1000000000000)+ROW()*0.000000001</f>
        <v>1000000000000</v>
      </c>
      <c r="AM1697" s="31" t="n">
        <v>4.10206</v>
      </c>
      <c r="AN1697" s="41" t="n">
        <v>1.555482</v>
      </c>
      <c r="AO1697" s="31" t="n">
        <v>2.943911</v>
      </c>
      <c r="AP1697" s="31" t="n">
        <f aca="false">IF(CORE_MODE=1,G1697,IF(OR(CORE_MODE=3,CORE_MODE=4),G1697+(CHOOSE(N_CW+1,0,1,CW_N2,CW_N3,CW_N4,CW_N5,CW_N6)+CHOOSE(N_CW_A+1,0,CW_A1,CW_A2))*CW_PER_SWING*AM1697,AM1697))</f>
        <v>15.97006916178</v>
      </c>
      <c r="AQ1697" s="41" t="n">
        <f aca="false">IF(CORE_MODE=2,AN1697,K1697)</f>
        <v>1.608215</v>
      </c>
      <c r="AR1697" s="31" t="n">
        <f aca="false">IF(CORE_MODE=2,AO1697,L1697)</f>
        <v>3.07739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31" t="n">
        <v>7.264419</v>
      </c>
      <c r="H1698" s="8" t="n">
        <v>53.379789</v>
      </c>
      <c r="I1698" s="8" t="n">
        <v>1902.049343</v>
      </c>
      <c r="J1698" s="31" t="n">
        <v>35.632388</v>
      </c>
      <c r="K1698" s="41" t="n">
        <v>1.63144</v>
      </c>
      <c r="L1698" s="31" t="n">
        <v>4.961178</v>
      </c>
      <c r="M1698" s="8" t="n">
        <v>116</v>
      </c>
      <c r="N1698" s="8" t="n">
        <v>824</v>
      </c>
      <c r="O1698" s="31" t="n">
        <v>9.707768</v>
      </c>
      <c r="P1698" s="31" t="n">
        <v>18.005718</v>
      </c>
      <c r="Q1698" s="31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31" t="n">
        <v>4.075244</v>
      </c>
      <c r="W1698" s="41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2*ROUNDUP(G1698*1000/V_ZENER,0)*PRICE_Z+(4+IF(CORE_MODE=1,1,0)+IF(OR(CORE_MODE=3,CORE_MODE=4),1+2*N_CW+2*N_CW_A,0))*ROUNDUP(G1698*DIODE_SAFETY/V_STICK,0)*PRICE_STICK</f>
        <v>66.9</v>
      </c>
      <c r="AG1698" s="24" t="n">
        <f aca="false">SUM(X1698:AF1698)</f>
        <v>2416.46554536</v>
      </c>
      <c r="AH1698" s="20" t="n">
        <f aca="false">FIXED_BOM</f>
        <v>3666</v>
      </c>
      <c r="AI1698" s="24" t="n">
        <f aca="false">(AG1698+AH1698)*(1+CONT)</f>
        <v>6994.835377164</v>
      </c>
      <c r="AJ1698" s="24" t="n">
        <f aca="false">IF(AR1698&gt;0,AI1698/AR1698,1000000000000)</f>
        <v>1409.91421335094</v>
      </c>
      <c r="AK1698" s="8" t="n">
        <f aca="false">IF(AND(AP1698&gt;=V_NEED,AR1698&gt;=P_MIN,AQ1698&gt;=Z_MIN,F1698&lt;=N_CAP,D1698&lt;=R_MAX,OR(CORONA_REQ=0,O1698&gt;=G1698),OR(CORE_MODE&lt;&gt;3,E_CORE&lt;=E_NULL_MAX)),1,0)</f>
        <v>0</v>
      </c>
      <c r="AL1698" s="31" t="n">
        <f aca="false">IF(AK1698=1,IF(OBJECTIVE=1,AI1698,AJ1698),1000000000000)+ROW()*0.000000001</f>
        <v>1000000000000</v>
      </c>
      <c r="AM1698" s="31" t="n">
        <v>4.149754</v>
      </c>
      <c r="AN1698" s="41" t="n">
        <v>1.595653</v>
      </c>
      <c r="AO1698" s="31" t="n">
        <v>4.827257</v>
      </c>
      <c r="AP1698" s="31" t="n">
        <f aca="false">IF(CORE_MODE=1,G1698,IF(OR(CORE_MODE=3,CORE_MODE=4),G1698+(CHOOSE(N_CW+1,0,1,CW_N2,CW_N3,CW_N4,CW_N5,CW_N6)+CHOOSE(N_CW_A+1,0,CW_A1,CW_A2))*CW_PER_SWING*AM1698,AM1698))</f>
        <v>16.071288373302</v>
      </c>
      <c r="AQ1698" s="41" t="n">
        <f aca="false">IF(CORE_MODE=2,AN1698,K1698)</f>
        <v>1.63144</v>
      </c>
      <c r="AR1698" s="31" t="n">
        <f aca="false">IF(CORE_MODE=2,AO1698,L1698)</f>
        <v>4.961178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31" t="n">
        <v>7.264419</v>
      </c>
      <c r="H1699" s="8" t="n">
        <v>72.063349</v>
      </c>
      <c r="I1699" s="8" t="n">
        <v>2593.70365</v>
      </c>
      <c r="J1699" s="31" t="n">
        <v>35.991994</v>
      </c>
      <c r="K1699" s="41" t="n">
        <v>1.642849</v>
      </c>
      <c r="L1699" s="31" t="n">
        <v>6.839573</v>
      </c>
      <c r="M1699" s="8" t="n">
        <v>158</v>
      </c>
      <c r="N1699" s="8" t="n">
        <v>908</v>
      </c>
      <c r="O1699" s="31" t="n">
        <v>9.707768</v>
      </c>
      <c r="P1699" s="31" t="n">
        <v>24.007624</v>
      </c>
      <c r="Q1699" s="31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31" t="n">
        <v>5.10633</v>
      </c>
      <c r="W1699" s="41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2*ROUNDUP(G1699*1000/V_ZENER,0)*PRICE_Z+(4+IF(CORE_MODE=1,1,0)+IF(OR(CORE_MODE=3,CORE_MODE=4),1+2*N_CW+2*N_CW_A,0))*ROUNDUP(G1699*DIODE_SAFETY/V_STICK,0)*PRICE_STICK</f>
        <v>66.9</v>
      </c>
      <c r="AG1699" s="24" t="n">
        <f aca="false">SUM(X1699:AF1699)</f>
        <v>3165.92618891</v>
      </c>
      <c r="AH1699" s="20" t="n">
        <f aca="false">FIXED_BOM</f>
        <v>3666</v>
      </c>
      <c r="AI1699" s="24" t="n">
        <f aca="false">(AG1699+AH1699)*(1+CONT)</f>
        <v>7856.7151172465</v>
      </c>
      <c r="AJ1699" s="24" t="n">
        <f aca="false">IF(AR1699&gt;0,AI1699/AR1699,1000000000000)</f>
        <v>1148.71427167259</v>
      </c>
      <c r="AK1699" s="8" t="n">
        <f aca="false">IF(AND(AP1699&gt;=V_NEED,AR1699&gt;=P_MIN,AQ1699&gt;=Z_MIN,F1699&lt;=N_CAP,D1699&lt;=R_MAX,OR(CORONA_REQ=0,O1699&gt;=G1699),OR(CORE_MODE&lt;&gt;3,E_CORE&lt;=E_NULL_MAX)),1,0)</f>
        <v>0</v>
      </c>
      <c r="AL1699" s="31" t="n">
        <f aca="false">IF(AK1699=1,IF(OBJECTIVE=1,AI1699,AJ1699),1000000000000)+ROW()*0.000000001</f>
        <v>1000000000000</v>
      </c>
      <c r="AM1699" s="31" t="n">
        <v>4.192628</v>
      </c>
      <c r="AN1699" s="41" t="n">
        <v>1.615986</v>
      </c>
      <c r="AO1699" s="31" t="n">
        <v>6.706825</v>
      </c>
      <c r="AP1699" s="31" t="n">
        <f aca="false">IF(CORE_MODE=1,G1699,IF(OR(CORE_MODE=3,CORE_MODE=4),G1699+(CHOOSE(N_CW+1,0,1,CW_N2,CW_N3,CW_N4,CW_N5,CW_N6)+CHOOSE(N_CW_A+1,0,CW_A1,CW_A2))*CW_PER_SWING*AM1699,AM1699))</f>
        <v>16.162278277164</v>
      </c>
      <c r="AQ1699" s="41" t="n">
        <f aca="false">IF(CORE_MODE=2,AN1699,K1699)</f>
        <v>1.642849</v>
      </c>
      <c r="AR1699" s="31" t="n">
        <f aca="false">IF(CORE_MODE=2,AO1699,L1699)</f>
        <v>6.839573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31" t="n">
        <v>7.264419</v>
      </c>
      <c r="H1700" s="8" t="n">
        <v>90.746909</v>
      </c>
      <c r="I1700" s="8" t="n">
        <v>3285.357956</v>
      </c>
      <c r="J1700" s="31" t="n">
        <v>36.203525</v>
      </c>
      <c r="K1700" s="41" t="n">
        <v>1.648971</v>
      </c>
      <c r="L1700" s="31" t="n">
        <v>8.721478</v>
      </c>
      <c r="M1700" s="8" t="n">
        <v>193</v>
      </c>
      <c r="N1700" s="8" t="n">
        <v>978</v>
      </c>
      <c r="O1700" s="31" t="n">
        <v>9.707768</v>
      </c>
      <c r="P1700" s="31" t="n">
        <v>30.00953</v>
      </c>
      <c r="Q1700" s="31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31" t="n">
        <v>5.965568</v>
      </c>
      <c r="W1700" s="41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2*ROUNDUP(G1700*1000/V_ZENER,0)*PRICE_Z+(4+IF(CORE_MODE=1,1,0)+IF(OR(CORE_MODE=3,CORE_MODE=4),1+2*N_CW+2*N_CW_A,0))*ROUNDUP(G1700*DIODE_SAFETY/V_STICK,0)*PRICE_STICK</f>
        <v>66.9</v>
      </c>
      <c r="AG1700" s="24" t="n">
        <f aca="false">SUM(X1700:AF1700)</f>
        <v>3788.36675111</v>
      </c>
      <c r="AH1700" s="20" t="n">
        <f aca="false">FIXED_BOM</f>
        <v>3666</v>
      </c>
      <c r="AI1700" s="24" t="n">
        <f aca="false">(AG1700+AH1700)*(1+CONT)</f>
        <v>8572.5217637765</v>
      </c>
      <c r="AJ1700" s="24" t="n">
        <f aca="false">IF(AR1700&gt;0,AI1700/AR1700,1000000000000)</f>
        <v>982.920757671635</v>
      </c>
      <c r="AK1700" s="8" t="n">
        <f aca="false">IF(AND(AP1700&gt;=V_NEED,AR1700&gt;=P_MIN,AQ1700&gt;=Z_MIN,F1700&lt;=N_CAP,D1700&lt;=R_MAX,OR(CORONA_REQ=0,O1700&gt;=G1700),OR(CORE_MODE&lt;&gt;3,E_CORE&lt;=E_NULL_MAX)),1,0)</f>
        <v>0</v>
      </c>
      <c r="AL1700" s="31" t="n">
        <f aca="false">IF(AK1700=1,IF(OBJECTIVE=1,AI1700,AJ1700),1000000000000)+ROW()*0.000000001</f>
        <v>1000000000000</v>
      </c>
      <c r="AM1700" s="31" t="n">
        <v>4.242289</v>
      </c>
      <c r="AN1700" s="41" t="n">
        <v>1.627781</v>
      </c>
      <c r="AO1700" s="31" t="n">
        <v>8.592389</v>
      </c>
      <c r="AP1700" s="31" t="n">
        <f aca="false">IF(CORE_MODE=1,G1700,IF(OR(CORE_MODE=3,CORE_MODE=4),G1700+(CHOOSE(N_CW+1,0,1,CW_N2,CW_N3,CW_N4,CW_N5,CW_N6)+CHOOSE(N_CW_A+1,0,CW_A1,CW_A2))*CW_PER_SWING*AM1700,AM1700))</f>
        <v>16.267671980007</v>
      </c>
      <c r="AQ1700" s="41" t="n">
        <f aca="false">IF(CORE_MODE=2,AN1700,K1700)</f>
        <v>1.648971</v>
      </c>
      <c r="AR1700" s="31" t="n">
        <f aca="false">IF(CORE_MODE=2,AO1700,L1700)</f>
        <v>8.721478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31" t="n">
        <v>7.264419</v>
      </c>
      <c r="H1701" s="8" t="n">
        <v>109.430469</v>
      </c>
      <c r="I1701" s="8" t="n">
        <v>3977.012263</v>
      </c>
      <c r="J1701" s="31" t="n">
        <v>36.342824</v>
      </c>
      <c r="K1701" s="41" t="n">
        <v>1.652966</v>
      </c>
      <c r="L1701" s="31" t="n">
        <v>10.600245</v>
      </c>
      <c r="M1701" s="8" t="n">
        <v>228</v>
      </c>
      <c r="N1701" s="8" t="n">
        <v>1048</v>
      </c>
      <c r="O1701" s="31" t="n">
        <v>9.707768</v>
      </c>
      <c r="P1701" s="31" t="n">
        <v>36.011436</v>
      </c>
      <c r="Q1701" s="31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31" t="n">
        <v>6.824806</v>
      </c>
      <c r="W1701" s="41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2*ROUNDUP(G1701*1000/V_ZENER,0)*PRICE_Z+(4+IF(CORE_MODE=1,1,0)+IF(OR(CORE_MODE=3,CORE_MODE=4),1+2*N_CW+2*N_CW_A,0))*ROUNDUP(G1701*DIODE_SAFETY/V_STICK,0)*PRICE_STICK</f>
        <v>66.9</v>
      </c>
      <c r="AG1701" s="24" t="n">
        <f aca="false">SUM(X1701:AF1701)</f>
        <v>4410.80731831</v>
      </c>
      <c r="AH1701" s="20" t="n">
        <f aca="false">FIXED_BOM</f>
        <v>3666</v>
      </c>
      <c r="AI1701" s="24" t="n">
        <f aca="false">(AG1701+AH1701)*(1+CONT)</f>
        <v>9288.3284160565</v>
      </c>
      <c r="AJ1701" s="24" t="n">
        <f aca="false">IF(AR1701&gt;0,AI1701/AR1701,1000000000000)</f>
        <v>876.237145090184</v>
      </c>
      <c r="AK1701" s="8" t="n">
        <f aca="false">IF(AND(AP1701&gt;=V_NEED,AR1701&gt;=P_MIN,AQ1701&gt;=Z_MIN,F1701&lt;=N_CAP,D1701&lt;=R_MAX,OR(CORONA_REQ=0,O1701&gt;=G1701),OR(CORE_MODE&lt;&gt;3,E_CORE&lt;=E_NULL_MAX)),1,0)</f>
        <v>0</v>
      </c>
      <c r="AL1701" s="31" t="n">
        <f aca="false">IF(AK1701=1,IF(OBJECTIVE=1,AI1701,AJ1701),1000000000000)+ROW()*0.000000001</f>
        <v>1000000000000</v>
      </c>
      <c r="AM1701" s="31" t="n">
        <v>4.304477</v>
      </c>
      <c r="AN1701" s="41" t="n">
        <v>1.634773</v>
      </c>
      <c r="AO1701" s="31" t="n">
        <v>10.46681</v>
      </c>
      <c r="AP1701" s="31" t="n">
        <f aca="false">IF(CORE_MODE=1,G1701,IF(OR(CORE_MODE=3,CORE_MODE=4),G1701+(CHOOSE(N_CW+1,0,1,CW_N2,CW_N3,CW_N4,CW_N5,CW_N6)+CHOOSE(N_CW_A+1,0,CW_A1,CW_A2))*CW_PER_SWING*AM1701,AM1701))</f>
        <v>16.399651271451</v>
      </c>
      <c r="AQ1701" s="41" t="n">
        <f aca="false">IF(CORE_MODE=2,AN1701,K1701)</f>
        <v>1.652966</v>
      </c>
      <c r="AR1701" s="31" t="n">
        <f aca="false">IF(CORE_MODE=2,AO1701,L1701)</f>
        <v>10.600245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31" t="n">
        <v>7.264419</v>
      </c>
      <c r="H1702" s="8" t="n">
        <v>146.797588</v>
      </c>
      <c r="I1702" s="8" t="n">
        <v>5360.320876</v>
      </c>
      <c r="J1702" s="31" t="n">
        <v>36.515047</v>
      </c>
      <c r="K1702" s="41" t="n">
        <v>1.658318</v>
      </c>
      <c r="L1702" s="31" t="n">
        <v>14.364284</v>
      </c>
      <c r="M1702" s="8" t="n">
        <v>305</v>
      </c>
      <c r="N1702" s="8" t="n">
        <v>1202</v>
      </c>
      <c r="O1702" s="31" t="n">
        <v>9.707768</v>
      </c>
      <c r="P1702" s="31" t="n">
        <v>48.015248</v>
      </c>
      <c r="Q1702" s="31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31" t="n">
        <v>8.71513</v>
      </c>
      <c r="W1702" s="41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2*ROUNDUP(G1702*1000/V_ZENER,0)*PRICE_Z+(4+IF(CORE_MODE=1,1,0)+IF(OR(CORE_MODE=3,CORE_MODE=4),1+2*N_CW+2*N_CW_A,0))*ROUNDUP(G1702*DIODE_SAFETY/V_STICK,0)*PRICE_STICK</f>
        <v>66.9</v>
      </c>
      <c r="AG1702" s="24" t="n">
        <f aca="false">SUM(X1702:AF1702)</f>
        <v>5782.70845209</v>
      </c>
      <c r="AH1702" s="20" t="n">
        <f aca="false">FIXED_BOM</f>
        <v>3666</v>
      </c>
      <c r="AI1702" s="24" t="n">
        <f aca="false">(AG1702+AH1702)*(1+CONT)</f>
        <v>10866.0147199035</v>
      </c>
      <c r="AJ1702" s="24" t="n">
        <f aca="false">IF(AR1702&gt;0,AI1702/AR1702,1000000000000)</f>
        <v>756.460587934874</v>
      </c>
      <c r="AK1702" s="8" t="n">
        <f aca="false">IF(AND(AP1702&gt;=V_NEED,AR1702&gt;=P_MIN,AQ1702&gt;=Z_MIN,F1702&lt;=N_CAP,D1702&lt;=R_MAX,OR(CORONA_REQ=0,O1702&gt;=G1702),OR(CORE_MODE&lt;&gt;3,E_CORE&lt;=E_NULL_MAX)),1,0)</f>
        <v>0</v>
      </c>
      <c r="AL1702" s="31" t="n">
        <f aca="false">IF(AK1702=1,IF(OBJECTIVE=1,AI1702,AJ1702),1000000000000)+ROW()*0.000000001</f>
        <v>1000000000000</v>
      </c>
      <c r="AM1702" s="31" t="n">
        <v>4.401635</v>
      </c>
      <c r="AN1702" s="41" t="n">
        <v>1.644851</v>
      </c>
      <c r="AO1702" s="31" t="n">
        <v>14.233096</v>
      </c>
      <c r="AP1702" s="31" t="n">
        <f aca="false">IF(CORE_MODE=1,G1702,IF(OR(CORE_MODE=3,CORE_MODE=4),G1702+(CHOOSE(N_CW+1,0,1,CW_N2,CW_N3,CW_N4,CW_N5,CW_N6)+CHOOSE(N_CW_A+1,0,CW_A1,CW_A2))*CW_PER_SWING*AM1702,AM1702))</f>
        <v>16.605846100005</v>
      </c>
      <c r="AQ1702" s="41" t="n">
        <f aca="false">IF(CORE_MODE=2,AN1702,K1702)</f>
        <v>1.658318</v>
      </c>
      <c r="AR1702" s="31" t="n">
        <f aca="false">IF(CORE_MODE=2,AO1702,L1702)</f>
        <v>14.364284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31" t="n">
        <v>7.264419</v>
      </c>
      <c r="H1703" s="8" t="n">
        <v>47.72528</v>
      </c>
      <c r="I1703" s="8" t="n">
        <v>1470.447753</v>
      </c>
      <c r="J1703" s="31" t="n">
        <v>30.810668</v>
      </c>
      <c r="K1703" s="41" t="n">
        <v>1.60842</v>
      </c>
      <c r="L1703" s="31" t="n">
        <v>3.739835</v>
      </c>
      <c r="M1703" s="8" t="n">
        <v>81</v>
      </c>
      <c r="N1703" s="8" t="n">
        <v>754</v>
      </c>
      <c r="O1703" s="31" t="n">
        <v>9.707768</v>
      </c>
      <c r="P1703" s="31" t="n">
        <v>14.175281</v>
      </c>
      <c r="Q1703" s="31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31" t="n">
        <v>3.216006</v>
      </c>
      <c r="W1703" s="41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2*ROUNDUP(G1703*1000/V_ZENER,0)*PRICE_Z+(4+IF(CORE_MODE=1,1,0)+IF(OR(CORE_MODE=3,CORE_MODE=4),1+2*N_CW+2*N_CW_A,0))*ROUNDUP(G1703*DIODE_SAFETY/V_STICK,0)*PRICE_STICK</f>
        <v>66.9</v>
      </c>
      <c r="AG1703" s="24" t="n">
        <f aca="false">SUM(X1703:AF1703)</f>
        <v>1820.01752209</v>
      </c>
      <c r="AH1703" s="20" t="n">
        <f aca="false">FIXED_BOM</f>
        <v>3666</v>
      </c>
      <c r="AI1703" s="24" t="n">
        <f aca="false">(AG1703+AH1703)*(1+CONT)</f>
        <v>6308.9201504035</v>
      </c>
      <c r="AJ1703" s="24" t="n">
        <f aca="false">IF(AR1703&gt;0,AI1703/AR1703,1000000000000)</f>
        <v>1686.95146989199</v>
      </c>
      <c r="AK1703" s="8" t="n">
        <f aca="false">IF(AND(AP1703&gt;=V_NEED,AR1703&gt;=P_MIN,AQ1703&gt;=Z_MIN,F1703&lt;=N_CAP,D1703&lt;=R_MAX,OR(CORONA_REQ=0,O1703&gt;=G1703),OR(CORE_MODE&lt;&gt;3,E_CORE&lt;=E_NULL_MAX)),1,0)</f>
        <v>0</v>
      </c>
      <c r="AL1703" s="31" t="n">
        <f aca="false">IF(AK1703=1,IF(OBJECTIVE=1,AI1703,AJ1703),1000000000000)+ROW()*0.000000001</f>
        <v>1000000000000</v>
      </c>
      <c r="AM1703" s="31" t="n">
        <v>4.110129</v>
      </c>
      <c r="AN1703" s="41" t="n">
        <v>1.565851</v>
      </c>
      <c r="AO1703" s="31" t="n">
        <v>3.612312</v>
      </c>
      <c r="AP1703" s="31" t="n">
        <f aca="false">IF(CORE_MODE=1,G1703,IF(OR(CORE_MODE=3,CORE_MODE=4),G1703+(CHOOSE(N_CW+1,0,1,CW_N2,CW_N3,CW_N4,CW_N5,CW_N6)+CHOOSE(N_CW_A+1,0,CW_A1,CW_A2))*CW_PER_SWING*AM1703,AM1703))</f>
        <v>15.987193701927</v>
      </c>
      <c r="AQ1703" s="41" t="n">
        <f aca="false">IF(CORE_MODE=2,AN1703,K1703)</f>
        <v>1.60842</v>
      </c>
      <c r="AR1703" s="31" t="n">
        <f aca="false">IF(CORE_MODE=2,AO1703,L1703)</f>
        <v>3.739835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31" t="n">
        <v>7.264419</v>
      </c>
      <c r="H1704" s="8" t="n">
        <v>73.854012</v>
      </c>
      <c r="I1704" s="8" t="n">
        <v>2310.703611</v>
      </c>
      <c r="J1704" s="31" t="n">
        <v>31.287449</v>
      </c>
      <c r="K1704" s="41" t="n">
        <v>1.627029</v>
      </c>
      <c r="L1704" s="31" t="n">
        <v>6.002011</v>
      </c>
      <c r="M1704" s="8" t="n">
        <v>123</v>
      </c>
      <c r="N1704" s="8" t="n">
        <v>838</v>
      </c>
      <c r="O1704" s="31" t="n">
        <v>9.707768</v>
      </c>
      <c r="P1704" s="31" t="n">
        <v>21.262921</v>
      </c>
      <c r="Q1704" s="31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31" t="n">
        <v>4.247091</v>
      </c>
      <c r="W1704" s="41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2*ROUNDUP(G1704*1000/V_ZENER,0)*PRICE_Z+(4+IF(CORE_MODE=1,1,0)+IF(OR(CORE_MODE=3,CORE_MODE=4),1+2*N_CW+2*N_CW_A,0))*ROUNDUP(G1704*DIODE_SAFETY/V_STICK,0)*PRICE_STICK</f>
        <v>66.9</v>
      </c>
      <c r="AG1704" s="24" t="n">
        <f aca="false">SUM(X1704:AF1704)</f>
        <v>2582.47426965</v>
      </c>
      <c r="AH1704" s="20" t="n">
        <f aca="false">FIXED_BOM</f>
        <v>3666</v>
      </c>
      <c r="AI1704" s="24" t="n">
        <f aca="false">(AG1704+AH1704)*(1+CONT)</f>
        <v>7185.7454100975</v>
      </c>
      <c r="AJ1704" s="24" t="n">
        <f aca="false">IF(AR1704&gt;0,AI1704/AR1704,1000000000000)</f>
        <v>1197.22296578555</v>
      </c>
      <c r="AK1704" s="8" t="n">
        <f aca="false">IF(AND(AP1704&gt;=V_NEED,AR1704&gt;=P_MIN,AQ1704&gt;=Z_MIN,F1704&lt;=N_CAP,D1704&lt;=R_MAX,OR(CORONA_REQ=0,O1704&gt;=G1704),OR(CORE_MODE&lt;&gt;3,E_CORE&lt;=E_NULL_MAX)),1,0)</f>
        <v>0</v>
      </c>
      <c r="AL1704" s="31" t="n">
        <f aca="false">IF(AK1704=1,IF(OBJECTIVE=1,AI1704,AJ1704),1000000000000)+ROW()*0.000000001</f>
        <v>1000000000000</v>
      </c>
      <c r="AM1704" s="31" t="n">
        <v>4.170945</v>
      </c>
      <c r="AN1704" s="41" t="n">
        <v>1.597434</v>
      </c>
      <c r="AO1704" s="31" t="n">
        <v>5.867346</v>
      </c>
      <c r="AP1704" s="31" t="n">
        <f aca="false">IF(CORE_MODE=1,G1704,IF(OR(CORE_MODE=3,CORE_MODE=4),G1704+(CHOOSE(N_CW+1,0,1,CW_N2,CW_N3,CW_N4,CW_N5,CW_N6)+CHOOSE(N_CW_A+1,0,CW_A1,CW_A2))*CW_PER_SWING*AM1704,AM1704))</f>
        <v>16.116261248535</v>
      </c>
      <c r="AQ1704" s="41" t="n">
        <f aca="false">IF(CORE_MODE=2,AN1704,K1704)</f>
        <v>1.627029</v>
      </c>
      <c r="AR1704" s="31" t="n">
        <f aca="false">IF(CORE_MODE=2,AO1704,L1704)</f>
        <v>6.002011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31" t="n">
        <v>7.264419</v>
      </c>
      <c r="H1705" s="8" t="n">
        <v>99.982743</v>
      </c>
      <c r="I1705" s="8" t="n">
        <v>3150.95947</v>
      </c>
      <c r="J1705" s="31" t="n">
        <v>31.515033</v>
      </c>
      <c r="K1705" s="41" t="n">
        <v>1.636609</v>
      </c>
      <c r="L1705" s="31" t="n">
        <v>8.263128</v>
      </c>
      <c r="M1705" s="8" t="n">
        <v>165</v>
      </c>
      <c r="N1705" s="8" t="n">
        <v>922</v>
      </c>
      <c r="O1705" s="31" t="n">
        <v>9.707768</v>
      </c>
      <c r="P1705" s="31" t="n">
        <v>28.350561</v>
      </c>
      <c r="Q1705" s="31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31" t="n">
        <v>5.278177</v>
      </c>
      <c r="W1705" s="41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2*ROUNDUP(G1705*1000/V_ZENER,0)*PRICE_Z+(4+IF(CORE_MODE=1,1,0)+IF(OR(CORE_MODE=3,CORE_MODE=4),1+2*N_CW+2*N_CW_A,0))*ROUNDUP(G1705*DIODE_SAFETY/V_STICK,0)*PRICE_STICK</f>
        <v>66.9</v>
      </c>
      <c r="AG1705" s="24" t="n">
        <f aca="false">SUM(X1705:AF1705)</f>
        <v>3344.93115068</v>
      </c>
      <c r="AH1705" s="20" t="n">
        <f aca="false">FIXED_BOM</f>
        <v>3666</v>
      </c>
      <c r="AI1705" s="24" t="n">
        <f aca="false">(AG1705+AH1705)*(1+CONT)</f>
        <v>8062.570823282</v>
      </c>
      <c r="AJ1705" s="24" t="n">
        <f aca="false">IF(AR1705&gt;0,AI1705/AR1705,1000000000000)</f>
        <v>975.728661504699</v>
      </c>
      <c r="AK1705" s="8" t="n">
        <f aca="false">IF(AND(AP1705&gt;=V_NEED,AR1705&gt;=P_MIN,AQ1705&gt;=Z_MIN,F1705&lt;=N_CAP,D1705&lt;=R_MAX,OR(CORONA_REQ=0,O1705&gt;=G1705),OR(CORE_MODE&lt;&gt;3,E_CORE&lt;=E_NULL_MAX)),1,0)</f>
        <v>0</v>
      </c>
      <c r="AL1705" s="31" t="n">
        <f aca="false">IF(AK1705=1,IF(OBJECTIVE=1,AI1705,AJ1705),1000000000000)+ROW()*0.000000001</f>
        <v>1000000000000</v>
      </c>
      <c r="AM1705" s="31" t="n">
        <v>4.222592</v>
      </c>
      <c r="AN1705" s="41" t="n">
        <v>1.615212</v>
      </c>
      <c r="AO1705" s="31" t="n">
        <v>8.135655</v>
      </c>
      <c r="AP1705" s="31" t="n">
        <f aca="false">IF(CORE_MODE=1,G1705,IF(OR(CORE_MODE=3,CORE_MODE=4),G1705+(CHOOSE(N_CW+1,0,1,CW_N2,CW_N3,CW_N4,CW_N5,CW_N6)+CHOOSE(N_CW_A+1,0,CW_A1,CW_A2))*CW_PER_SWING*AM1705,AM1705))</f>
        <v>16.225869765696</v>
      </c>
      <c r="AQ1705" s="41" t="n">
        <f aca="false">IF(CORE_MODE=2,AN1705,K1705)</f>
        <v>1.636609</v>
      </c>
      <c r="AR1705" s="31" t="n">
        <f aca="false">IF(CORE_MODE=2,AO1705,L1705)</f>
        <v>8.263128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31" t="n">
        <v>7.264419</v>
      </c>
      <c r="H1706" s="8" t="n">
        <v>126.111475</v>
      </c>
      <c r="I1706" s="8" t="n">
        <v>3991.215329</v>
      </c>
      <c r="J1706" s="31" t="n">
        <v>31.648312</v>
      </c>
      <c r="K1706" s="41" t="n">
        <v>1.641127</v>
      </c>
      <c r="L1706" s="31" t="n">
        <v>10.519876</v>
      </c>
      <c r="M1706" s="8" t="n">
        <v>200</v>
      </c>
      <c r="N1706" s="8" t="n">
        <v>992</v>
      </c>
      <c r="O1706" s="31" t="n">
        <v>9.707768</v>
      </c>
      <c r="P1706" s="31" t="n">
        <v>35.438202</v>
      </c>
      <c r="Q1706" s="31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31" t="n">
        <v>6.137415</v>
      </c>
      <c r="W1706" s="41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2*ROUNDUP(G1706*1000/V_ZENER,0)*PRICE_Z+(4+IF(CORE_MODE=1,1,0)+IF(OR(CORE_MODE=3,CORE_MODE=4),1+2*N_CW+2*N_CW_A,0))*ROUNDUP(G1706*DIODE_SAFETY/V_STICK,0)*PRICE_STICK</f>
        <v>66.9</v>
      </c>
      <c r="AG1706" s="24" t="n">
        <f aca="false">SUM(X1706:AF1706)</f>
        <v>3980.36796433</v>
      </c>
      <c r="AH1706" s="20" t="n">
        <f aca="false">FIXED_BOM</f>
        <v>3666</v>
      </c>
      <c r="AI1706" s="24" t="n">
        <f aca="false">(AG1706+AH1706)*(1+CONT)</f>
        <v>8793.3231589795</v>
      </c>
      <c r="AJ1706" s="24" t="n">
        <f aca="false">IF(AR1706&gt;0,AI1706/AR1706,1000000000000)</f>
        <v>835.877072978759</v>
      </c>
      <c r="AK1706" s="8" t="n">
        <f aca="false">IF(AND(AP1706&gt;=V_NEED,AR1706&gt;=P_MIN,AQ1706&gt;=Z_MIN,F1706&lt;=N_CAP,D1706&lt;=R_MAX,OR(CORONA_REQ=0,O1706&gt;=G1706),OR(CORE_MODE&lt;&gt;3,E_CORE&lt;=E_NULL_MAX)),1,0)</f>
        <v>0</v>
      </c>
      <c r="AL1706" s="31" t="n">
        <f aca="false">IF(AK1706=1,IF(OBJECTIVE=1,AI1706,AJ1706),1000000000000)+ROW()*0.000000001</f>
        <v>1000000000000</v>
      </c>
      <c r="AM1706" s="31" t="n">
        <v>4.298724</v>
      </c>
      <c r="AN1706" s="41" t="n">
        <v>1.623366</v>
      </c>
      <c r="AO1706" s="31" t="n">
        <v>10.38664</v>
      </c>
      <c r="AP1706" s="31" t="n">
        <f aca="false">IF(CORE_MODE=1,G1706,IF(OR(CORE_MODE=3,CORE_MODE=4),G1706+(CHOOSE(N_CW+1,0,1,CW_N2,CW_N3,CW_N4,CW_N5,CW_N6)+CHOOSE(N_CW_A+1,0,CW_A1,CW_A2))*CW_PER_SWING*AM1706,AM1706))</f>
        <v>16.387441892412</v>
      </c>
      <c r="AQ1706" s="41" t="n">
        <f aca="false">IF(CORE_MODE=2,AN1706,K1706)</f>
        <v>1.641127</v>
      </c>
      <c r="AR1706" s="31" t="n">
        <f aca="false">IF(CORE_MODE=2,AO1706,L1706)</f>
        <v>10.519876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31" t="n">
        <v>7.264419</v>
      </c>
      <c r="H1707" s="8" t="n">
        <v>152.240206</v>
      </c>
      <c r="I1707" s="8" t="n">
        <v>4831.471187</v>
      </c>
      <c r="J1707" s="31" t="n">
        <v>31.735842</v>
      </c>
      <c r="K1707" s="41" t="n">
        <v>1.644948</v>
      </c>
      <c r="L1707" s="31" t="n">
        <v>12.779336</v>
      </c>
      <c r="M1707" s="8" t="n">
        <v>242</v>
      </c>
      <c r="N1707" s="8" t="n">
        <v>1076</v>
      </c>
      <c r="O1707" s="31" t="n">
        <v>9.707768</v>
      </c>
      <c r="P1707" s="31" t="n">
        <v>42.525842</v>
      </c>
      <c r="Q1707" s="31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31" t="n">
        <v>7.168501</v>
      </c>
      <c r="W1707" s="41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2*ROUNDUP(G1707*1000/V_ZENER,0)*PRICE_Z+(4+IF(CORE_MODE=1,1,0)+IF(OR(CORE_MODE=3,CORE_MODE=4),1+2*N_CW+2*N_CW_A,0))*ROUNDUP(G1707*DIODE_SAFETY/V_STICK,0)*PRICE_STICK</f>
        <v>66.9</v>
      </c>
      <c r="AG1707" s="24" t="n">
        <f aca="false">SUM(X1707:AF1707)</f>
        <v>4742.82482839</v>
      </c>
      <c r="AH1707" s="20" t="n">
        <f aca="false">FIXED_BOM</f>
        <v>3666</v>
      </c>
      <c r="AI1707" s="24" t="n">
        <f aca="false">(AG1707+AH1707)*(1+CONT)</f>
        <v>9670.1485526485</v>
      </c>
      <c r="AJ1707" s="24" t="n">
        <f aca="false">IF(AR1707&gt;0,AI1707/AR1707,1000000000000)</f>
        <v>756.701956396522</v>
      </c>
      <c r="AK1707" s="8" t="n">
        <f aca="false">IF(AND(AP1707&gt;=V_NEED,AR1707&gt;=P_MIN,AQ1707&gt;=Z_MIN,F1707&lt;=N_CAP,D1707&lt;=R_MAX,OR(CORONA_REQ=0,O1707&gt;=G1707),OR(CORE_MODE&lt;&gt;3,E_CORE&lt;=E_NULL_MAX)),1,0)</f>
        <v>0</v>
      </c>
      <c r="AL1707" s="31" t="n">
        <f aca="false">IF(AK1707=1,IF(OBJECTIVE=1,AI1707,AJ1707),1000000000000)+ROW()*0.000000001</f>
        <v>1000000000000</v>
      </c>
      <c r="AM1707" s="31" t="n">
        <v>4.360255</v>
      </c>
      <c r="AN1707" s="41" t="n">
        <v>1.630143</v>
      </c>
      <c r="AO1707" s="31" t="n">
        <v>12.645988</v>
      </c>
      <c r="AP1707" s="31" t="n">
        <f aca="false">IF(CORE_MODE=1,G1707,IF(OR(CORE_MODE=3,CORE_MODE=4),G1707+(CHOOSE(N_CW+1,0,1,CW_N2,CW_N3,CW_N4,CW_N5,CW_N6)+CHOOSE(N_CW_A+1,0,CW_A1,CW_A2))*CW_PER_SWING*AM1707,AM1707))</f>
        <v>16.518026857065</v>
      </c>
      <c r="AQ1707" s="41" t="n">
        <f aca="false">IF(CORE_MODE=2,AN1707,K1707)</f>
        <v>1.644948</v>
      </c>
      <c r="AR1707" s="31" t="n">
        <f aca="false">IF(CORE_MODE=2,AO1707,L1707)</f>
        <v>12.779336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31" t="n">
        <v>7.264419</v>
      </c>
      <c r="H1708" s="8" t="n">
        <v>204.497669</v>
      </c>
      <c r="I1708" s="8" t="n">
        <v>6511.982905</v>
      </c>
      <c r="J1708" s="31" t="n">
        <v>31.8438</v>
      </c>
      <c r="K1708" s="41" t="n">
        <v>1.648978</v>
      </c>
      <c r="L1708" s="31" t="n">
        <v>17.295015</v>
      </c>
      <c r="M1708" s="8" t="n">
        <v>319</v>
      </c>
      <c r="N1708" s="8" t="n">
        <v>1230</v>
      </c>
      <c r="O1708" s="31" t="n">
        <v>9.707768</v>
      </c>
      <c r="P1708" s="31" t="n">
        <v>56.701123</v>
      </c>
      <c r="Q1708" s="31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31" t="n">
        <v>9.058825</v>
      </c>
      <c r="W1708" s="41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2*ROUNDUP(G1708*1000/V_ZENER,0)*PRICE_Z+(4+IF(CORE_MODE=1,1,0)+IF(OR(CORE_MODE=3,CORE_MODE=4),1+2*N_CW+2*N_CW_A,0))*ROUNDUP(G1708*DIODE_SAFETY/V_STICK,0)*PRICE_STICK</f>
        <v>66.9</v>
      </c>
      <c r="AG1708" s="24" t="n">
        <f aca="false">SUM(X1708:AF1708)</f>
        <v>6140.7184511</v>
      </c>
      <c r="AH1708" s="20" t="n">
        <f aca="false">FIXED_BOM</f>
        <v>3666</v>
      </c>
      <c r="AI1708" s="24" t="n">
        <f aca="false">(AG1708+AH1708)*(1+CONT)</f>
        <v>11277.726218765</v>
      </c>
      <c r="AJ1708" s="24" t="n">
        <f aca="false">IF(AR1708&gt;0,AI1708/AR1708,1000000000000)</f>
        <v>652.079585867084</v>
      </c>
      <c r="AK1708" s="8" t="n">
        <f aca="false">IF(AND(AP1708&gt;=V_NEED,AR1708&gt;=P_MIN,AQ1708&gt;=Z_MIN,F1708&lt;=N_CAP,D1708&lt;=R_MAX,OR(CORONA_REQ=0,O1708&gt;=G1708),OR(CORE_MODE&lt;&gt;3,E_CORE&lt;=E_NULL_MAX)),1,0)</f>
        <v>0</v>
      </c>
      <c r="AL1708" s="31" t="n">
        <f aca="false">IF(AK1708=1,IF(OBJECTIVE=1,AI1708,AJ1708),1000000000000)+ROW()*0.000000001</f>
        <v>1000000000000</v>
      </c>
      <c r="AM1708" s="31" t="n">
        <v>4.481378</v>
      </c>
      <c r="AN1708" s="41" t="n">
        <v>1.638211</v>
      </c>
      <c r="AO1708" s="31" t="n">
        <v>17.165887</v>
      </c>
      <c r="AP1708" s="31" t="n">
        <f aca="false">IF(CORE_MODE=1,G1708,IF(OR(CORE_MODE=3,CORE_MODE=4),G1708+(CHOOSE(N_CW+1,0,1,CW_N2,CW_N3,CW_N4,CW_N5,CW_N6)+CHOOSE(N_CW_A+1,0,CW_A1,CW_A2))*CW_PER_SWING*AM1708,AM1708))</f>
        <v>16.775081718414</v>
      </c>
      <c r="AQ1708" s="41" t="n">
        <f aca="false">IF(CORE_MODE=2,AN1708,K1708)</f>
        <v>1.648978</v>
      </c>
      <c r="AR1708" s="31" t="n">
        <f aca="false">IF(CORE_MODE=2,AO1708,L1708)</f>
        <v>17.295015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31" t="n">
        <v>7.264419</v>
      </c>
      <c r="H1709" s="8" t="n">
        <v>78.05475</v>
      </c>
      <c r="I1709" s="8" t="n">
        <v>1730.373823</v>
      </c>
      <c r="J1709" s="31" t="n">
        <v>22.168719</v>
      </c>
      <c r="K1709" s="41" t="n">
        <v>1.581271</v>
      </c>
      <c r="L1709" s="31" t="n">
        <v>4.278607</v>
      </c>
      <c r="M1709" s="8" t="n">
        <v>88</v>
      </c>
      <c r="N1709" s="8" t="n">
        <v>768</v>
      </c>
      <c r="O1709" s="31" t="n">
        <v>9.707768</v>
      </c>
      <c r="P1709" s="31" t="n">
        <v>16.34675</v>
      </c>
      <c r="Q1709" s="31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31" t="n">
        <v>3.387853</v>
      </c>
      <c r="W1709" s="41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2*ROUNDUP(G1709*1000/V_ZENER,0)*PRICE_Z+(4+IF(CORE_MODE=1,1,0)+IF(OR(CORE_MODE=3,CORE_MODE=4),1+2*N_CW+2*N_CW_A,0))*ROUNDUP(G1709*DIODE_SAFETY/V_STICK,0)*PRICE_STICK</f>
        <v>66.9</v>
      </c>
      <c r="AG1709" s="24" t="n">
        <f aca="false">SUM(X1709:AF1709)</f>
        <v>1973.0300154</v>
      </c>
      <c r="AH1709" s="20" t="n">
        <f aca="false">FIXED_BOM</f>
        <v>3666</v>
      </c>
      <c r="AI1709" s="24" t="n">
        <f aca="false">(AG1709+AH1709)*(1+CONT)</f>
        <v>6484.88451771</v>
      </c>
      <c r="AJ1709" s="24" t="n">
        <f aca="false">IF(AR1709&gt;0,AI1709/AR1709,1000000000000)</f>
        <v>1515.65322959318</v>
      </c>
      <c r="AK1709" s="8" t="n">
        <f aca="false">IF(AND(AP1709&gt;=V_NEED,AR1709&gt;=P_MIN,AQ1709&gt;=Z_MIN,F1709&lt;=N_CAP,D1709&lt;=R_MAX,OR(CORONA_REQ=0,O1709&gt;=G1709),OR(CORE_MODE&lt;&gt;3,E_CORE&lt;=E_NULL_MAX)),1,0)</f>
        <v>0</v>
      </c>
      <c r="AL1709" s="31" t="n">
        <f aca="false">IF(AK1709=1,IF(OBJECTIVE=1,AI1709,AJ1709),1000000000000)+ROW()*0.000000001</f>
        <v>1000000000000</v>
      </c>
      <c r="AM1709" s="31" t="n">
        <v>4.117593</v>
      </c>
      <c r="AN1709" s="41" t="n">
        <v>1.545586</v>
      </c>
      <c r="AO1709" s="31" t="n">
        <v>4.149229</v>
      </c>
      <c r="AP1709" s="31" t="n">
        <f aca="false">IF(CORE_MODE=1,G1709,IF(OR(CORE_MODE=3,CORE_MODE=4),G1709+(CHOOSE(N_CW+1,0,1,CW_N2,CW_N3,CW_N4,CW_N5,CW_N6)+CHOOSE(N_CW_A+1,0,CW_A1,CW_A2))*CW_PER_SWING*AM1709,AM1709))</f>
        <v>16.003034272959</v>
      </c>
      <c r="AQ1709" s="41" t="n">
        <f aca="false">IF(CORE_MODE=2,AN1709,K1709)</f>
        <v>1.581271</v>
      </c>
      <c r="AR1709" s="31" t="n">
        <f aca="false">IF(CORE_MODE=2,AO1709,L1709)</f>
        <v>4.278607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31" t="n">
        <v>7.264419</v>
      </c>
      <c r="H1710" s="8" t="n">
        <v>121.514607</v>
      </c>
      <c r="I1710" s="8" t="n">
        <v>2719.158864</v>
      </c>
      <c r="J1710" s="31" t="n">
        <v>22.377218</v>
      </c>
      <c r="K1710" s="41" t="n">
        <v>1.59616</v>
      </c>
      <c r="L1710" s="31" t="n">
        <v>6.835231</v>
      </c>
      <c r="M1710" s="8" t="n">
        <v>130</v>
      </c>
      <c r="N1710" s="8" t="n">
        <v>852</v>
      </c>
      <c r="O1710" s="31" t="n">
        <v>9.707768</v>
      </c>
      <c r="P1710" s="31" t="n">
        <v>24.520124</v>
      </c>
      <c r="Q1710" s="31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31" t="n">
        <v>4.418939</v>
      </c>
      <c r="W1710" s="41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2*ROUNDUP(G1710*1000/V_ZENER,0)*PRICE_Z+(4+IF(CORE_MODE=1,1,0)+IF(OR(CORE_MODE=3,CORE_MODE=4),1+2*N_CW+2*N_CW_A,0))*ROUNDUP(G1710*DIODE_SAFETY/V_STICK,0)*PRICE_STICK</f>
        <v>66.9</v>
      </c>
      <c r="AG1710" s="24" t="n">
        <f aca="false">SUM(X1710:AF1710)</f>
        <v>2748.48306741</v>
      </c>
      <c r="AH1710" s="20" t="n">
        <f aca="false">FIXED_BOM</f>
        <v>3666</v>
      </c>
      <c r="AI1710" s="24" t="n">
        <f aca="false">(AG1710+AH1710)*(1+CONT)</f>
        <v>7376.6555275215</v>
      </c>
      <c r="AJ1710" s="24" t="n">
        <f aca="false">IF(AR1710&gt;0,AI1710/AR1710,1000000000000)</f>
        <v>1079.21086025059</v>
      </c>
      <c r="AK1710" s="8" t="n">
        <f aca="false">IF(AND(AP1710&gt;=V_NEED,AR1710&gt;=P_MIN,AQ1710&gt;=Z_MIN,F1710&lt;=N_CAP,D1710&lt;=R_MAX,OR(CORONA_REQ=0,O1710&gt;=G1710),OR(CORE_MODE&lt;&gt;3,E_CORE&lt;=E_NULL_MAX)),1,0)</f>
        <v>0</v>
      </c>
      <c r="AL1710" s="31" t="n">
        <f aca="false">IF(AK1710=1,IF(OBJECTIVE=1,AI1710,AJ1710),1000000000000)+ROW()*0.000000001</f>
        <v>1000000000000</v>
      </c>
      <c r="AM1710" s="31" t="n">
        <v>4.178827</v>
      </c>
      <c r="AN1710" s="41" t="n">
        <v>1.572568</v>
      </c>
      <c r="AO1710" s="31" t="n">
        <v>6.706467</v>
      </c>
      <c r="AP1710" s="31" t="n">
        <f aca="false">IF(CORE_MODE=1,G1710,IF(OR(CORE_MODE=3,CORE_MODE=4),G1710+(CHOOSE(N_CW+1,0,1,CW_N2,CW_N3,CW_N4,CW_N5,CW_N6)+CHOOSE(N_CW_A+1,0,CW_A1,CW_A2))*CW_PER_SWING*AM1710,AM1710))</f>
        <v>16.132988925501</v>
      </c>
      <c r="AQ1710" s="41" t="n">
        <f aca="false">IF(CORE_MODE=2,AN1710,K1710)</f>
        <v>1.59616</v>
      </c>
      <c r="AR1710" s="31" t="n">
        <f aca="false">IF(CORE_MODE=2,AO1710,L1710)</f>
        <v>6.835231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31" t="n">
        <v>7.264419</v>
      </c>
      <c r="H1711" s="8" t="n">
        <v>164.974464</v>
      </c>
      <c r="I1711" s="8" t="n">
        <v>3707.943906</v>
      </c>
      <c r="J1711" s="31" t="n">
        <v>22.475866</v>
      </c>
      <c r="K1711" s="41" t="n">
        <v>1.604329</v>
      </c>
      <c r="L1711" s="31" t="n">
        <v>9.407209</v>
      </c>
      <c r="M1711" s="8" t="n">
        <v>172</v>
      </c>
      <c r="N1711" s="8" t="n">
        <v>936</v>
      </c>
      <c r="O1711" s="31" t="n">
        <v>9.707768</v>
      </c>
      <c r="P1711" s="31" t="n">
        <v>32.693499</v>
      </c>
      <c r="Q1711" s="31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31" t="n">
        <v>5.450025</v>
      </c>
      <c r="W1711" s="41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2*ROUNDUP(G1711*1000/V_ZENER,0)*PRICE_Z+(4+IF(CORE_MODE=1,1,0)+IF(OR(CORE_MODE=3,CORE_MODE=4),1+2*N_CW+2*N_CW_A,0))*ROUNDUP(G1711*DIODE_SAFETY/V_STICK,0)*PRICE_STICK</f>
        <v>66.9</v>
      </c>
      <c r="AG1711" s="24" t="n">
        <f aca="false">SUM(X1711:AF1711)</f>
        <v>3523.93618292</v>
      </c>
      <c r="AH1711" s="20" t="n">
        <f aca="false">FIXED_BOM</f>
        <v>3666</v>
      </c>
      <c r="AI1711" s="24" t="n">
        <f aca="false">(AG1711+AH1711)*(1+CONT)</f>
        <v>8268.426610358</v>
      </c>
      <c r="AJ1711" s="24" t="n">
        <f aca="false">IF(AR1711&gt;0,AI1711/AR1711,1000000000000)</f>
        <v>878.945775559786</v>
      </c>
      <c r="AK1711" s="8" t="n">
        <f aca="false">IF(AND(AP1711&gt;=V_NEED,AR1711&gt;=P_MIN,AQ1711&gt;=Z_MIN,F1711&lt;=N_CAP,D1711&lt;=R_MAX,OR(CORONA_REQ=0,O1711&gt;=G1711),OR(CORE_MODE&lt;&gt;3,E_CORE&lt;=E_NULL_MAX)),1,0)</f>
        <v>0</v>
      </c>
      <c r="AL1711" s="31" t="n">
        <f aca="false">IF(AK1711=1,IF(OBJECTIVE=1,AI1711,AJ1711),1000000000000)+ROW()*0.000000001</f>
        <v>1000000000000</v>
      </c>
      <c r="AM1711" s="31" t="n">
        <v>4.258577</v>
      </c>
      <c r="AN1711" s="41" t="n">
        <v>1.586468</v>
      </c>
      <c r="AO1711" s="31" t="n">
        <v>9.277061</v>
      </c>
      <c r="AP1711" s="31" t="n">
        <f aca="false">IF(CORE_MODE=1,G1711,IF(OR(CORE_MODE=3,CORE_MODE=4),G1711+(CHOOSE(N_CW+1,0,1,CW_N2,CW_N3,CW_N4,CW_N5,CW_N6)+CHOOSE(N_CW_A+1,0,CW_A1,CW_A2))*CW_PER_SWING*AM1711,AM1711))</f>
        <v>16.302239399751</v>
      </c>
      <c r="AQ1711" s="41" t="n">
        <f aca="false">IF(CORE_MODE=2,AN1711,K1711)</f>
        <v>1.604329</v>
      </c>
      <c r="AR1711" s="31" t="n">
        <f aca="false">IF(CORE_MODE=2,AO1711,L1711)</f>
        <v>9.407209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31" t="n">
        <v>7.264419</v>
      </c>
      <c r="H1712" s="8" t="n">
        <v>208.434321</v>
      </c>
      <c r="I1712" s="8" t="n">
        <v>4696.728947</v>
      </c>
      <c r="J1712" s="31" t="n">
        <v>22.533376</v>
      </c>
      <c r="K1712" s="41" t="n">
        <v>1.608416</v>
      </c>
      <c r="L1712" s="31" t="n">
        <v>11.96945</v>
      </c>
      <c r="M1712" s="8" t="n">
        <v>214</v>
      </c>
      <c r="N1712" s="8" t="n">
        <v>1020</v>
      </c>
      <c r="O1712" s="31" t="n">
        <v>9.707768</v>
      </c>
      <c r="P1712" s="31" t="n">
        <v>40.866874</v>
      </c>
      <c r="Q1712" s="31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31" t="n">
        <v>6.481111</v>
      </c>
      <c r="W1712" s="41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2*ROUNDUP(G1712*1000/V_ZENER,0)*PRICE_Z+(4+IF(CORE_MODE=1,1,0)+IF(OR(CORE_MODE=3,CORE_MODE=4),1+2*N_CW+2*N_CW_A,0))*ROUNDUP(G1712*DIODE_SAFETY/V_STICK,0)*PRICE_STICK</f>
        <v>66.9</v>
      </c>
      <c r="AG1712" s="24" t="n">
        <f aca="false">SUM(X1712:AF1712)</f>
        <v>4299.38929843</v>
      </c>
      <c r="AH1712" s="20" t="n">
        <f aca="false">FIXED_BOM</f>
        <v>3666</v>
      </c>
      <c r="AI1712" s="24" t="n">
        <f aca="false">(AG1712+AH1712)*(1+CONT)</f>
        <v>9160.1976931945</v>
      </c>
      <c r="AJ1712" s="24" t="n">
        <f aca="false">IF(AR1712&gt;0,AI1712/AR1712,1000000000000)</f>
        <v>765.2981292536</v>
      </c>
      <c r="AK1712" s="8" t="n">
        <f aca="false">IF(AND(AP1712&gt;=V_NEED,AR1712&gt;=P_MIN,AQ1712&gt;=Z_MIN,F1712&lt;=N_CAP,D1712&lt;=R_MAX,OR(CORONA_REQ=0,O1712&gt;=G1712),OR(CORE_MODE&lt;&gt;3,E_CORE&lt;=E_NULL_MAX)),1,0)</f>
        <v>0</v>
      </c>
      <c r="AL1712" s="31" t="n">
        <f aca="false">IF(AK1712=1,IF(OBJECTIVE=1,AI1712,AJ1712),1000000000000)+ROW()*0.000000001</f>
        <v>1000000000000</v>
      </c>
      <c r="AM1712" s="31" t="n">
        <v>4.33272</v>
      </c>
      <c r="AN1712" s="41" t="n">
        <v>1.594014</v>
      </c>
      <c r="AO1712" s="31" t="n">
        <v>11.837575</v>
      </c>
      <c r="AP1712" s="31" t="n">
        <f aca="false">IF(CORE_MODE=1,G1712,IF(OR(CORE_MODE=3,CORE_MODE=4),G1712+(CHOOSE(N_CW+1,0,1,CW_N2,CW_N3,CW_N4,CW_N5,CW_N6)+CHOOSE(N_CW_A+1,0,CW_A1,CW_A2))*CW_PER_SWING*AM1712,AM1712))</f>
        <v>16.45959034536</v>
      </c>
      <c r="AQ1712" s="41" t="n">
        <f aca="false">IF(CORE_MODE=2,AN1712,K1712)</f>
        <v>1.608416</v>
      </c>
      <c r="AR1712" s="31" t="n">
        <f aca="false">IF(CORE_MODE=2,AO1712,L1712)</f>
        <v>11.96945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31" t="n">
        <v>7.264419</v>
      </c>
      <c r="H1713" s="8" t="n">
        <v>251.894178</v>
      </c>
      <c r="I1713" s="8" t="n">
        <v>5685.513988</v>
      </c>
      <c r="J1713" s="31" t="n">
        <v>22.571042</v>
      </c>
      <c r="K1713" s="41" t="n">
        <v>1.611356</v>
      </c>
      <c r="L1713" s="31" t="n">
        <v>14.529559</v>
      </c>
      <c r="M1713" s="8" t="n">
        <v>256</v>
      </c>
      <c r="N1713" s="8" t="n">
        <v>1104</v>
      </c>
      <c r="O1713" s="31" t="n">
        <v>9.707768</v>
      </c>
      <c r="P1713" s="31" t="n">
        <v>49.040249</v>
      </c>
      <c r="Q1713" s="31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31" t="n">
        <v>7.512196</v>
      </c>
      <c r="W1713" s="41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2*ROUNDUP(G1713*1000/V_ZENER,0)*PRICE_Z+(4+IF(CORE_MODE=1,1,0)+IF(OR(CORE_MODE=3,CORE_MODE=4),1+2*N_CW+2*N_CW_A,0))*ROUNDUP(G1713*DIODE_SAFETY/V_STICK,0)*PRICE_STICK</f>
        <v>66.9</v>
      </c>
      <c r="AG1713" s="24" t="n">
        <f aca="false">SUM(X1713:AF1713)</f>
        <v>5074.84235394</v>
      </c>
      <c r="AH1713" s="20" t="n">
        <f aca="false">FIXED_BOM</f>
        <v>3666</v>
      </c>
      <c r="AI1713" s="24" t="n">
        <f aca="false">(AG1713+AH1713)*(1+CONT)</f>
        <v>10051.968707031</v>
      </c>
      <c r="AJ1713" s="24" t="n">
        <f aca="false">IF(AR1713&gt;0,AI1713/AR1713,1000000000000)</f>
        <v>691.828892193562</v>
      </c>
      <c r="AK1713" s="8" t="n">
        <f aca="false">IF(AND(AP1713&gt;=V_NEED,AR1713&gt;=P_MIN,AQ1713&gt;=Z_MIN,F1713&lt;=N_CAP,D1713&lt;=R_MAX,OR(CORONA_REQ=0,O1713&gt;=G1713),OR(CORE_MODE&lt;&gt;3,E_CORE&lt;=E_NULL_MAX)),1,0)</f>
        <v>0</v>
      </c>
      <c r="AL1713" s="31" t="n">
        <f aca="false">IF(AK1713=1,IF(OBJECTIVE=1,AI1713,AJ1713),1000000000000)+ROW()*0.000000001</f>
        <v>1000000000000</v>
      </c>
      <c r="AM1713" s="31" t="n">
        <v>4.392642</v>
      </c>
      <c r="AN1713" s="41" t="n">
        <v>1.599768</v>
      </c>
      <c r="AO1713" s="31" t="n">
        <v>14.402551</v>
      </c>
      <c r="AP1713" s="31" t="n">
        <f aca="false">IF(CORE_MODE=1,G1713,IF(OR(CORE_MODE=3,CORE_MODE=4),G1713+(CHOOSE(N_CW+1,0,1,CW_N2,CW_N3,CW_N4,CW_N5,CW_N6)+CHOOSE(N_CW_A+1,0,CW_A1,CW_A2))*CW_PER_SWING*AM1713,AM1713))</f>
        <v>16.586760588846</v>
      </c>
      <c r="AQ1713" s="41" t="n">
        <f aca="false">IF(CORE_MODE=2,AN1713,K1713)</f>
        <v>1.611356</v>
      </c>
      <c r="AR1713" s="31" t="n">
        <f aca="false">IF(CORE_MODE=2,AO1713,L1713)</f>
        <v>14.529559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31" t="n">
        <v>7.264419</v>
      </c>
      <c r="H1714" s="8" t="n">
        <v>338.813892</v>
      </c>
      <c r="I1714" s="8" t="n">
        <v>7663.084071</v>
      </c>
      <c r="J1714" s="31" t="n">
        <v>22.617385</v>
      </c>
      <c r="K1714" s="41" t="n">
        <v>1.614328</v>
      </c>
      <c r="L1714" s="31" t="n">
        <v>19.663308</v>
      </c>
      <c r="M1714" s="8" t="n">
        <v>340</v>
      </c>
      <c r="N1714" s="8" t="n">
        <v>1272</v>
      </c>
      <c r="O1714" s="31" t="n">
        <v>9.707768</v>
      </c>
      <c r="P1714" s="31" t="n">
        <v>65.386998</v>
      </c>
      <c r="Q1714" s="31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31" t="n">
        <v>9.574368</v>
      </c>
      <c r="W1714" s="41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2*ROUNDUP(G1714*1000/V_ZENER,0)*PRICE_Z+(4+IF(CORE_MODE=1,1,0)+IF(OR(CORE_MODE=3,CORE_MODE=4),1+2*N_CW+2*N_CW_A,0))*ROUNDUP(G1714*DIODE_SAFETY/V_STICK,0)*PRICE_STICK</f>
        <v>66.9</v>
      </c>
      <c r="AG1714" s="24" t="n">
        <f aca="false">SUM(X1714:AF1714)</f>
        <v>6625.74850799</v>
      </c>
      <c r="AH1714" s="20" t="n">
        <f aca="false">FIXED_BOM</f>
        <v>3666</v>
      </c>
      <c r="AI1714" s="24" t="n">
        <f aca="false">(AG1714+AH1714)*(1+CONT)</f>
        <v>11835.5107841885</v>
      </c>
      <c r="AJ1714" s="24" t="n">
        <f aca="false">IF(AR1714&gt;0,AI1714/AR1714,1000000000000)</f>
        <v>601.908426811425</v>
      </c>
      <c r="AK1714" s="8" t="n">
        <f aca="false">IF(AND(AP1714&gt;=V_NEED,AR1714&gt;=P_MIN,AQ1714&gt;=Z_MIN,F1714&lt;=N_CAP,D1714&lt;=R_MAX,OR(CORONA_REQ=0,O1714&gt;=G1714),OR(CORE_MODE&lt;&gt;3,E_CORE&lt;=E_NULL_MAX)),1,0)</f>
        <v>0</v>
      </c>
      <c r="AL1714" s="31" t="n">
        <f aca="false">IF(AK1714=1,IF(OBJECTIVE=1,AI1714,AJ1714),1000000000000)+ROW()*0.000000001</f>
        <v>1000000000000</v>
      </c>
      <c r="AM1714" s="31" t="n">
        <v>4.55767</v>
      </c>
      <c r="AN1714" s="41" t="n">
        <v>1.605405</v>
      </c>
      <c r="AO1714" s="31" t="n">
        <v>19.530504</v>
      </c>
      <c r="AP1714" s="31" t="n">
        <f aca="false">IF(CORE_MODE=1,G1714,IF(OR(CORE_MODE=3,CORE_MODE=4),G1714+(CHOOSE(N_CW+1,0,1,CW_N2,CW_N3,CW_N4,CW_N5,CW_N6)+CHOOSE(N_CW_A+1,0,CW_A1,CW_A2))*CW_PER_SWING*AM1714,AM1714))</f>
        <v>16.93699340721</v>
      </c>
      <c r="AQ1714" s="41" t="n">
        <f aca="false">IF(CORE_MODE=2,AN1714,K1714)</f>
        <v>1.614328</v>
      </c>
      <c r="AR1714" s="31" t="n">
        <f aca="false">IF(CORE_MODE=2,AO1714,L1714)</f>
        <v>19.663308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31" t="n">
        <v>9.259956</v>
      </c>
      <c r="H1715" s="8" t="n">
        <v>26.867781</v>
      </c>
      <c r="I1715" s="8" t="n">
        <v>916.471293</v>
      </c>
      <c r="J1715" s="31" t="n">
        <v>34.11042</v>
      </c>
      <c r="K1715" s="41" t="n">
        <v>1.588285</v>
      </c>
      <c r="L1715" s="31" t="n">
        <v>3.702025</v>
      </c>
      <c r="M1715" s="8" t="n">
        <v>62</v>
      </c>
      <c r="N1715" s="8" t="n">
        <v>720</v>
      </c>
      <c r="O1715" s="31" t="n">
        <v>9.488787</v>
      </c>
      <c r="P1715" s="31" t="n">
        <v>4.501429</v>
      </c>
      <c r="Q1715" s="31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31" t="n">
        <v>2.749562</v>
      </c>
      <c r="W1715" s="41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2*ROUNDUP(G1715*1000/V_ZENER,0)*PRICE_Z+(4+IF(CORE_MODE=1,1,0)+IF(OR(CORE_MODE=3,CORE_MODE=4),1+2*N_CW+2*N_CW_A,0))*ROUNDUP(G1715*DIODE_SAFETY/V_STICK,0)*PRICE_STICK</f>
        <v>78.9</v>
      </c>
      <c r="AG1715" s="24" t="n">
        <f aca="false">SUM(X1715:AF1715)</f>
        <v>1558.81675645</v>
      </c>
      <c r="AH1715" s="20" t="n">
        <f aca="false">FIXED_BOM</f>
        <v>3666</v>
      </c>
      <c r="AI1715" s="24" t="n">
        <f aca="false">(AG1715+AH1715)*(1+CONT)</f>
        <v>6008.5392699175</v>
      </c>
      <c r="AJ1715" s="24" t="n">
        <f aca="false">IF(AR1715&gt;0,AI1715/AR1715,1000000000000)</f>
        <v>1623.04124632262</v>
      </c>
      <c r="AK1715" s="8" t="n">
        <f aca="false">IF(AND(AP1715&gt;=V_NEED,AR1715&gt;=P_MIN,AQ1715&gt;=Z_MIN,F1715&lt;=N_CAP,D1715&lt;=R_MAX,OR(CORONA_REQ=0,O1715&gt;=G1715),OR(CORE_MODE&lt;&gt;3,E_CORE&lt;=E_NULL_MAX)),1,0)</f>
        <v>0</v>
      </c>
      <c r="AL1715" s="31" t="n">
        <f aca="false">IF(AK1715=1,IF(OBJECTIVE=1,AI1715,AJ1715),1000000000000)+ROW()*0.000000001</f>
        <v>1000000000000</v>
      </c>
      <c r="AM1715" s="31" t="n">
        <v>5.203994</v>
      </c>
      <c r="AN1715" s="41" t="n">
        <v>1.522708</v>
      </c>
      <c r="AO1715" s="31" t="n">
        <v>3.490537</v>
      </c>
      <c r="AP1715" s="31" t="n">
        <f aca="false">IF(CORE_MODE=1,G1715,IF(OR(CORE_MODE=3,CORE_MODE=4),G1715+(CHOOSE(N_CW+1,0,1,CW_N2,CW_N3,CW_N4,CW_N5,CW_N6)+CHOOSE(N_CW_A+1,0,CW_A1,CW_A2))*CW_PER_SWING*AM1715,AM1715))</f>
        <v>20.304199918422</v>
      </c>
      <c r="AQ1715" s="41" t="n">
        <f aca="false">IF(CORE_MODE=2,AN1715,K1715)</f>
        <v>1.588285</v>
      </c>
      <c r="AR1715" s="31" t="n">
        <f aca="false">IF(CORE_MODE=2,AO1715,L1715)</f>
        <v>3.702025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31" t="n">
        <v>9.259956</v>
      </c>
      <c r="H1716" s="8" t="n">
        <v>41.077942</v>
      </c>
      <c r="I1716" s="8" t="n">
        <v>1440.169175</v>
      </c>
      <c r="J1716" s="31" t="n">
        <v>35.059429</v>
      </c>
      <c r="K1716" s="41" t="n">
        <v>1.617813</v>
      </c>
      <c r="L1716" s="31" t="n">
        <v>6.012372</v>
      </c>
      <c r="M1716" s="8" t="n">
        <v>89.5</v>
      </c>
      <c r="N1716" s="8" t="n">
        <v>775</v>
      </c>
      <c r="O1716" s="31" t="n">
        <v>9.488787</v>
      </c>
      <c r="P1716" s="31" t="n">
        <v>6.752144</v>
      </c>
      <c r="Q1716" s="31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31" t="n">
        <v>3.424678</v>
      </c>
      <c r="W1716" s="41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2*ROUNDUP(G1716*1000/V_ZENER,0)*PRICE_Z+(4+IF(CORE_MODE=1,1,0)+IF(OR(CORE_MODE=3,CORE_MODE=4),1+2*N_CW+2*N_CW_A,0))*ROUNDUP(G1716*DIODE_SAFETY/V_STICK,0)*PRICE_STICK</f>
        <v>78.9</v>
      </c>
      <c r="AG1716" s="24" t="n">
        <f aca="false">SUM(X1716:AF1716)</f>
        <v>2091.66740808</v>
      </c>
      <c r="AH1716" s="20" t="n">
        <f aca="false">FIXED_BOM</f>
        <v>3666</v>
      </c>
      <c r="AI1716" s="24" t="n">
        <f aca="false">(AG1716+AH1716)*(1+CONT)</f>
        <v>6621.317519292</v>
      </c>
      <c r="AJ1716" s="24" t="n">
        <f aca="false">IF(AR1716&gt;0,AI1716/AR1716,1000000000000)</f>
        <v>1101.28207624079</v>
      </c>
      <c r="AK1716" s="8" t="n">
        <f aca="false">IF(AND(AP1716&gt;=V_NEED,AR1716&gt;=P_MIN,AQ1716&gt;=Z_MIN,F1716&lt;=N_CAP,D1716&lt;=R_MAX,OR(CORONA_REQ=0,O1716&gt;=G1716),OR(CORE_MODE&lt;&gt;3,E_CORE&lt;=E_NULL_MAX)),1,0)</f>
        <v>0</v>
      </c>
      <c r="AL1716" s="31" t="n">
        <f aca="false">IF(AK1716=1,IF(OBJECTIVE=1,AI1716,AJ1716),1000000000000)+ROW()*0.000000001</f>
        <v>1000000000000</v>
      </c>
      <c r="AM1716" s="31" t="n">
        <v>5.243973</v>
      </c>
      <c r="AN1716" s="41" t="n">
        <v>1.57342</v>
      </c>
      <c r="AO1716" s="31" t="n">
        <v>5.802989</v>
      </c>
      <c r="AP1716" s="31" t="n">
        <f aca="false">IF(CORE_MODE=1,G1716,IF(OR(CORE_MODE=3,CORE_MODE=4),G1716+(CHOOSE(N_CW+1,0,1,CW_N2,CW_N3,CW_N4,CW_N5,CW_N6)+CHOOSE(N_CW_A+1,0,CW_A1,CW_A2))*CW_PER_SWING*AM1716,AM1716))</f>
        <v>20.389045870899</v>
      </c>
      <c r="AQ1716" s="41" t="n">
        <f aca="false">IF(CORE_MODE=2,AN1716,K1716)</f>
        <v>1.617813</v>
      </c>
      <c r="AR1716" s="31" t="n">
        <f aca="false">IF(CORE_MODE=2,AO1716,L1716)</f>
        <v>6.012372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31" t="n">
        <v>9.259956</v>
      </c>
      <c r="H1717" s="8" t="n">
        <v>55.288102</v>
      </c>
      <c r="I1717" s="8" t="n">
        <v>1963.867057</v>
      </c>
      <c r="J1717" s="31" t="n">
        <v>35.520609</v>
      </c>
      <c r="K1717" s="41" t="n">
        <v>1.631895</v>
      </c>
      <c r="L1717" s="31" t="n">
        <v>8.322689</v>
      </c>
      <c r="M1717" s="8" t="n">
        <v>122.5</v>
      </c>
      <c r="N1717" s="8" t="n">
        <v>841</v>
      </c>
      <c r="O1717" s="31" t="n">
        <v>9.488787</v>
      </c>
      <c r="P1717" s="31" t="n">
        <v>9.002859</v>
      </c>
      <c r="Q1717" s="31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31" t="n">
        <v>4.234817</v>
      </c>
      <c r="W1717" s="41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2*ROUNDUP(G1717*1000/V_ZENER,0)*PRICE_Z+(4+IF(CORE_MODE=1,1,0)+IF(OR(CORE_MODE=3,CORE_MODE=4),1+2*N_CW+2*N_CW_A,0))*ROUNDUP(G1717*DIODE_SAFETY/V_STICK,0)*PRICE_STICK</f>
        <v>78.9</v>
      </c>
      <c r="AG1717" s="24" t="n">
        <f aca="false">SUM(X1717:AF1717)</f>
        <v>2718.23244479</v>
      </c>
      <c r="AH1717" s="20" t="n">
        <f aca="false">FIXED_BOM</f>
        <v>3666</v>
      </c>
      <c r="AI1717" s="24" t="n">
        <f aca="false">(AG1717+AH1717)*(1+CONT)</f>
        <v>7341.8673115085</v>
      </c>
      <c r="AJ1717" s="24" t="n">
        <f aca="false">IF(AR1717&gt;0,AI1717/AR1717,1000000000000)</f>
        <v>882.150866325595</v>
      </c>
      <c r="AK1717" s="8" t="n">
        <f aca="false">IF(AND(AP1717&gt;=V_NEED,AR1717&gt;=P_MIN,AQ1717&gt;=Z_MIN,F1717&lt;=N_CAP,D1717&lt;=R_MAX,OR(CORONA_REQ=0,O1717&gt;=G1717),OR(CORE_MODE&lt;&gt;3,E_CORE&lt;=E_NULL_MAX)),1,0)</f>
        <v>0</v>
      </c>
      <c r="AL1717" s="31" t="n">
        <f aca="false">IF(AK1717=1,IF(OBJECTIVE=1,AI1717,AJ1717),1000000000000)+ROW()*0.000000001</f>
        <v>1000000000000</v>
      </c>
      <c r="AM1717" s="31" t="n">
        <v>5.295108</v>
      </c>
      <c r="AN1717" s="41" t="n">
        <v>1.597051</v>
      </c>
      <c r="AO1717" s="31" t="n">
        <v>8.10448</v>
      </c>
      <c r="AP1717" s="31" t="n">
        <f aca="false">IF(CORE_MODE=1,G1717,IF(OR(CORE_MODE=3,CORE_MODE=4),G1717+(CHOOSE(N_CW+1,0,1,CW_N2,CW_N3,CW_N4,CW_N5,CW_N6)+CHOOSE(N_CW_A+1,0,CW_A1,CW_A2))*CW_PER_SWING*AM1717,AM1717))</f>
        <v>20.497567789404</v>
      </c>
      <c r="AQ1717" s="41" t="n">
        <f aca="false">IF(CORE_MODE=2,AN1717,K1717)</f>
        <v>1.631895</v>
      </c>
      <c r="AR1717" s="31" t="n">
        <f aca="false">IF(CORE_MODE=2,AO1717,L1717)</f>
        <v>8.322689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31" t="n">
        <v>9.259956</v>
      </c>
      <c r="H1718" s="8" t="n">
        <v>69.498263</v>
      </c>
      <c r="I1718" s="8" t="n">
        <v>2487.564939</v>
      </c>
      <c r="J1718" s="31" t="n">
        <v>35.793196</v>
      </c>
      <c r="K1718" s="41" t="n">
        <v>1.640656</v>
      </c>
      <c r="L1718" s="31" t="n">
        <v>10.643265</v>
      </c>
      <c r="M1718" s="8" t="n">
        <v>150</v>
      </c>
      <c r="N1718" s="8" t="n">
        <v>896</v>
      </c>
      <c r="O1718" s="31" t="n">
        <v>9.488787</v>
      </c>
      <c r="P1718" s="31" t="n">
        <v>11.253574</v>
      </c>
      <c r="Q1718" s="31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31" t="n">
        <v>4.909932</v>
      </c>
      <c r="W1718" s="41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2*ROUNDUP(G1718*1000/V_ZENER,0)*PRICE_Z+(4+IF(CORE_MODE=1,1,0)+IF(OR(CORE_MODE=3,CORE_MODE=4),1+2*N_CW+2*N_CW_A,0))*ROUNDUP(G1718*DIODE_SAFETY/V_STICK,0)*PRICE_STICK</f>
        <v>78.9</v>
      </c>
      <c r="AG1718" s="24" t="n">
        <f aca="false">SUM(X1718:AF1718)</f>
        <v>3251.08303142</v>
      </c>
      <c r="AH1718" s="20" t="n">
        <f aca="false">FIXED_BOM</f>
        <v>3666</v>
      </c>
      <c r="AI1718" s="24" t="n">
        <f aca="false">(AG1718+AH1718)*(1+CONT)</f>
        <v>7954.645486133</v>
      </c>
      <c r="AJ1718" s="24" t="n">
        <f aca="false">IF(AR1718&gt;0,AI1718/AR1718,1000000000000)</f>
        <v>747.387712899472</v>
      </c>
      <c r="AK1718" s="8" t="n">
        <f aca="false">IF(AND(AP1718&gt;=V_NEED,AR1718&gt;=P_MIN,AQ1718&gt;=Z_MIN,F1718&lt;=N_CAP,D1718&lt;=R_MAX,OR(CORONA_REQ=0,O1718&gt;=G1718),OR(CORE_MODE&lt;&gt;3,E_CORE&lt;=E_NULL_MAX)),1,0)</f>
        <v>0</v>
      </c>
      <c r="AL1718" s="31" t="n">
        <f aca="false">IF(AK1718=1,IF(OBJECTIVE=1,AI1718,AJ1718),1000000000000)+ROW()*0.000000001</f>
        <v>1000000000000</v>
      </c>
      <c r="AM1718" s="31" t="n">
        <v>5.336754</v>
      </c>
      <c r="AN1718" s="41" t="n">
        <v>1.612605</v>
      </c>
      <c r="AO1718" s="31" t="n">
        <v>10.425761</v>
      </c>
      <c r="AP1718" s="31" t="n">
        <f aca="false">IF(CORE_MODE=1,G1718,IF(OR(CORE_MODE=3,CORE_MODE=4),G1718+(CHOOSE(N_CW+1,0,1,CW_N2,CW_N3,CW_N4,CW_N5,CW_N6)+CHOOSE(N_CW_A+1,0,CW_A1,CW_A2))*CW_PER_SWING*AM1718,AM1718))</f>
        <v>20.585951554302</v>
      </c>
      <c r="AQ1718" s="41" t="n">
        <f aca="false">IF(CORE_MODE=2,AN1718,K1718)</f>
        <v>1.640656</v>
      </c>
      <c r="AR1718" s="31" t="n">
        <f aca="false">IF(CORE_MODE=2,AO1718,L1718)</f>
        <v>10.643265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31" t="n">
        <v>9.259956</v>
      </c>
      <c r="H1719" s="8" t="n">
        <v>83.708423</v>
      </c>
      <c r="I1719" s="8" t="n">
        <v>3011.262821</v>
      </c>
      <c r="J1719" s="31" t="n">
        <v>35.973236</v>
      </c>
      <c r="K1719" s="41" t="n">
        <v>1.646417</v>
      </c>
      <c r="L1719" s="31" t="n">
        <v>12.962238</v>
      </c>
      <c r="M1719" s="8" t="n">
        <v>177.5</v>
      </c>
      <c r="N1719" s="8" t="n">
        <v>951</v>
      </c>
      <c r="O1719" s="31" t="n">
        <v>9.488787</v>
      </c>
      <c r="P1719" s="31" t="n">
        <v>13.504288</v>
      </c>
      <c r="Q1719" s="31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31" t="n">
        <v>5.585048</v>
      </c>
      <c r="W1719" s="41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2*ROUNDUP(G1719*1000/V_ZENER,0)*PRICE_Z+(4+IF(CORE_MODE=1,1,0)+IF(OR(CORE_MODE=3,CORE_MODE=4),1+2*N_CW+2*N_CW_A,0))*ROUNDUP(G1719*DIODE_SAFETY/V_STICK,0)*PRICE_STICK</f>
        <v>78.9</v>
      </c>
      <c r="AG1719" s="24" t="n">
        <f aca="false">SUM(X1719:AF1719)</f>
        <v>3783.93361108</v>
      </c>
      <c r="AH1719" s="20" t="n">
        <f aca="false">FIXED_BOM</f>
        <v>3666</v>
      </c>
      <c r="AI1719" s="24" t="n">
        <f aca="false">(AG1719+AH1719)*(1+CONT)</f>
        <v>8567.423652742</v>
      </c>
      <c r="AJ1719" s="24" t="n">
        <f aca="false">IF(AR1719&gt;0,AI1719/AR1719,1000000000000)</f>
        <v>660.95250316666</v>
      </c>
      <c r="AK1719" s="8" t="n">
        <f aca="false">IF(AND(AP1719&gt;=V_NEED,AR1719&gt;=P_MIN,AQ1719&gt;=Z_MIN,F1719&lt;=N_CAP,D1719&lt;=R_MAX,OR(CORONA_REQ=0,O1719&gt;=G1719),OR(CORE_MODE&lt;&gt;3,E_CORE&lt;=E_NULL_MAX)),1,0)</f>
        <v>0</v>
      </c>
      <c r="AL1719" s="31" t="n">
        <f aca="false">IF(AK1719=1,IF(OBJECTIVE=1,AI1719,AJ1719),1000000000000)+ROW()*0.000000001</f>
        <v>1000000000000</v>
      </c>
      <c r="AM1719" s="31" t="n">
        <v>5.37126</v>
      </c>
      <c r="AN1719" s="41" t="n">
        <v>1.623887</v>
      </c>
      <c r="AO1719" s="31" t="n">
        <v>12.757231</v>
      </c>
      <c r="AP1719" s="31" t="n">
        <f aca="false">IF(CORE_MODE=1,G1719,IF(OR(CORE_MODE=3,CORE_MODE=4),G1719+(CHOOSE(N_CW+1,0,1,CW_N2,CW_N3,CW_N4,CW_N5,CW_N6)+CHOOSE(N_CW_A+1,0,CW_A1,CW_A2))*CW_PER_SWING*AM1719,AM1719))</f>
        <v>20.65918236138</v>
      </c>
      <c r="AQ1719" s="41" t="n">
        <f aca="false">IF(CORE_MODE=2,AN1719,K1719)</f>
        <v>1.646417</v>
      </c>
      <c r="AR1719" s="31" t="n">
        <f aca="false">IF(CORE_MODE=2,AO1719,L1719)</f>
        <v>12.962238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31" t="n">
        <v>9.259956</v>
      </c>
      <c r="H1720" s="8" t="n">
        <v>112.128744</v>
      </c>
      <c r="I1720" s="8" t="n">
        <v>4058.658585</v>
      </c>
      <c r="J1720" s="31" t="n">
        <v>36.196415</v>
      </c>
      <c r="K1720" s="41" t="n">
        <v>1.653082</v>
      </c>
      <c r="L1720" s="31" t="n">
        <v>17.579882</v>
      </c>
      <c r="M1720" s="8" t="n">
        <v>238</v>
      </c>
      <c r="N1720" s="8" t="n">
        <v>1072</v>
      </c>
      <c r="O1720" s="31" t="n">
        <v>9.488787</v>
      </c>
      <c r="P1720" s="31" t="n">
        <v>18.005718</v>
      </c>
      <c r="Q1720" s="31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31" t="n">
        <v>7.070303</v>
      </c>
      <c r="W1720" s="41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2*ROUNDUP(G1720*1000/V_ZENER,0)*PRICE_Z+(4+IF(CORE_MODE=1,1,0)+IF(OR(CORE_MODE=3,CORE_MODE=4),1+2*N_CW+2*N_CW_A,0))*ROUNDUP(G1720*DIODE_SAFETY/V_STICK,0)*PRICE_STICK</f>
        <v>78.9</v>
      </c>
      <c r="AG1720" s="24" t="n">
        <f aca="false">SUM(X1720:AF1720)</f>
        <v>4943.34929442</v>
      </c>
      <c r="AH1720" s="20" t="n">
        <f aca="false">FIXED_BOM</f>
        <v>3666</v>
      </c>
      <c r="AI1720" s="24" t="n">
        <f aca="false">(AG1720+AH1720)*(1+CONT)</f>
        <v>9900.751688583</v>
      </c>
      <c r="AJ1720" s="24" t="n">
        <f aca="false">IF(AR1720&gt;0,AI1720/AR1720,1000000000000)</f>
        <v>563.186470112996</v>
      </c>
      <c r="AK1720" s="8" t="n">
        <f aca="false">IF(AND(AP1720&gt;=V_NEED,AR1720&gt;=P_MIN,AQ1720&gt;=Z_MIN,F1720&lt;=N_CAP,D1720&lt;=R_MAX,OR(CORONA_REQ=0,O1720&gt;=G1720),OR(CORE_MODE&lt;&gt;3,E_CORE&lt;=E_NULL_MAX)),1,0)</f>
        <v>0</v>
      </c>
      <c r="AL1720" s="31" t="n">
        <f aca="false">IF(AK1720=1,IF(OBJECTIVE=1,AI1720,AJ1720),1000000000000)+ROW()*0.000000001</f>
        <v>1000000000000</v>
      </c>
      <c r="AM1720" s="31" t="n">
        <v>5.495067</v>
      </c>
      <c r="AN1720" s="41" t="n">
        <v>1.635221</v>
      </c>
      <c r="AO1720" s="31" t="n">
        <v>17.362658</v>
      </c>
      <c r="AP1720" s="31" t="n">
        <f aca="false">IF(CORE_MODE=1,G1720,IF(OR(CORE_MODE=3,CORE_MODE=4),G1720+(CHOOSE(N_CW+1,0,1,CW_N2,CW_N3,CW_N4,CW_N5,CW_N6)+CHOOSE(N_CW_A+1,0,CW_A1,CW_A2))*CW_PER_SWING*AM1720,AM1720))</f>
        <v>20.921933376621</v>
      </c>
      <c r="AQ1720" s="41" t="n">
        <f aca="false">IF(CORE_MODE=2,AN1720,K1720)</f>
        <v>1.653082</v>
      </c>
      <c r="AR1720" s="31" t="n">
        <f aca="false">IF(CORE_MODE=2,AO1720,L1720)</f>
        <v>17.579882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31" t="n">
        <v>9.259956</v>
      </c>
      <c r="H1721" s="8" t="n">
        <v>36.734261</v>
      </c>
      <c r="I1721" s="8" t="n">
        <v>1111.431772</v>
      </c>
      <c r="J1721" s="31" t="n">
        <v>30.255999</v>
      </c>
      <c r="K1721" s="41" t="n">
        <v>1.591888</v>
      </c>
      <c r="L1721" s="31" t="n">
        <v>4.510831</v>
      </c>
      <c r="M1721" s="8" t="n">
        <v>62</v>
      </c>
      <c r="N1721" s="8" t="n">
        <v>720</v>
      </c>
      <c r="O1721" s="31" t="n">
        <v>9.488787</v>
      </c>
      <c r="P1721" s="31" t="n">
        <v>5.31573</v>
      </c>
      <c r="Q1721" s="31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31" t="n">
        <v>2.749562</v>
      </c>
      <c r="W1721" s="41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2*ROUNDUP(G1721*1000/V_ZENER,0)*PRICE_Z+(4+IF(CORE_MODE=1,1,0)+IF(OR(CORE_MODE=3,CORE_MODE=4),1+2*N_CW+2*N_CW_A,0))*ROUNDUP(G1721*DIODE_SAFETY/V_STICK,0)*PRICE_STICK</f>
        <v>78.9</v>
      </c>
      <c r="AG1721" s="24" t="n">
        <f aca="false">SUM(X1721:AF1721)</f>
        <v>1568.56393942</v>
      </c>
      <c r="AH1721" s="20" t="n">
        <f aca="false">FIXED_BOM</f>
        <v>3666</v>
      </c>
      <c r="AI1721" s="24" t="n">
        <f aca="false">(AG1721+AH1721)*(1+CONT)</f>
        <v>6019.748530333</v>
      </c>
      <c r="AJ1721" s="24" t="n">
        <f aca="false">IF(AR1721&gt;0,AI1721/AR1721,1000000000000)</f>
        <v>1334.50987863057</v>
      </c>
      <c r="AK1721" s="8" t="n">
        <f aca="false">IF(AND(AP1721&gt;=V_NEED,AR1721&gt;=P_MIN,AQ1721&gt;=Z_MIN,F1721&lt;=N_CAP,D1721&lt;=R_MAX,OR(CORONA_REQ=0,O1721&gt;=G1721),OR(CORE_MODE&lt;&gt;3,E_CORE&lt;=E_NULL_MAX)),1,0)</f>
        <v>0</v>
      </c>
      <c r="AL1721" s="31" t="n">
        <f aca="false">IF(AK1721=1,IF(OBJECTIVE=1,AI1721,AJ1721),1000000000000)+ROW()*0.000000001</f>
        <v>1000000000000</v>
      </c>
      <c r="AM1721" s="31" t="n">
        <v>5.214243</v>
      </c>
      <c r="AN1721" s="41" t="n">
        <v>1.536251</v>
      </c>
      <c r="AO1721" s="31" t="n">
        <v>4.294147</v>
      </c>
      <c r="AP1721" s="31" t="n">
        <f aca="false">IF(CORE_MODE=1,G1721,IF(OR(CORE_MODE=3,CORE_MODE=4),G1721+(CHOOSE(N_CW+1,0,1,CW_N2,CW_N3,CW_N4,CW_N5,CW_N6)+CHOOSE(N_CW_A+1,0,CW_A1,CW_A2))*CW_PER_SWING*AM1721,AM1721))</f>
        <v>20.325950991909</v>
      </c>
      <c r="AQ1721" s="41" t="n">
        <f aca="false">IF(CORE_MODE=2,AN1721,K1721)</f>
        <v>1.591888</v>
      </c>
      <c r="AR1721" s="31" t="n">
        <f aca="false">IF(CORE_MODE=2,AO1721,L1721)</f>
        <v>4.510831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31" t="n">
        <v>9.259956</v>
      </c>
      <c r="H1722" s="8" t="n">
        <v>56.58241</v>
      </c>
      <c r="I1722" s="8" t="n">
        <v>1746.535641</v>
      </c>
      <c r="J1722" s="31" t="n">
        <v>30.867113</v>
      </c>
      <c r="K1722" s="41" t="n">
        <v>1.616295</v>
      </c>
      <c r="L1722" s="31" t="n">
        <v>7.283417</v>
      </c>
      <c r="M1722" s="8" t="n">
        <v>95</v>
      </c>
      <c r="N1722" s="8" t="n">
        <v>786</v>
      </c>
      <c r="O1722" s="31" t="n">
        <v>9.488787</v>
      </c>
      <c r="P1722" s="31" t="n">
        <v>7.973595</v>
      </c>
      <c r="Q1722" s="31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31" t="n">
        <v>3.559701</v>
      </c>
      <c r="W1722" s="41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2*ROUNDUP(G1722*1000/V_ZENER,0)*PRICE_Z+(4+IF(CORE_MODE=1,1,0)+IF(OR(CORE_MODE=3,CORE_MODE=4),1+2*N_CW+2*N_CW_A,0))*ROUNDUP(G1722*DIODE_SAFETY/V_STICK,0)*PRICE_STICK</f>
        <v>78.9</v>
      </c>
      <c r="AG1722" s="24" t="n">
        <f aca="false">SUM(X1722:AF1722)</f>
        <v>2200.00262163</v>
      </c>
      <c r="AH1722" s="20" t="n">
        <f aca="false">FIXED_BOM</f>
        <v>3666</v>
      </c>
      <c r="AI1722" s="24" t="n">
        <f aca="false">(AG1722+AH1722)*(1+CONT)</f>
        <v>6745.9030148745</v>
      </c>
      <c r="AJ1722" s="24" t="n">
        <f aca="false">IF(AR1722&gt;0,AI1722/AR1722,1000000000000)</f>
        <v>926.200300610895</v>
      </c>
      <c r="AK1722" s="8" t="n">
        <f aca="false">IF(AND(AP1722&gt;=V_NEED,AR1722&gt;=P_MIN,AQ1722&gt;=Z_MIN,F1722&lt;=N_CAP,D1722&lt;=R_MAX,OR(CORONA_REQ=0,O1722&gt;=G1722),OR(CORE_MODE&lt;&gt;3,E_CORE&lt;=E_NULL_MAX)),1,0)</f>
        <v>0</v>
      </c>
      <c r="AL1722" s="31" t="n">
        <f aca="false">IF(AK1722=1,IF(OBJECTIVE=1,AI1722,AJ1722),1000000000000)+ROW()*0.000000001</f>
        <v>1000000000000</v>
      </c>
      <c r="AM1722" s="31" t="n">
        <v>5.267395</v>
      </c>
      <c r="AN1722" s="41" t="n">
        <v>1.578873</v>
      </c>
      <c r="AO1722" s="31" t="n">
        <v>7.069599</v>
      </c>
      <c r="AP1722" s="31" t="n">
        <f aca="false">IF(CORE_MODE=1,G1722,IF(OR(CORE_MODE=3,CORE_MODE=4),G1722+(CHOOSE(N_CW+1,0,1,CW_N2,CW_N3,CW_N4,CW_N5,CW_N6)+CHOOSE(N_CW_A+1,0,CW_A1,CW_A2))*CW_PER_SWING*AM1722,AM1722))</f>
        <v>20.438753514885</v>
      </c>
      <c r="AQ1722" s="41" t="n">
        <f aca="false">IF(CORE_MODE=2,AN1722,K1722)</f>
        <v>1.616295</v>
      </c>
      <c r="AR1722" s="31" t="n">
        <f aca="false">IF(CORE_MODE=2,AO1722,L1722)</f>
        <v>7.283417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31" t="n">
        <v>9.259956</v>
      </c>
      <c r="H1723" s="8" t="n">
        <v>76.43056</v>
      </c>
      <c r="I1723" s="8" t="n">
        <v>2381.639511</v>
      </c>
      <c r="J1723" s="31" t="n">
        <v>31.160828</v>
      </c>
      <c r="K1723" s="41" t="n">
        <v>1.627839</v>
      </c>
      <c r="L1723" s="31" t="n">
        <v>10.051226</v>
      </c>
      <c r="M1723" s="8" t="n">
        <v>128</v>
      </c>
      <c r="N1723" s="8" t="n">
        <v>852</v>
      </c>
      <c r="O1723" s="31" t="n">
        <v>9.488787</v>
      </c>
      <c r="P1723" s="31" t="n">
        <v>10.631461</v>
      </c>
      <c r="Q1723" s="31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31" t="n">
        <v>4.36984</v>
      </c>
      <c r="W1723" s="41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2*ROUNDUP(G1723*1000/V_ZENER,0)*PRICE_Z+(4+IF(CORE_MODE=1,1,0)+IF(OR(CORE_MODE=3,CORE_MODE=4),1+2*N_CW+2*N_CW_A,0))*ROUNDUP(G1723*DIODE_SAFETY/V_STICK,0)*PRICE_STICK</f>
        <v>78.9</v>
      </c>
      <c r="AG1723" s="24" t="n">
        <f aca="false">SUM(X1723:AF1723)</f>
        <v>2831.44125731</v>
      </c>
      <c r="AH1723" s="20" t="n">
        <f aca="false">FIXED_BOM</f>
        <v>3666</v>
      </c>
      <c r="AI1723" s="24" t="n">
        <f aca="false">(AG1723+AH1723)*(1+CONT)</f>
        <v>7472.0574459065</v>
      </c>
      <c r="AJ1723" s="24" t="n">
        <f aca="false">IF(AR1723&gt;0,AI1723/AR1723,1000000000000)</f>
        <v>743.397615963117</v>
      </c>
      <c r="AK1723" s="8" t="n">
        <f aca="false">IF(AND(AP1723&gt;=V_NEED,AR1723&gt;=P_MIN,AQ1723&gt;=Z_MIN,F1723&lt;=N_CAP,D1723&lt;=R_MAX,OR(CORONA_REQ=0,O1723&gt;=G1723),OR(CORE_MODE&lt;&gt;3,E_CORE&lt;=E_NULL_MAX)),1,0)</f>
        <v>0</v>
      </c>
      <c r="AL1723" s="31" t="n">
        <f aca="false">IF(AK1723=1,IF(OBJECTIVE=1,AI1723,AJ1723),1000000000000)+ROW()*0.000000001</f>
        <v>1000000000000</v>
      </c>
      <c r="AM1723" s="31" t="n">
        <v>5.321739</v>
      </c>
      <c r="AN1723" s="41" t="n">
        <v>1.599118</v>
      </c>
      <c r="AO1723" s="31" t="n">
        <v>9.833136</v>
      </c>
      <c r="AP1723" s="31" t="n">
        <f aca="false">IF(CORE_MODE=1,G1723,IF(OR(CORE_MODE=3,CORE_MODE=4),G1723+(CHOOSE(N_CW+1,0,1,CW_N2,CW_N3,CW_N4,CW_N5,CW_N6)+CHOOSE(N_CW_A+1,0,CW_A1,CW_A2))*CW_PER_SWING*AM1723,AM1723))</f>
        <v>20.554085775357</v>
      </c>
      <c r="AQ1723" s="41" t="n">
        <f aca="false">IF(CORE_MODE=2,AN1723,K1723)</f>
        <v>1.627839</v>
      </c>
      <c r="AR1723" s="31" t="n">
        <f aca="false">IF(CORE_MODE=2,AO1723,L1723)</f>
        <v>10.051226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31" t="n">
        <v>9.259956</v>
      </c>
      <c r="H1724" s="8" t="n">
        <v>96.278709</v>
      </c>
      <c r="I1724" s="8" t="n">
        <v>3016.74338</v>
      </c>
      <c r="J1724" s="31" t="n">
        <v>31.333442</v>
      </c>
      <c r="K1724" s="41" t="n">
        <v>1.634562</v>
      </c>
      <c r="L1724" s="31" t="n">
        <v>12.827064</v>
      </c>
      <c r="M1724" s="8" t="n">
        <v>155.5</v>
      </c>
      <c r="N1724" s="8" t="n">
        <v>907</v>
      </c>
      <c r="O1724" s="31" t="n">
        <v>9.488787</v>
      </c>
      <c r="P1724" s="31" t="n">
        <v>13.289326</v>
      </c>
      <c r="Q1724" s="31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31" t="n">
        <v>5.044955</v>
      </c>
      <c r="W1724" s="41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2*ROUNDUP(G1724*1000/V_ZENER,0)*PRICE_Z+(4+IF(CORE_MODE=1,1,0)+IF(OR(CORE_MODE=3,CORE_MODE=4),1+2*N_CW+2*N_CW_A,0))*ROUNDUP(G1724*DIODE_SAFETY/V_STICK,0)*PRICE_STICK</f>
        <v>78.9</v>
      </c>
      <c r="AG1724" s="24" t="n">
        <f aca="false">SUM(X1724:AF1724)</f>
        <v>3369.16537294</v>
      </c>
      <c r="AH1724" s="20" t="n">
        <f aca="false">FIXED_BOM</f>
        <v>3666</v>
      </c>
      <c r="AI1724" s="24" t="n">
        <f aca="false">(AG1724+AH1724)*(1+CONT)</f>
        <v>8090.440178881</v>
      </c>
      <c r="AJ1724" s="24" t="n">
        <f aca="false">IF(AR1724&gt;0,AI1724/AR1724,1000000000000)</f>
        <v>630.732034928726</v>
      </c>
      <c r="AK1724" s="8" t="n">
        <f aca="false">IF(AND(AP1724&gt;=V_NEED,AR1724&gt;=P_MIN,AQ1724&gt;=Z_MIN,F1724&lt;=N_CAP,D1724&lt;=R_MAX,OR(CORONA_REQ=0,O1724&gt;=G1724),OR(CORE_MODE&lt;&gt;3,E_CORE&lt;=E_NULL_MAX)),1,0)</f>
        <v>0</v>
      </c>
      <c r="AL1724" s="31" t="n">
        <f aca="false">IF(AK1724=1,IF(OBJECTIVE=1,AI1724,AJ1724),1000000000000)+ROW()*0.000000001</f>
        <v>1000000000000</v>
      </c>
      <c r="AM1724" s="31" t="n">
        <v>5.364399</v>
      </c>
      <c r="AN1724" s="41" t="n">
        <v>1.612525</v>
      </c>
      <c r="AO1724" s="31" t="n">
        <v>12.622591</v>
      </c>
      <c r="AP1724" s="31" t="n">
        <f aca="false">IF(CORE_MODE=1,G1724,IF(OR(CORE_MODE=3,CORE_MODE=4),G1724+(CHOOSE(N_CW+1,0,1,CW_N2,CW_N3,CW_N4,CW_N5,CW_N6)+CHOOSE(N_CW_A+1,0,CW_A1,CW_A2))*CW_PER_SWING*AM1724,AM1724))</f>
        <v>20.644621514937</v>
      </c>
      <c r="AQ1724" s="41" t="n">
        <f aca="false">IF(CORE_MODE=2,AN1724,K1724)</f>
        <v>1.634562</v>
      </c>
      <c r="AR1724" s="31" t="n">
        <f aca="false">IF(CORE_MODE=2,AO1724,L1724)</f>
        <v>12.827064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31" t="n">
        <v>9.259956</v>
      </c>
      <c r="H1725" s="8" t="n">
        <v>116.126858</v>
      </c>
      <c r="I1725" s="8" t="n">
        <v>3651.84725</v>
      </c>
      <c r="J1725" s="31" t="n">
        <v>31.447051</v>
      </c>
      <c r="K1725" s="41" t="n">
        <v>1.638959</v>
      </c>
      <c r="L1725" s="31" t="n">
        <v>15.598548</v>
      </c>
      <c r="M1725" s="8" t="n">
        <v>188.5</v>
      </c>
      <c r="N1725" s="8" t="n">
        <v>973</v>
      </c>
      <c r="O1725" s="31" t="n">
        <v>9.488787</v>
      </c>
      <c r="P1725" s="31" t="n">
        <v>15.947191</v>
      </c>
      <c r="Q1725" s="31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31" t="n">
        <v>5.855094</v>
      </c>
      <c r="W1725" s="41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2*ROUNDUP(G1725*1000/V_ZENER,0)*PRICE_Z+(4+IF(CORE_MODE=1,1,0)+IF(OR(CORE_MODE=3,CORE_MODE=4),1+2*N_CW+2*N_CW_A,0))*ROUNDUP(G1725*DIODE_SAFETY/V_STICK,0)*PRICE_STICK</f>
        <v>78.9</v>
      </c>
      <c r="AG1725" s="24" t="n">
        <f aca="false">SUM(X1725:AF1725)</f>
        <v>4000.60405165</v>
      </c>
      <c r="AH1725" s="20" t="n">
        <f aca="false">FIXED_BOM</f>
        <v>3666</v>
      </c>
      <c r="AI1725" s="24" t="n">
        <f aca="false">(AG1725+AH1725)*(1+CONT)</f>
        <v>8816.5946593975</v>
      </c>
      <c r="AJ1725" s="24" t="n">
        <f aca="false">IF(AR1725&gt;0,AI1725/AR1725,1000000000000)</f>
        <v>565.218933159516</v>
      </c>
      <c r="AK1725" s="8" t="n">
        <f aca="false">IF(AND(AP1725&gt;=V_NEED,AR1725&gt;=P_MIN,AQ1725&gt;=Z_MIN,F1725&lt;=N_CAP,D1725&lt;=R_MAX,OR(CORONA_REQ=0,O1725&gt;=G1725),OR(CORE_MODE&lt;&gt;3,E_CORE&lt;=E_NULL_MAX)),1,0)</f>
        <v>0</v>
      </c>
      <c r="AL1725" s="31" t="n">
        <f aca="false">IF(AK1725=1,IF(OBJECTIVE=1,AI1725,AJ1725),1000000000000)+ROW()*0.000000001</f>
        <v>1000000000000</v>
      </c>
      <c r="AM1725" s="31" t="n">
        <v>5.442804</v>
      </c>
      <c r="AN1725" s="41" t="n">
        <v>1.619843</v>
      </c>
      <c r="AO1725" s="31" t="n">
        <v>15.38473</v>
      </c>
      <c r="AP1725" s="31" t="n">
        <f aca="false">IF(CORE_MODE=1,G1725,IF(OR(CORE_MODE=3,CORE_MODE=4),G1725+(CHOOSE(N_CW+1,0,1,CW_N2,CW_N3,CW_N4,CW_N5,CW_N6)+CHOOSE(N_CW_A+1,0,CW_A1,CW_A2))*CW_PER_SWING*AM1725,AM1725))</f>
        <v>20.811017545452</v>
      </c>
      <c r="AQ1725" s="41" t="n">
        <f aca="false">IF(CORE_MODE=2,AN1725,K1725)</f>
        <v>1.638959</v>
      </c>
      <c r="AR1725" s="31" t="n">
        <f aca="false">IF(CORE_MODE=2,AO1725,L1725)</f>
        <v>15.598548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31" t="n">
        <v>9.259956</v>
      </c>
      <c r="H1726" s="8" t="n">
        <v>155.823156</v>
      </c>
      <c r="I1726" s="8" t="n">
        <v>4922.054989</v>
      </c>
      <c r="J1726" s="31" t="n">
        <v>31.587442</v>
      </c>
      <c r="K1726" s="41" t="n">
        <v>1.644806</v>
      </c>
      <c r="L1726" s="31" t="n">
        <v>21.151248</v>
      </c>
      <c r="M1726" s="8" t="n">
        <v>249</v>
      </c>
      <c r="N1726" s="8" t="n">
        <v>1094</v>
      </c>
      <c r="O1726" s="31" t="n">
        <v>9.488787</v>
      </c>
      <c r="P1726" s="31" t="n">
        <v>21.262921</v>
      </c>
      <c r="Q1726" s="31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31" t="n">
        <v>7.340349</v>
      </c>
      <c r="W1726" s="41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2*ROUNDUP(G1726*1000/V_ZENER,0)*PRICE_Z+(4+IF(CORE_MODE=1,1,0)+IF(OR(CORE_MODE=3,CORE_MODE=4),1+2*N_CW+2*N_CW_A,0))*ROUNDUP(G1726*DIODE_SAFETY/V_STICK,0)*PRICE_STICK</f>
        <v>78.9</v>
      </c>
      <c r="AG1726" s="24" t="n">
        <f aca="false">SUM(X1726:AF1726)</f>
        <v>5169.76691099</v>
      </c>
      <c r="AH1726" s="20" t="n">
        <f aca="false">FIXED_BOM</f>
        <v>3666</v>
      </c>
      <c r="AI1726" s="24" t="n">
        <f aca="false">(AG1726+AH1726)*(1+CONT)</f>
        <v>10161.1319476385</v>
      </c>
      <c r="AJ1726" s="24" t="n">
        <f aca="false">IF(AR1726&gt;0,AI1726/AR1726,1000000000000)</f>
        <v>480.403423364829</v>
      </c>
      <c r="AK1726" s="8" t="n">
        <f aca="false">IF(AND(AP1726&gt;=V_NEED,AR1726&gt;=P_MIN,AQ1726&gt;=Z_MIN,F1726&lt;=N_CAP,D1726&lt;=R_MAX,OR(CORONA_REQ=0,O1726&gt;=G1726),OR(CORE_MODE&lt;&gt;3,E_CORE&lt;=E_NULL_MAX)),1,0)</f>
        <v>0</v>
      </c>
      <c r="AL1726" s="31" t="n">
        <f aca="false">IF(AK1726=1,IF(OBJECTIVE=1,AI1726,AJ1726),1000000000000)+ROW()*0.000000001</f>
        <v>1000000000000</v>
      </c>
      <c r="AM1726" s="31" t="n">
        <v>5.565299</v>
      </c>
      <c r="AN1726" s="41" t="n">
        <v>1.6303</v>
      </c>
      <c r="AO1726" s="31" t="n">
        <v>20.935053</v>
      </c>
      <c r="AP1726" s="31" t="n">
        <f aca="false">IF(CORE_MODE=1,G1726,IF(OR(CORE_MODE=3,CORE_MODE=4),G1726+(CHOOSE(N_CW+1,0,1,CW_N2,CW_N3,CW_N4,CW_N5,CW_N6)+CHOOSE(N_CW_A+1,0,CW_A1,CW_A2))*CW_PER_SWING*AM1726,AM1726))</f>
        <v>21.070984151637</v>
      </c>
      <c r="AQ1726" s="41" t="n">
        <f aca="false">IF(CORE_MODE=2,AN1726,K1726)</f>
        <v>1.644806</v>
      </c>
      <c r="AR1726" s="31" t="n">
        <f aca="false">IF(CORE_MODE=2,AO1726,L1726)</f>
        <v>21.151248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31" t="n">
        <v>9.259956</v>
      </c>
      <c r="H1727" s="8" t="n">
        <v>59.846631</v>
      </c>
      <c r="I1727" s="8" t="n">
        <v>1306.51409</v>
      </c>
      <c r="J1727" s="31" t="n">
        <v>21.831038</v>
      </c>
      <c r="K1727" s="41" t="n">
        <v>1.567181</v>
      </c>
      <c r="L1727" s="31" t="n">
        <v>5.162937</v>
      </c>
      <c r="M1727" s="8" t="n">
        <v>67.5</v>
      </c>
      <c r="N1727" s="8" t="n">
        <v>731</v>
      </c>
      <c r="O1727" s="31" t="n">
        <v>9.488787</v>
      </c>
      <c r="P1727" s="31" t="n">
        <v>6.130031</v>
      </c>
      <c r="Q1727" s="31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31" t="n">
        <v>2.884585</v>
      </c>
      <c r="W1727" s="41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2*ROUNDUP(G1727*1000/V_ZENER,0)*PRICE_Z+(4+IF(CORE_MODE=1,1,0)+IF(OR(CORE_MODE=3,CORE_MODE=4),1+2*N_CW+2*N_CW_A,0))*ROUNDUP(G1727*DIODE_SAFETY/V_STICK,0)*PRICE_STICK</f>
        <v>78.9</v>
      </c>
      <c r="AG1727" s="24" t="n">
        <f aca="false">SUM(X1727:AF1727)</f>
        <v>1672.02557247</v>
      </c>
      <c r="AH1727" s="20" t="n">
        <f aca="false">FIXED_BOM</f>
        <v>3666</v>
      </c>
      <c r="AI1727" s="24" t="n">
        <f aca="false">(AG1727+AH1727)*(1+CONT)</f>
        <v>6138.7294083405</v>
      </c>
      <c r="AJ1727" s="24" t="n">
        <f aca="false">IF(AR1727&gt;0,AI1727/AR1727,1000000000000)</f>
        <v>1188.99948001312</v>
      </c>
      <c r="AK1727" s="8" t="n">
        <f aca="false">IF(AND(AP1727&gt;=V_NEED,AR1727&gt;=P_MIN,AQ1727&gt;=Z_MIN,F1727&lt;=N_CAP,D1727&lt;=R_MAX,OR(CORONA_REQ=0,O1727&gt;=G1727),OR(CORE_MODE&lt;&gt;3,E_CORE&lt;=E_NULL_MAX)),1,0)</f>
        <v>0</v>
      </c>
      <c r="AL1727" s="31" t="n">
        <f aca="false">IF(AK1727=1,IF(OBJECTIVE=1,AI1727,AJ1727),1000000000000)+ROW()*0.000000001</f>
        <v>1000000000000</v>
      </c>
      <c r="AM1727" s="31" t="n">
        <v>5.211077</v>
      </c>
      <c r="AN1727" s="41" t="n">
        <v>1.521624</v>
      </c>
      <c r="AO1727" s="31" t="n">
        <v>4.951692</v>
      </c>
      <c r="AP1727" s="31" t="n">
        <f aca="false">IF(CORE_MODE=1,G1727,IF(OR(CORE_MODE=3,CORE_MODE=4),G1727+(CHOOSE(N_CW+1,0,1,CW_N2,CW_N3,CW_N4,CW_N5,CW_N6)+CHOOSE(N_CW_A+1,0,CW_A1,CW_A2))*CW_PER_SWING*AM1727,AM1727))</f>
        <v>20.319231907251</v>
      </c>
      <c r="AQ1727" s="41" t="n">
        <f aca="false">IF(CORE_MODE=2,AN1727,K1727)</f>
        <v>1.567181</v>
      </c>
      <c r="AR1727" s="31" t="n">
        <f aca="false">IF(CORE_MODE=2,AO1727,L1727)</f>
        <v>5.162937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31" t="n">
        <v>9.259956</v>
      </c>
      <c r="H1728" s="8" t="n">
        <v>92.901848</v>
      </c>
      <c r="I1728" s="8" t="n">
        <v>2053.09357</v>
      </c>
      <c r="J1728" s="31" t="n">
        <v>22.099599</v>
      </c>
      <c r="K1728" s="41" t="n">
        <v>1.586625</v>
      </c>
      <c r="L1728" s="31" t="n">
        <v>8.295785</v>
      </c>
      <c r="M1728" s="8" t="n">
        <v>100.5</v>
      </c>
      <c r="N1728" s="8" t="n">
        <v>797</v>
      </c>
      <c r="O1728" s="31" t="n">
        <v>9.488787</v>
      </c>
      <c r="P1728" s="31" t="n">
        <v>9.195047</v>
      </c>
      <c r="Q1728" s="31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31" t="n">
        <v>3.694724</v>
      </c>
      <c r="W1728" s="41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2*ROUNDUP(G1728*1000/V_ZENER,0)*PRICE_Z+(4+IF(CORE_MODE=1,1,0)+IF(OR(CORE_MODE=3,CORE_MODE=4),1+2*N_CW+2*N_CW_A,0))*ROUNDUP(G1728*DIODE_SAFETY/V_STICK,0)*PRICE_STICK</f>
        <v>78.9</v>
      </c>
      <c r="AG1728" s="24" t="n">
        <f aca="false">SUM(X1728:AF1728)</f>
        <v>2308.33784865</v>
      </c>
      <c r="AH1728" s="20" t="n">
        <f aca="false">FIXED_BOM</f>
        <v>3666</v>
      </c>
      <c r="AI1728" s="24" t="n">
        <f aca="false">(AG1728+AH1728)*(1+CONT)</f>
        <v>6870.4885259475</v>
      </c>
      <c r="AJ1728" s="24" t="n">
        <f aca="false">IF(AR1728&gt;0,AI1728/AR1728,1000000000000)</f>
        <v>828.190282890347</v>
      </c>
      <c r="AK1728" s="8" t="n">
        <f aca="false">IF(AND(AP1728&gt;=V_NEED,AR1728&gt;=P_MIN,AQ1728&gt;=Z_MIN,F1728&lt;=N_CAP,D1728&lt;=R_MAX,OR(CORONA_REQ=0,O1728&gt;=G1728),OR(CORE_MODE&lt;&gt;3,E_CORE&lt;=E_NULL_MAX)),1,0)</f>
        <v>0</v>
      </c>
      <c r="AL1728" s="31" t="n">
        <f aca="false">IF(AK1728=1,IF(OBJECTIVE=1,AI1728,AJ1728),1000000000000)+ROW()*0.000000001</f>
        <v>1000000000000</v>
      </c>
      <c r="AM1728" s="31" t="n">
        <v>5.277872</v>
      </c>
      <c r="AN1728" s="41" t="n">
        <v>1.555512</v>
      </c>
      <c r="AO1728" s="31" t="n">
        <v>8.080636</v>
      </c>
      <c r="AP1728" s="31" t="n">
        <f aca="false">IF(CORE_MODE=1,G1728,IF(OR(CORE_MODE=3,CORE_MODE=4),G1728+(CHOOSE(N_CW+1,0,1,CW_N2,CW_N3,CW_N4,CW_N5,CW_N6)+CHOOSE(N_CW_A+1,0,CW_A1,CW_A2))*CW_PER_SWING*AM1728,AM1728))</f>
        <v>20.460988464336</v>
      </c>
      <c r="AQ1728" s="41" t="n">
        <f aca="false">IF(CORE_MODE=2,AN1728,K1728)</f>
        <v>1.586625</v>
      </c>
      <c r="AR1728" s="31" t="n">
        <f aca="false">IF(CORE_MODE=2,AO1728,L1728)</f>
        <v>8.295785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31" t="n">
        <v>9.259956</v>
      </c>
      <c r="H1729" s="8" t="n">
        <v>125.957066</v>
      </c>
      <c r="I1729" s="8" t="n">
        <v>2799.67305</v>
      </c>
      <c r="J1729" s="31" t="n">
        <v>22.227201</v>
      </c>
      <c r="K1729" s="41" t="n">
        <v>1.596148</v>
      </c>
      <c r="L1729" s="31" t="n">
        <v>11.436362</v>
      </c>
      <c r="M1729" s="8" t="n">
        <v>133.5</v>
      </c>
      <c r="N1729" s="8" t="n">
        <v>863</v>
      </c>
      <c r="O1729" s="31" t="n">
        <v>9.488787</v>
      </c>
      <c r="P1729" s="31" t="n">
        <v>12.260062</v>
      </c>
      <c r="Q1729" s="31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31" t="n">
        <v>4.504863</v>
      </c>
      <c r="W1729" s="41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2*ROUNDUP(G1729*1000/V_ZENER,0)*PRICE_Z+(4+IF(CORE_MODE=1,1,0)+IF(OR(CORE_MODE=3,CORE_MODE=4),1+2*N_CW+2*N_CW_A,0))*ROUNDUP(G1729*DIODE_SAFETY/V_STICK,0)*PRICE_STICK</f>
        <v>78.9</v>
      </c>
      <c r="AG1729" s="24" t="n">
        <f aca="false">SUM(X1729:AF1729)</f>
        <v>2944.65005636</v>
      </c>
      <c r="AH1729" s="20" t="n">
        <f aca="false">FIXED_BOM</f>
        <v>3666</v>
      </c>
      <c r="AI1729" s="24" t="n">
        <f aca="false">(AG1729+AH1729)*(1+CONT)</f>
        <v>7602.247564814</v>
      </c>
      <c r="AJ1729" s="24" t="n">
        <f aca="false">IF(AR1729&gt;0,AI1729/AR1729,1000000000000)</f>
        <v>664.743522880266</v>
      </c>
      <c r="AK1729" s="8" t="n">
        <f aca="false">IF(AND(AP1729&gt;=V_NEED,AR1729&gt;=P_MIN,AQ1729&gt;=Z_MIN,F1729&lt;=N_CAP,D1729&lt;=R_MAX,OR(CORONA_REQ=0,O1729&gt;=G1729),OR(CORE_MODE&lt;&gt;3,E_CORE&lt;=E_NULL_MAX)),1,0)</f>
        <v>0</v>
      </c>
      <c r="AL1729" s="31" t="n">
        <f aca="false">IF(AK1729=1,IF(OBJECTIVE=1,AI1729,AJ1729),1000000000000)+ROW()*0.000000001</f>
        <v>1000000000000</v>
      </c>
      <c r="AM1729" s="31" t="n">
        <v>5.331392</v>
      </c>
      <c r="AN1729" s="41" t="n">
        <v>1.573377</v>
      </c>
      <c r="AO1729" s="31" t="n">
        <v>11.229234</v>
      </c>
      <c r="AP1729" s="31" t="n">
        <f aca="false">IF(CORE_MODE=1,G1729,IF(OR(CORE_MODE=3,CORE_MODE=4),G1729+(CHOOSE(N_CW+1,0,1,CW_N2,CW_N3,CW_N4,CW_N5,CW_N6)+CHOOSE(N_CW_A+1,0,CW_A1,CW_A2))*CW_PER_SWING*AM1729,AM1729))</f>
        <v>20.574571980096</v>
      </c>
      <c r="AQ1729" s="41" t="n">
        <f aca="false">IF(CORE_MODE=2,AN1729,K1729)</f>
        <v>1.596148</v>
      </c>
      <c r="AR1729" s="31" t="n">
        <f aca="false">IF(CORE_MODE=2,AO1729,L1729)</f>
        <v>11.436362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31" t="n">
        <v>9.259956</v>
      </c>
      <c r="H1730" s="8" t="n">
        <v>159.012283</v>
      </c>
      <c r="I1730" s="8" t="n">
        <v>3546.25253</v>
      </c>
      <c r="J1730" s="31" t="n">
        <v>22.301752</v>
      </c>
      <c r="K1730" s="41" t="n">
        <v>1.602014</v>
      </c>
      <c r="L1730" s="31" t="n">
        <v>14.581602</v>
      </c>
      <c r="M1730" s="8" t="n">
        <v>166.5</v>
      </c>
      <c r="N1730" s="8" t="n">
        <v>929</v>
      </c>
      <c r="O1730" s="31" t="n">
        <v>9.488787</v>
      </c>
      <c r="P1730" s="31" t="n">
        <v>15.325078</v>
      </c>
      <c r="Q1730" s="31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31" t="n">
        <v>5.315002</v>
      </c>
      <c r="W1730" s="41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2*ROUNDUP(G1730*1000/V_ZENER,0)*PRICE_Z+(4+IF(CORE_MODE=1,1,0)+IF(OR(CORE_MODE=3,CORE_MODE=4),1+2*N_CW+2*N_CW_A,0))*ROUNDUP(G1730*DIODE_SAFETY/V_STICK,0)*PRICE_STICK</f>
        <v>78.9</v>
      </c>
      <c r="AG1730" s="24" t="n">
        <f aca="false">SUM(X1730:AF1730)</f>
        <v>3580.96227604</v>
      </c>
      <c r="AH1730" s="20" t="n">
        <f aca="false">FIXED_BOM</f>
        <v>3666</v>
      </c>
      <c r="AI1730" s="24" t="n">
        <f aca="false">(AG1730+AH1730)*(1+CONT)</f>
        <v>8334.006617446</v>
      </c>
      <c r="AJ1730" s="24" t="n">
        <f aca="false">IF(AR1730&gt;0,AI1730/AR1730,1000000000000)</f>
        <v>571.542593018655</v>
      </c>
      <c r="AK1730" s="8" t="n">
        <f aca="false">IF(AND(AP1730&gt;=V_NEED,AR1730&gt;=P_MIN,AQ1730&gt;=Z_MIN,F1730&lt;=N_CAP,D1730&lt;=R_MAX,OR(CORONA_REQ=0,O1730&gt;=G1730),OR(CORE_MODE&lt;&gt;3,E_CORE&lt;=E_NULL_MAX)),1,0)</f>
        <v>0</v>
      </c>
      <c r="AL1730" s="31" t="n">
        <f aca="false">IF(AK1730=1,IF(OBJECTIVE=1,AI1730,AJ1730),1000000000000)+ROW()*0.000000001</f>
        <v>1000000000000</v>
      </c>
      <c r="AM1730" s="31" t="n">
        <v>5.410149</v>
      </c>
      <c r="AN1730" s="41" t="n">
        <v>1.583534</v>
      </c>
      <c r="AO1730" s="31" t="n">
        <v>14.372016</v>
      </c>
      <c r="AP1730" s="31" t="n">
        <f aca="false">IF(CORE_MODE=1,G1730,IF(OR(CORE_MODE=3,CORE_MODE=4),G1730+(CHOOSE(N_CW+1,0,1,CW_N2,CW_N3,CW_N4,CW_N5,CW_N6)+CHOOSE(N_CW_A+1,0,CW_A1,CW_A2))*CW_PER_SWING*AM1730,AM1730))</f>
        <v>20.741715047187</v>
      </c>
      <c r="AQ1730" s="41" t="n">
        <f aca="false">IF(CORE_MODE=2,AN1730,K1730)</f>
        <v>1.602014</v>
      </c>
      <c r="AR1730" s="31" t="n">
        <f aca="false">IF(CORE_MODE=2,AO1730,L1730)</f>
        <v>14.581602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31" t="n">
        <v>9.259956</v>
      </c>
      <c r="H1731" s="8" t="n">
        <v>192.067501</v>
      </c>
      <c r="I1731" s="8" t="n">
        <v>4292.83201</v>
      </c>
      <c r="J1731" s="31" t="n">
        <v>22.350642</v>
      </c>
      <c r="K1731" s="41" t="n">
        <v>1.605297</v>
      </c>
      <c r="L1731" s="31" t="n">
        <v>17.71391</v>
      </c>
      <c r="M1731" s="8" t="n">
        <v>199.5</v>
      </c>
      <c r="N1731" s="8" t="n">
        <v>995</v>
      </c>
      <c r="O1731" s="31" t="n">
        <v>9.488787</v>
      </c>
      <c r="P1731" s="31" t="n">
        <v>18.390093</v>
      </c>
      <c r="Q1731" s="31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31" t="n">
        <v>6.125141</v>
      </c>
      <c r="W1731" s="41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2*ROUNDUP(G1731*1000/V_ZENER,0)*PRICE_Z+(4+IF(CORE_MODE=1,1,0)+IF(OR(CORE_MODE=3,CORE_MODE=4),1+2*N_CW+2*N_CW_A,0))*ROUNDUP(G1731*DIODE_SAFETY/V_STICK,0)*PRICE_STICK</f>
        <v>78.9</v>
      </c>
      <c r="AG1731" s="24" t="n">
        <f aca="false">SUM(X1731:AF1731)</f>
        <v>4217.27454375</v>
      </c>
      <c r="AH1731" s="20" t="n">
        <f aca="false">FIXED_BOM</f>
        <v>3666</v>
      </c>
      <c r="AI1731" s="24" t="n">
        <f aca="false">(AG1731+AH1731)*(1+CONT)</f>
        <v>9065.7657253125</v>
      </c>
      <c r="AJ1731" s="24" t="n">
        <f aca="false">IF(AR1731&gt;0,AI1731/AR1731,1000000000000)</f>
        <v>511.787952254048</v>
      </c>
      <c r="AK1731" s="8" t="n">
        <f aca="false">IF(AND(AP1731&gt;=V_NEED,AR1731&gt;=P_MIN,AQ1731&gt;=Z_MIN,F1731&lt;=N_CAP,D1731&lt;=R_MAX,OR(CORONA_REQ=0,O1731&gt;=G1731),OR(CORE_MODE&lt;&gt;3,E_CORE&lt;=E_NULL_MAX)),1,0)</f>
        <v>0</v>
      </c>
      <c r="AL1731" s="31" t="n">
        <f aca="false">IF(AK1731=1,IF(OBJECTIVE=1,AI1731,AJ1731),1000000000000)+ROW()*0.000000001</f>
        <v>1000000000000</v>
      </c>
      <c r="AM1731" s="31" t="n">
        <v>5.486492</v>
      </c>
      <c r="AN1731" s="41" t="n">
        <v>1.589604</v>
      </c>
      <c r="AO1731" s="31" t="n">
        <v>17.499661</v>
      </c>
      <c r="AP1731" s="31" t="n">
        <f aca="false">IF(CORE_MODE=1,G1731,IF(OR(CORE_MODE=3,CORE_MODE=4),G1731+(CHOOSE(N_CW+1,0,1,CW_N2,CW_N3,CW_N4,CW_N5,CW_N6)+CHOOSE(N_CW_A+1,0,CW_A1,CW_A2))*CW_PER_SWING*AM1731,AM1731))</f>
        <v>20.903734971396</v>
      </c>
      <c r="AQ1731" s="41" t="n">
        <f aca="false">IF(CORE_MODE=2,AN1731,K1731)</f>
        <v>1.605297</v>
      </c>
      <c r="AR1731" s="31" t="n">
        <f aca="false">IF(CORE_MODE=2,AO1731,L1731)</f>
        <v>17.71391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31" t="n">
        <v>9.259956</v>
      </c>
      <c r="H1732" s="8" t="n">
        <v>258.177936</v>
      </c>
      <c r="I1732" s="8" t="n">
        <v>5785.99097</v>
      </c>
      <c r="J1732" s="31" t="n">
        <v>22.410865</v>
      </c>
      <c r="K1732" s="41" t="n">
        <v>1.610578</v>
      </c>
      <c r="L1732" s="31" t="n">
        <v>24.006776</v>
      </c>
      <c r="M1732" s="8" t="n">
        <v>265.5</v>
      </c>
      <c r="N1732" s="8" t="n">
        <v>1127</v>
      </c>
      <c r="O1732" s="31" t="n">
        <v>9.488787</v>
      </c>
      <c r="P1732" s="31" t="n">
        <v>24.520124</v>
      </c>
      <c r="Q1732" s="31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31" t="n">
        <v>7.745418</v>
      </c>
      <c r="W1732" s="41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2*ROUNDUP(G1732*1000/V_ZENER,0)*PRICE_Z+(4+IF(CORE_MODE=1,1,0)+IF(OR(CORE_MODE=3,CORE_MODE=4),1+2*N_CW+2*N_CW_A,0))*ROUNDUP(G1732*DIODE_SAFETY/V_STICK,0)*PRICE_STICK</f>
        <v>78.9</v>
      </c>
      <c r="AG1732" s="24" t="n">
        <f aca="false">SUM(X1732:AF1732)</f>
        <v>5489.89891811</v>
      </c>
      <c r="AH1732" s="20" t="n">
        <f aca="false">FIXED_BOM</f>
        <v>3666</v>
      </c>
      <c r="AI1732" s="24" t="n">
        <f aca="false">(AG1732+AH1732)*(1+CONT)</f>
        <v>10529.2837558265</v>
      </c>
      <c r="AJ1732" s="24" t="n">
        <f aca="false">IF(AR1732&gt;0,AI1732/AR1732,1000000000000)</f>
        <v>438.596326130027</v>
      </c>
      <c r="AK1732" s="8" t="n">
        <f aca="false">IF(AND(AP1732&gt;=V_NEED,AR1732&gt;=P_MIN,AQ1732&gt;=Z_MIN,F1732&lt;=N_CAP,D1732&lt;=R_MAX,OR(CORONA_REQ=0,O1732&gt;=G1732),OR(CORE_MODE&lt;&gt;3,E_CORE&lt;=E_NULL_MAX)),1,0)</f>
        <v>0</v>
      </c>
      <c r="AL1732" s="31" t="n">
        <f aca="false">IF(AK1732=1,IF(OBJECTIVE=1,AI1732,AJ1732),1000000000000)+ROW()*0.000000001</f>
        <v>1000000000000</v>
      </c>
      <c r="AM1732" s="31" t="n">
        <v>5.60576</v>
      </c>
      <c r="AN1732" s="41" t="n">
        <v>1.599264</v>
      </c>
      <c r="AO1732" s="31" t="n">
        <v>23.801831</v>
      </c>
      <c r="AP1732" s="31" t="n">
        <f aca="false">IF(CORE_MODE=1,G1732,IF(OR(CORE_MODE=3,CORE_MODE=4),G1732+(CHOOSE(N_CW+1,0,1,CW_N2,CW_N3,CW_N4,CW_N5,CW_N6)+CHOOSE(N_CW_A+1,0,CW_A1,CW_A2))*CW_PER_SWING*AM1732,AM1732))</f>
        <v>21.15685303488</v>
      </c>
      <c r="AQ1732" s="41" t="n">
        <f aca="false">IF(CORE_MODE=2,AN1732,K1732)</f>
        <v>1.610578</v>
      </c>
      <c r="AR1732" s="31" t="n">
        <f aca="false">IF(CORE_MODE=2,AO1732,L1732)</f>
        <v>24.006776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31" t="n">
        <v>9.259956</v>
      </c>
      <c r="H1733" s="8" t="n">
        <v>29.183101</v>
      </c>
      <c r="I1733" s="8" t="n">
        <v>920.003475</v>
      </c>
      <c r="J1733" s="31" t="n">
        <v>31.525213</v>
      </c>
      <c r="K1733" s="41" t="n">
        <v>1.582537</v>
      </c>
      <c r="L1733" s="31" t="n">
        <v>3.692951</v>
      </c>
      <c r="M1733" s="8" t="n">
        <v>68</v>
      </c>
      <c r="N1733" s="8" t="n">
        <v>732</v>
      </c>
      <c r="O1733" s="31" t="n">
        <v>10.214631</v>
      </c>
      <c r="P1733" s="31" t="n">
        <v>6.001906</v>
      </c>
      <c r="Q1733" s="31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31" t="n">
        <v>2.89686</v>
      </c>
      <c r="W1733" s="41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2*ROUNDUP(G1733*1000/V_ZENER,0)*PRICE_Z+(4+IF(CORE_MODE=1,1,0)+IF(OR(CORE_MODE=3,CORE_MODE=4),1+2*N_CW+2*N_CW_A,0))*ROUNDUP(G1733*DIODE_SAFETY/V_STICK,0)*PRICE_STICK</f>
        <v>78.9</v>
      </c>
      <c r="AG1733" s="24" t="n">
        <f aca="false">SUM(X1733:AF1733)</f>
        <v>1612.52807758</v>
      </c>
      <c r="AH1733" s="20" t="n">
        <f aca="false">FIXED_BOM</f>
        <v>3666</v>
      </c>
      <c r="AI1733" s="24" t="n">
        <f aca="false">(AG1733+AH1733)*(1+CONT)</f>
        <v>6070.307289217</v>
      </c>
      <c r="AJ1733" s="24" t="n">
        <f aca="false">IF(AR1733&gt;0,AI1733/AR1733,1000000000000)</f>
        <v>1643.75516740325</v>
      </c>
      <c r="AK1733" s="8" t="n">
        <f aca="false">IF(AND(AP1733&gt;=V_NEED,AR1733&gt;=P_MIN,AQ1733&gt;=Z_MIN,F1733&lt;=N_CAP,D1733&lt;=R_MAX,OR(CORONA_REQ=0,O1733&gt;=G1733),OR(CORE_MODE&lt;&gt;3,E_CORE&lt;=E_NULL_MAX)),1,0)</f>
        <v>0</v>
      </c>
      <c r="AL1733" s="31" t="n">
        <f aca="false">IF(AK1733=1,IF(OBJECTIVE=1,AI1733,AJ1733),1000000000000)+ROW()*0.000000001</f>
        <v>1000000000000</v>
      </c>
      <c r="AM1733" s="31" t="n">
        <v>5.200183</v>
      </c>
      <c r="AN1733" s="41" t="n">
        <v>1.517862</v>
      </c>
      <c r="AO1733" s="31" t="n">
        <v>3.48151</v>
      </c>
      <c r="AP1733" s="31" t="n">
        <f aca="false">IF(CORE_MODE=1,G1733,IF(OR(CORE_MODE=3,CORE_MODE=4),G1733+(CHOOSE(N_CW+1,0,1,CW_N2,CW_N3,CW_N4,CW_N5,CW_N6)+CHOOSE(N_CW_A+1,0,CW_A1,CW_A2))*CW_PER_SWING*AM1733,AM1733))</f>
        <v>20.296111974129</v>
      </c>
      <c r="AQ1733" s="41" t="n">
        <f aca="false">IF(CORE_MODE=2,AN1733,K1733)</f>
        <v>1.582537</v>
      </c>
      <c r="AR1733" s="31" t="n">
        <f aca="false">IF(CORE_MODE=2,AO1733,L1733)</f>
        <v>3.692951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31" t="n">
        <v>9.259956</v>
      </c>
      <c r="H1734" s="8" t="n">
        <v>44.716301</v>
      </c>
      <c r="I1734" s="8" t="n">
        <v>1445.719746</v>
      </c>
      <c r="J1734" s="31" t="n">
        <v>32.330933</v>
      </c>
      <c r="K1734" s="41" t="n">
        <v>1.61161</v>
      </c>
      <c r="L1734" s="31" t="n">
        <v>5.996859</v>
      </c>
      <c r="M1734" s="8" t="n">
        <v>98</v>
      </c>
      <c r="N1734" s="8" t="n">
        <v>792</v>
      </c>
      <c r="O1734" s="31" t="n">
        <v>10.214631</v>
      </c>
      <c r="P1734" s="31" t="n">
        <v>9.002859</v>
      </c>
      <c r="Q1734" s="31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31" t="n">
        <v>3.63335</v>
      </c>
      <c r="W1734" s="41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2*ROUNDUP(G1734*1000/V_ZENER,0)*PRICE_Z+(4+IF(CORE_MODE=1,1,0)+IF(OR(CORE_MODE=3,CORE_MODE=4),1+2*N_CW+2*N_CW_A,0))*ROUNDUP(G1734*DIODE_SAFETY/V_STICK,0)*PRICE_STICK</f>
        <v>78.9</v>
      </c>
      <c r="AG1734" s="24" t="n">
        <f aca="false">SUM(X1734:AF1734)</f>
        <v>2165.19376593</v>
      </c>
      <c r="AH1734" s="20" t="n">
        <f aca="false">FIXED_BOM</f>
        <v>3666</v>
      </c>
      <c r="AI1734" s="24" t="n">
        <f aca="false">(AG1734+AH1734)*(1+CONT)</f>
        <v>6705.8728308195</v>
      </c>
      <c r="AJ1734" s="24" t="n">
        <f aca="false">IF(AR1734&gt;0,AI1734/AR1734,1000000000000)</f>
        <v>1118.23086566142</v>
      </c>
      <c r="AK1734" s="8" t="n">
        <f aca="false">IF(AND(AP1734&gt;=V_NEED,AR1734&gt;=P_MIN,AQ1734&gt;=Z_MIN,F1734&lt;=N_CAP,D1734&lt;=R_MAX,OR(CORONA_REQ=0,O1734&gt;=G1734),OR(CORE_MODE&lt;&gt;3,E_CORE&lt;=E_NULL_MAX)),1,0)</f>
        <v>0</v>
      </c>
      <c r="AL1734" s="31" t="n">
        <f aca="false">IF(AK1734=1,IF(OBJECTIVE=1,AI1734,AJ1734),1000000000000)+ROW()*0.000000001</f>
        <v>1000000000000</v>
      </c>
      <c r="AM1734" s="31" t="n">
        <v>5.240179</v>
      </c>
      <c r="AN1734" s="41" t="n">
        <v>1.56792</v>
      </c>
      <c r="AO1734" s="31" t="n">
        <v>5.78801</v>
      </c>
      <c r="AP1734" s="31" t="n">
        <f aca="false">IF(CORE_MODE=1,G1734,IF(OR(CORE_MODE=3,CORE_MODE=4),G1734+(CHOOSE(N_CW+1,0,1,CW_N2,CW_N3,CW_N4,CW_N5,CW_N6)+CHOOSE(N_CW_A+1,0,CW_A1,CW_A2))*CW_PER_SWING*AM1734,AM1734))</f>
        <v>20.380994005077</v>
      </c>
      <c r="AQ1734" s="41" t="n">
        <f aca="false">IF(CORE_MODE=2,AN1734,K1734)</f>
        <v>1.61161</v>
      </c>
      <c r="AR1734" s="31" t="n">
        <f aca="false">IF(CORE_MODE=2,AO1734,L1734)</f>
        <v>5.996859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31" t="n">
        <v>9.259956</v>
      </c>
      <c r="H1735" s="8" t="n">
        <v>60.249502</v>
      </c>
      <c r="I1735" s="8" t="n">
        <v>1971.436018</v>
      </c>
      <c r="J1735" s="31" t="n">
        <v>32.7212</v>
      </c>
      <c r="K1735" s="41" t="n">
        <v>1.625467</v>
      </c>
      <c r="L1735" s="31" t="n">
        <v>8.300676</v>
      </c>
      <c r="M1735" s="8" t="n">
        <v>134</v>
      </c>
      <c r="N1735" s="8" t="n">
        <v>864</v>
      </c>
      <c r="O1735" s="31" t="n">
        <v>10.214631</v>
      </c>
      <c r="P1735" s="31" t="n">
        <v>12.003812</v>
      </c>
      <c r="Q1735" s="31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31" t="n">
        <v>4.517138</v>
      </c>
      <c r="W1735" s="41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2*ROUNDUP(G1735*1000/V_ZENER,0)*PRICE_Z+(4+IF(CORE_MODE=1,1,0)+IF(OR(CORE_MODE=3,CORE_MODE=4),1+2*N_CW+2*N_CW_A,0))*ROUNDUP(G1735*DIODE_SAFETY/V_STICK,0)*PRICE_STICK</f>
        <v>78.9</v>
      </c>
      <c r="AG1735" s="24" t="n">
        <f aca="false">SUM(X1735:AF1735)</f>
        <v>2818.61442722</v>
      </c>
      <c r="AH1735" s="20" t="n">
        <f aca="false">FIXED_BOM</f>
        <v>3666</v>
      </c>
      <c r="AI1735" s="24" t="n">
        <f aca="false">(AG1735+AH1735)*(1+CONT)</f>
        <v>7457.306591303</v>
      </c>
      <c r="AJ1735" s="24" t="n">
        <f aca="false">IF(AR1735&gt;0,AI1735/AR1735,1000000000000)</f>
        <v>898.397502962771</v>
      </c>
      <c r="AK1735" s="8" t="n">
        <f aca="false">IF(AND(AP1735&gt;=V_NEED,AR1735&gt;=P_MIN,AQ1735&gt;=Z_MIN,F1735&lt;=N_CAP,D1735&lt;=R_MAX,OR(CORONA_REQ=0,O1735&gt;=G1735),OR(CORE_MODE&lt;&gt;3,E_CORE&lt;=E_NULL_MAX)),1,0)</f>
        <v>0</v>
      </c>
      <c r="AL1735" s="31" t="n">
        <f aca="false">IF(AK1735=1,IF(OBJECTIVE=1,AI1735,AJ1735),1000000000000)+ROW()*0.000000001</f>
        <v>1000000000000</v>
      </c>
      <c r="AM1735" s="31" t="n">
        <v>5.291477</v>
      </c>
      <c r="AN1735" s="41" t="n">
        <v>1.591146</v>
      </c>
      <c r="AO1735" s="31" t="n">
        <v>8.082628</v>
      </c>
      <c r="AP1735" s="31" t="n">
        <f aca="false">IF(CORE_MODE=1,G1735,IF(OR(CORE_MODE=3,CORE_MODE=4),G1735+(CHOOSE(N_CW+1,0,1,CW_N2,CW_N3,CW_N4,CW_N5,CW_N6)+CHOOSE(N_CW_A+1,0,CW_A1,CW_A2))*CW_PER_SWING*AM1735,AM1735))</f>
        <v>20.489861852451</v>
      </c>
      <c r="AQ1735" s="41" t="n">
        <f aca="false">IF(CORE_MODE=2,AN1735,K1735)</f>
        <v>1.625467</v>
      </c>
      <c r="AR1735" s="31" t="n">
        <f aca="false">IF(CORE_MODE=2,AO1735,L1735)</f>
        <v>8.300676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31" t="n">
        <v>9.259956</v>
      </c>
      <c r="H1736" s="8" t="n">
        <v>75.782702</v>
      </c>
      <c r="I1736" s="8" t="n">
        <v>2497.152289</v>
      </c>
      <c r="J1736" s="31" t="n">
        <v>32.951481</v>
      </c>
      <c r="K1736" s="41" t="n">
        <v>1.634087</v>
      </c>
      <c r="L1736" s="31" t="n">
        <v>10.61608</v>
      </c>
      <c r="M1736" s="8" t="n">
        <v>164</v>
      </c>
      <c r="N1736" s="8" t="n">
        <v>924</v>
      </c>
      <c r="O1736" s="31" t="n">
        <v>10.214631</v>
      </c>
      <c r="P1736" s="31" t="n">
        <v>15.004765</v>
      </c>
      <c r="Q1736" s="31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31" t="n">
        <v>5.253628</v>
      </c>
      <c r="W1736" s="41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2*ROUNDUP(G1736*1000/V_ZENER,0)*PRICE_Z+(4+IF(CORE_MODE=1,1,0)+IF(OR(CORE_MODE=3,CORE_MODE=4),1+2*N_CW+2*N_CW_A,0))*ROUNDUP(G1736*DIODE_SAFETY/V_STICK,0)*PRICE_STICK</f>
        <v>78.9</v>
      </c>
      <c r="AG1736" s="24" t="n">
        <f aca="false">SUM(X1736:AF1736)</f>
        <v>3371.28011057</v>
      </c>
      <c r="AH1736" s="20" t="n">
        <f aca="false">FIXED_BOM</f>
        <v>3666</v>
      </c>
      <c r="AI1736" s="24" t="n">
        <f aca="false">(AG1736+AH1736)*(1+CONT)</f>
        <v>8092.8721271555</v>
      </c>
      <c r="AJ1736" s="24" t="n">
        <f aca="false">IF(AR1736&gt;0,AI1736/AR1736,1000000000000)</f>
        <v>762.322074358473</v>
      </c>
      <c r="AK1736" s="8" t="n">
        <f aca="false">IF(AND(AP1736&gt;=V_NEED,AR1736&gt;=P_MIN,AQ1736&gt;=Z_MIN,F1736&lt;=N_CAP,D1736&lt;=R_MAX,OR(CORONA_REQ=0,O1736&gt;=G1736),OR(CORE_MODE&lt;&gt;3,E_CORE&lt;=E_NULL_MAX)),1,0)</f>
        <v>0</v>
      </c>
      <c r="AL1736" s="31" t="n">
        <f aca="false">IF(AK1736=1,IF(OBJECTIVE=1,AI1736,AJ1736),1000000000000)+ROW()*0.000000001</f>
        <v>1000000000000</v>
      </c>
      <c r="AM1736" s="31" t="n">
        <v>5.332971</v>
      </c>
      <c r="AN1736" s="41" t="n">
        <v>1.606485</v>
      </c>
      <c r="AO1736" s="31" t="n">
        <v>10.39893</v>
      </c>
      <c r="AP1736" s="31" t="n">
        <f aca="false">IF(CORE_MODE=1,G1736,IF(OR(CORE_MODE=3,CORE_MODE=4),G1736+(CHOOSE(N_CW+1,0,1,CW_N2,CW_N3,CW_N4,CW_N5,CW_N6)+CHOOSE(N_CW_A+1,0,CW_A1,CW_A2))*CW_PER_SWING*AM1736,AM1736))</f>
        <v>20.577923033373</v>
      </c>
      <c r="AQ1736" s="41" t="n">
        <f aca="false">IF(CORE_MODE=2,AN1736,K1736)</f>
        <v>1.634087</v>
      </c>
      <c r="AR1736" s="31" t="n">
        <f aca="false">IF(CORE_MODE=2,AO1736,L1736)</f>
        <v>10.61608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31" t="n">
        <v>9.259956</v>
      </c>
      <c r="H1737" s="8" t="n">
        <v>91.315903</v>
      </c>
      <c r="I1737" s="8" t="n">
        <v>3022.868561</v>
      </c>
      <c r="J1737" s="31" t="n">
        <v>33.103419</v>
      </c>
      <c r="K1737" s="41" t="n">
        <v>1.638878</v>
      </c>
      <c r="L1737" s="31" t="n">
        <v>12.906699</v>
      </c>
      <c r="M1737" s="8" t="n">
        <v>194</v>
      </c>
      <c r="N1737" s="8" t="n">
        <v>984</v>
      </c>
      <c r="O1737" s="31" t="n">
        <v>10.214631</v>
      </c>
      <c r="P1737" s="31" t="n">
        <v>18.005718</v>
      </c>
      <c r="Q1737" s="31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31" t="n">
        <v>5.990117</v>
      </c>
      <c r="W1737" s="41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2*ROUNDUP(G1737*1000/V_ZENER,0)*PRICE_Z+(4+IF(CORE_MODE=1,1,0)+IF(OR(CORE_MODE=3,CORE_MODE=4),1+2*N_CW+2*N_CW_A,0))*ROUNDUP(G1737*DIODE_SAFETY/V_STICK,0)*PRICE_STICK</f>
        <v>78.9</v>
      </c>
      <c r="AG1737" s="24" t="n">
        <f aca="false">SUM(X1737:AF1737)</f>
        <v>3923.94579892</v>
      </c>
      <c r="AH1737" s="20" t="n">
        <f aca="false">FIXED_BOM</f>
        <v>3666</v>
      </c>
      <c r="AI1737" s="24" t="n">
        <f aca="false">(AG1737+AH1737)*(1+CONT)</f>
        <v>8728.437668758</v>
      </c>
      <c r="AJ1737" s="24" t="n">
        <f aca="false">IF(AR1737&gt;0,AI1737/AR1737,1000000000000)</f>
        <v>676.271885534636</v>
      </c>
      <c r="AK1737" s="8" t="n">
        <f aca="false">IF(AND(AP1737&gt;=V_NEED,AR1737&gt;=P_MIN,AQ1737&gt;=Z_MIN,F1737&lt;=N_CAP,D1737&lt;=R_MAX,OR(CORONA_REQ=0,O1737&gt;=G1737),OR(CORE_MODE&lt;&gt;3,E_CORE&lt;=E_NULL_MAX)),1,0)</f>
        <v>0</v>
      </c>
      <c r="AL1737" s="31" t="n">
        <f aca="false">IF(AK1737=1,IF(OBJECTIVE=1,AI1737,AJ1737),1000000000000)+ROW()*0.000000001</f>
        <v>1000000000000</v>
      </c>
      <c r="AM1737" s="31" t="n">
        <v>5.368262</v>
      </c>
      <c r="AN1737" s="41" t="n">
        <v>1.616694</v>
      </c>
      <c r="AO1737" s="31" t="n">
        <v>12.702011</v>
      </c>
      <c r="AP1737" s="31" t="n">
        <f aca="false">IF(CORE_MODE=1,G1737,IF(OR(CORE_MODE=3,CORE_MODE=4),G1737+(CHOOSE(N_CW+1,0,1,CW_N2,CW_N3,CW_N4,CW_N5,CW_N6)+CHOOSE(N_CW_A+1,0,CW_A1,CW_A2))*CW_PER_SWING*AM1737,AM1737))</f>
        <v>20.652819816906</v>
      </c>
      <c r="AQ1737" s="41" t="n">
        <f aca="false">IF(CORE_MODE=2,AN1737,K1737)</f>
        <v>1.638878</v>
      </c>
      <c r="AR1737" s="31" t="n">
        <f aca="false">IF(CORE_MODE=2,AO1737,L1737)</f>
        <v>12.906699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31" t="n">
        <v>9.259956</v>
      </c>
      <c r="H1738" s="8" t="n">
        <v>122.382304</v>
      </c>
      <c r="I1738" s="8" t="n">
        <v>4074.301104</v>
      </c>
      <c r="J1738" s="31" t="n">
        <v>33.291587</v>
      </c>
      <c r="K1738" s="41" t="n">
        <v>1.646308</v>
      </c>
      <c r="L1738" s="31" t="n">
        <v>17.531699</v>
      </c>
      <c r="M1738" s="8" t="n">
        <v>260</v>
      </c>
      <c r="N1738" s="8" t="n">
        <v>1116</v>
      </c>
      <c r="O1738" s="31" t="n">
        <v>10.214631</v>
      </c>
      <c r="P1738" s="31" t="n">
        <v>24.007624</v>
      </c>
      <c r="Q1738" s="31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31" t="n">
        <v>7.610395</v>
      </c>
      <c r="W1738" s="41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2*ROUNDUP(G1738*1000/V_ZENER,0)*PRICE_Z+(4+IF(CORE_MODE=1,1,0)+IF(OR(CORE_MODE=3,CORE_MODE=4),1+2*N_CW+2*N_CW_A,0))*ROUNDUP(G1738*DIODE_SAFETY/V_STICK,0)*PRICE_STICK</f>
        <v>78.9</v>
      </c>
      <c r="AG1738" s="24" t="n">
        <f aca="false">SUM(X1738:AF1738)</f>
        <v>5130.03214356</v>
      </c>
      <c r="AH1738" s="20" t="n">
        <f aca="false">FIXED_BOM</f>
        <v>3666</v>
      </c>
      <c r="AI1738" s="24" t="n">
        <f aca="false">(AG1738+AH1738)*(1+CONT)</f>
        <v>10115.436965094</v>
      </c>
      <c r="AJ1738" s="24" t="n">
        <f aca="false">IF(AR1738&gt;0,AI1738/AR1738,1000000000000)</f>
        <v>576.979844628521</v>
      </c>
      <c r="AK1738" s="8" t="n">
        <f aca="false">IF(AND(AP1738&gt;=V_NEED,AR1738&gt;=P_MIN,AQ1738&gt;=Z_MIN,F1738&lt;=N_CAP,D1738&lt;=R_MAX,OR(CORONA_REQ=0,O1738&gt;=G1738),OR(CORE_MODE&lt;&gt;3,E_CORE&lt;=E_NULL_MAX)),1,0)</f>
        <v>0</v>
      </c>
      <c r="AL1738" s="31" t="n">
        <f aca="false">IF(AK1738=1,IF(OBJECTIVE=1,AI1738,AJ1738),1000000000000)+ROW()*0.000000001</f>
        <v>1000000000000</v>
      </c>
      <c r="AM1738" s="31" t="n">
        <v>5.491278</v>
      </c>
      <c r="AN1738" s="41" t="n">
        <v>1.628726</v>
      </c>
      <c r="AO1738" s="31" t="n">
        <v>17.314617</v>
      </c>
      <c r="AP1738" s="31" t="n">
        <f aca="false">IF(CORE_MODE=1,G1738,IF(OR(CORE_MODE=3,CORE_MODE=4),G1738+(CHOOSE(N_CW+1,0,1,CW_N2,CW_N3,CW_N4,CW_N5,CW_N6)+CHOOSE(N_CW_A+1,0,CW_A1,CW_A2))*CW_PER_SWING*AM1738,AM1738))</f>
        <v>20.913892122114</v>
      </c>
      <c r="AQ1738" s="41" t="n">
        <f aca="false">IF(CORE_MODE=2,AN1738,K1738)</f>
        <v>1.646308</v>
      </c>
      <c r="AR1738" s="31" t="n">
        <f aca="false">IF(CORE_MODE=2,AO1738,L1738)</f>
        <v>17.531699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31" t="n">
        <v>9.259956</v>
      </c>
      <c r="H1739" s="8" t="n">
        <v>39.878948</v>
      </c>
      <c r="I1739" s="8" t="n">
        <v>1114.146004</v>
      </c>
      <c r="J1739" s="31" t="n">
        <v>27.9382</v>
      </c>
      <c r="K1739" s="41" t="n">
        <v>1.584834</v>
      </c>
      <c r="L1739" s="31" t="n">
        <v>4.487016</v>
      </c>
      <c r="M1739" s="8" t="n">
        <v>68</v>
      </c>
      <c r="N1739" s="8" t="n">
        <v>732</v>
      </c>
      <c r="O1739" s="31" t="n">
        <v>10.214631</v>
      </c>
      <c r="P1739" s="31" t="n">
        <v>7.08764</v>
      </c>
      <c r="Q1739" s="31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31" t="n">
        <v>2.89686</v>
      </c>
      <c r="W1739" s="41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2*ROUNDUP(G1739*1000/V_ZENER,0)*PRICE_Z+(4+IF(CORE_MODE=1,1,0)+IF(OR(CORE_MODE=3,CORE_MODE=4),1+2*N_CW+2*N_CW_A,0))*ROUNDUP(G1739*DIODE_SAFETY/V_STICK,0)*PRICE_STICK</f>
        <v>78.9</v>
      </c>
      <c r="AG1739" s="24" t="n">
        <f aca="false">SUM(X1739:AF1739)</f>
        <v>1625.52431356</v>
      </c>
      <c r="AH1739" s="20" t="n">
        <f aca="false">FIXED_BOM</f>
        <v>3666</v>
      </c>
      <c r="AI1739" s="24" t="n">
        <f aca="false">(AG1739+AH1739)*(1+CONT)</f>
        <v>6085.252960594</v>
      </c>
      <c r="AJ1739" s="24" t="n">
        <f aca="false">IF(AR1739&gt;0,AI1739/AR1739,1000000000000)</f>
        <v>1356.19150022955</v>
      </c>
      <c r="AK1739" s="8" t="n">
        <f aca="false">IF(AND(AP1739&gt;=V_NEED,AR1739&gt;=P_MIN,AQ1739&gt;=Z_MIN,F1739&lt;=N_CAP,D1739&lt;=R_MAX,OR(CORONA_REQ=0,O1739&gt;=G1739),OR(CORE_MODE&lt;&gt;3,E_CORE&lt;=E_NULL_MAX)),1,0)</f>
        <v>0</v>
      </c>
      <c r="AL1739" s="31" t="n">
        <f aca="false">IF(AK1739=1,IF(OBJECTIVE=1,AI1739,AJ1739),1000000000000)+ROW()*0.000000001</f>
        <v>1000000000000</v>
      </c>
      <c r="AM1739" s="31" t="n">
        <v>5.210322</v>
      </c>
      <c r="AN1739" s="41" t="n">
        <v>1.529979</v>
      </c>
      <c r="AO1739" s="31" t="n">
        <v>4.270836</v>
      </c>
      <c r="AP1739" s="31" t="n">
        <f aca="false">IF(CORE_MODE=1,G1739,IF(OR(CORE_MODE=3,CORE_MODE=4),G1739+(CHOOSE(N_CW+1,0,1,CW_N2,CW_N3,CW_N4,CW_N5,CW_N6)+CHOOSE(N_CW_A+1,0,CW_A1,CW_A2))*CW_PER_SWING*AM1739,AM1739))</f>
        <v>20.317629598686</v>
      </c>
      <c r="AQ1739" s="41" t="n">
        <f aca="false">IF(CORE_MODE=2,AN1739,K1739)</f>
        <v>1.584834</v>
      </c>
      <c r="AR1739" s="31" t="n">
        <f aca="false">IF(CORE_MODE=2,AO1739,L1739)</f>
        <v>4.487016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31" t="n">
        <v>9.259956</v>
      </c>
      <c r="H1740" s="8" t="n">
        <v>61.524061</v>
      </c>
      <c r="I1740" s="8" t="n">
        <v>1750.800863</v>
      </c>
      <c r="J1740" s="31" t="n">
        <v>28.457173</v>
      </c>
      <c r="K1740" s="41" t="n">
        <v>1.608853</v>
      </c>
      <c r="L1740" s="31" t="n">
        <v>7.244617</v>
      </c>
      <c r="M1740" s="8" t="n">
        <v>104</v>
      </c>
      <c r="N1740" s="8" t="n">
        <v>804</v>
      </c>
      <c r="O1740" s="31" t="n">
        <v>10.214631</v>
      </c>
      <c r="P1740" s="31" t="n">
        <v>10.631461</v>
      </c>
      <c r="Q1740" s="31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31" t="n">
        <v>3.780648</v>
      </c>
      <c r="W1740" s="41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2*ROUNDUP(G1740*1000/V_ZENER,0)*PRICE_Z+(4+IF(CORE_MODE=1,1,0)+IF(OR(CORE_MODE=3,CORE_MODE=4),1+2*N_CW+2*N_CW_A,0))*ROUNDUP(G1740*DIODE_SAFETY/V_STICK,0)*PRICE_STICK</f>
        <v>78.9</v>
      </c>
      <c r="AG1740" s="24" t="n">
        <f aca="false">SUM(X1740:AF1740)</f>
        <v>2285.44310481</v>
      </c>
      <c r="AH1740" s="20" t="n">
        <f aca="false">FIXED_BOM</f>
        <v>3666</v>
      </c>
      <c r="AI1740" s="24" t="n">
        <f aca="false">(AG1740+AH1740)*(1+CONT)</f>
        <v>6844.1595705315</v>
      </c>
      <c r="AJ1740" s="24" t="n">
        <f aca="false">IF(AR1740&gt;0,AI1740/AR1740,1000000000000)</f>
        <v>944.72345060222</v>
      </c>
      <c r="AK1740" s="8" t="n">
        <f aca="false">IF(AND(AP1740&gt;=V_NEED,AR1740&gt;=P_MIN,AQ1740&gt;=Z_MIN,F1740&lt;=N_CAP,D1740&lt;=R_MAX,OR(CORONA_REQ=0,O1740&gt;=G1740),OR(CORE_MODE&lt;&gt;3,E_CORE&lt;=E_NULL_MAX)),1,0)</f>
        <v>0</v>
      </c>
      <c r="AL1740" s="31" t="n">
        <f aca="false">IF(AK1740=1,IF(OBJECTIVE=1,AI1740,AJ1740),1000000000000)+ROW()*0.000000001</f>
        <v>1000000000000</v>
      </c>
      <c r="AM1740" s="31" t="n">
        <v>5.263617</v>
      </c>
      <c r="AN1740" s="41" t="n">
        <v>1.571967</v>
      </c>
      <c r="AO1740" s="31" t="n">
        <v>7.031224</v>
      </c>
      <c r="AP1740" s="31" t="n">
        <f aca="false">IF(CORE_MODE=1,G1740,IF(OR(CORE_MODE=3,CORE_MODE=4),G1740+(CHOOSE(N_CW+1,0,1,CW_N2,CW_N3,CW_N4,CW_N5,CW_N6)+CHOOSE(N_CW_A+1,0,CW_A1,CW_A2))*CW_PER_SWING*AM1740,AM1740))</f>
        <v>20.430735605271</v>
      </c>
      <c r="AQ1740" s="41" t="n">
        <f aca="false">IF(CORE_MODE=2,AN1740,K1740)</f>
        <v>1.608853</v>
      </c>
      <c r="AR1740" s="31" t="n">
        <f aca="false">IF(CORE_MODE=2,AO1740,L1740)</f>
        <v>7.244617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31" t="n">
        <v>9.259956</v>
      </c>
      <c r="H1741" s="8" t="n">
        <v>83.169174</v>
      </c>
      <c r="I1741" s="8" t="n">
        <v>2387.455722</v>
      </c>
      <c r="J1741" s="31" t="n">
        <v>28.706017</v>
      </c>
      <c r="K1741" s="41" t="n">
        <v>1.620207</v>
      </c>
      <c r="L1741" s="31" t="n">
        <v>10.006631</v>
      </c>
      <c r="M1741" s="8" t="n">
        <v>140</v>
      </c>
      <c r="N1741" s="8" t="n">
        <v>876</v>
      </c>
      <c r="O1741" s="31" t="n">
        <v>10.214631</v>
      </c>
      <c r="P1741" s="31" t="n">
        <v>14.175281</v>
      </c>
      <c r="Q1741" s="31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31" t="n">
        <v>4.664436</v>
      </c>
      <c r="W1741" s="41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2*ROUNDUP(G1741*1000/V_ZENER,0)*PRICE_Z+(4+IF(CORE_MODE=1,1,0)+IF(OR(CORE_MODE=3,CORE_MODE=4),1+2*N_CW+2*N_CW_A,0))*ROUNDUP(G1741*DIODE_SAFETY/V_STICK,0)*PRICE_STICK</f>
        <v>78.9</v>
      </c>
      <c r="AG1741" s="24" t="n">
        <f aca="false">SUM(X1741:AF1741)</f>
        <v>2945.36188559</v>
      </c>
      <c r="AH1741" s="20" t="n">
        <f aca="false">FIXED_BOM</f>
        <v>3666</v>
      </c>
      <c r="AI1741" s="24" t="n">
        <f aca="false">(AG1741+AH1741)*(1+CONT)</f>
        <v>7603.0661684285</v>
      </c>
      <c r="AJ1741" s="24" t="n">
        <f aca="false">IF(AR1741&gt;0,AI1741/AR1741,1000000000000)</f>
        <v>759.802791611732</v>
      </c>
      <c r="AK1741" s="8" t="n">
        <f aca="false">IF(AND(AP1741&gt;=V_NEED,AR1741&gt;=P_MIN,AQ1741&gt;=Z_MIN,F1741&lt;=N_CAP,D1741&lt;=R_MAX,OR(CORONA_REQ=0,O1741&gt;=G1741),OR(CORE_MODE&lt;&gt;3,E_CORE&lt;=E_NULL_MAX)),1,0)</f>
        <v>0</v>
      </c>
      <c r="AL1741" s="31" t="n">
        <f aca="false">IF(AK1741=1,IF(OBJECTIVE=1,AI1741,AJ1741),1000000000000)+ROW()*0.000000001</f>
        <v>1000000000000</v>
      </c>
      <c r="AM1741" s="31" t="n">
        <v>5.317766</v>
      </c>
      <c r="AN1741" s="41" t="n">
        <v>1.591922</v>
      </c>
      <c r="AO1741" s="31" t="n">
        <v>9.788928</v>
      </c>
      <c r="AP1741" s="31" t="n">
        <f aca="false">IF(CORE_MODE=1,G1741,IF(OR(CORE_MODE=3,CORE_MODE=4),G1741+(CHOOSE(N_CW+1,0,1,CW_N2,CW_N3,CW_N4,CW_N5,CW_N6)+CHOOSE(N_CW_A+1,0,CW_A1,CW_A2))*CW_PER_SWING*AM1741,AM1741))</f>
        <v>20.545654024458</v>
      </c>
      <c r="AQ1741" s="41" t="n">
        <f aca="false">IF(CORE_MODE=2,AN1741,K1741)</f>
        <v>1.620207</v>
      </c>
      <c r="AR1741" s="31" t="n">
        <f aca="false">IF(CORE_MODE=2,AO1741,L1741)</f>
        <v>10.006631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31" t="n">
        <v>9.259956</v>
      </c>
      <c r="H1742" s="8" t="n">
        <v>104.814287</v>
      </c>
      <c r="I1742" s="8" t="n">
        <v>3024.110581</v>
      </c>
      <c r="J1742" s="31" t="n">
        <v>28.852084</v>
      </c>
      <c r="K1742" s="41" t="n">
        <v>1.626818</v>
      </c>
      <c r="L1742" s="31" t="n">
        <v>12.758183</v>
      </c>
      <c r="M1742" s="8" t="n">
        <v>170</v>
      </c>
      <c r="N1742" s="8" t="n">
        <v>936</v>
      </c>
      <c r="O1742" s="31" t="n">
        <v>10.214631</v>
      </c>
      <c r="P1742" s="31" t="n">
        <v>17.719101</v>
      </c>
      <c r="Q1742" s="31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31" t="n">
        <v>5.400926</v>
      </c>
      <c r="W1742" s="41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2*ROUNDUP(G1742*1000/V_ZENER,0)*PRICE_Z+(4+IF(CORE_MODE=1,1,0)+IF(OR(CORE_MODE=3,CORE_MODE=4),1+2*N_CW+2*N_CW_A,0))*ROUNDUP(G1742*DIODE_SAFETY/V_STICK,0)*PRICE_STICK</f>
        <v>78.9</v>
      </c>
      <c r="AG1742" s="24" t="n">
        <f aca="false">SUM(X1742:AF1742)</f>
        <v>3504.52575043</v>
      </c>
      <c r="AH1742" s="20" t="n">
        <f aca="false">FIXED_BOM</f>
        <v>3666</v>
      </c>
      <c r="AI1742" s="24" t="n">
        <f aca="false">(AG1742+AH1742)*(1+CONT)</f>
        <v>8246.1046129945</v>
      </c>
      <c r="AJ1742" s="24" t="n">
        <f aca="false">IF(AR1742&gt;0,AI1742/AR1742,1000000000000)</f>
        <v>646.338480408574</v>
      </c>
      <c r="AK1742" s="8" t="n">
        <f aca="false">IF(AND(AP1742&gt;=V_NEED,AR1742&gt;=P_MIN,AQ1742&gt;=Z_MIN,F1742&lt;=N_CAP,D1742&lt;=R_MAX,OR(CORONA_REQ=0,O1742&gt;=G1742),OR(CORE_MODE&lt;&gt;3,E_CORE&lt;=E_NULL_MAX)),1,0)</f>
        <v>0</v>
      </c>
      <c r="AL1742" s="31" t="n">
        <f aca="false">IF(AK1742=1,IF(OBJECTIVE=1,AI1742,AJ1742),1000000000000)+ROW()*0.000000001</f>
        <v>1000000000000</v>
      </c>
      <c r="AM1742" s="31" t="n">
        <v>5.360843</v>
      </c>
      <c r="AN1742" s="41" t="n">
        <v>1.605103</v>
      </c>
      <c r="AO1742" s="31" t="n">
        <v>12.55406</v>
      </c>
      <c r="AP1742" s="31" t="n">
        <f aca="false">IF(CORE_MODE=1,G1742,IF(OR(CORE_MODE=3,CORE_MODE=4),G1742+(CHOOSE(N_CW+1,0,1,CW_N2,CW_N3,CW_N4,CW_N5,CW_N6)+CHOOSE(N_CW_A+1,0,CW_A1,CW_A2))*CW_PER_SWING*AM1742,AM1742))</f>
        <v>20.637074747709</v>
      </c>
      <c r="AQ1742" s="41" t="n">
        <f aca="false">IF(CORE_MODE=2,AN1742,K1742)</f>
        <v>1.626818</v>
      </c>
      <c r="AR1742" s="31" t="n">
        <f aca="false">IF(CORE_MODE=2,AO1742,L1742)</f>
        <v>12.758183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31" t="n">
        <v>9.259956</v>
      </c>
      <c r="H1743" s="8" t="n">
        <v>126.4594</v>
      </c>
      <c r="I1743" s="8" t="n">
        <v>3660.76544</v>
      </c>
      <c r="J1743" s="31" t="n">
        <v>28.948148</v>
      </c>
      <c r="K1743" s="41" t="n">
        <v>1.631141</v>
      </c>
      <c r="L1743" s="31" t="n">
        <v>15.51461</v>
      </c>
      <c r="M1743" s="8" t="n">
        <v>206</v>
      </c>
      <c r="N1743" s="8" t="n">
        <v>1008</v>
      </c>
      <c r="O1743" s="31" t="n">
        <v>10.214631</v>
      </c>
      <c r="P1743" s="31" t="n">
        <v>21.262921</v>
      </c>
      <c r="Q1743" s="31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31" t="n">
        <v>6.284713</v>
      </c>
      <c r="W1743" s="41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2*ROUNDUP(G1743*1000/V_ZENER,0)*PRICE_Z+(4+IF(CORE_MODE=1,1,0)+IF(OR(CORE_MODE=3,CORE_MODE=4),1+2*N_CW+2*N_CW_A,0))*ROUNDUP(G1743*DIODE_SAFETY/V_STICK,0)*PRICE_STICK</f>
        <v>78.9</v>
      </c>
      <c r="AG1743" s="24" t="n">
        <f aca="false">SUM(X1743:AF1743)</f>
        <v>4164.44446621</v>
      </c>
      <c r="AH1743" s="20" t="n">
        <f aca="false">FIXED_BOM</f>
        <v>3666</v>
      </c>
      <c r="AI1743" s="24" t="n">
        <f aca="false">(AG1743+AH1743)*(1+CONT)</f>
        <v>9005.0111361415</v>
      </c>
      <c r="AJ1743" s="24" t="n">
        <f aca="false">IF(AR1743&gt;0,AI1743/AR1743,1000000000000)</f>
        <v>580.421366450172</v>
      </c>
      <c r="AK1743" s="8" t="n">
        <f aca="false">IF(AND(AP1743&gt;=V_NEED,AR1743&gt;=P_MIN,AQ1743&gt;=Z_MIN,F1743&lt;=N_CAP,D1743&lt;=R_MAX,OR(CORONA_REQ=0,O1743&gt;=G1743),OR(CORE_MODE&lt;&gt;3,E_CORE&lt;=E_NULL_MAX)),1,0)</f>
        <v>0</v>
      </c>
      <c r="AL1743" s="31" t="n">
        <f aca="false">IF(AK1743=1,IF(OBJECTIVE=1,AI1743,AJ1743),1000000000000)+ROW()*0.000000001</f>
        <v>1000000000000</v>
      </c>
      <c r="AM1743" s="31" t="n">
        <v>5.438748</v>
      </c>
      <c r="AN1743" s="41" t="n">
        <v>1.61231</v>
      </c>
      <c r="AO1743" s="31" t="n">
        <v>15.301205</v>
      </c>
      <c r="AP1743" s="31" t="n">
        <f aca="false">IF(CORE_MODE=1,G1743,IF(OR(CORE_MODE=3,CORE_MODE=4),G1743+(CHOOSE(N_CW+1,0,1,CW_N2,CW_N3,CW_N4,CW_N5,CW_N6)+CHOOSE(N_CW_A+1,0,CW_A1,CW_A2))*CW_PER_SWING*AM1743,AM1743))</f>
        <v>20.802409646724</v>
      </c>
      <c r="AQ1743" s="41" t="n">
        <f aca="false">IF(CORE_MODE=2,AN1743,K1743)</f>
        <v>1.631141</v>
      </c>
      <c r="AR1743" s="31" t="n">
        <f aca="false">IF(CORE_MODE=2,AO1743,L1743)</f>
        <v>15.51461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31" t="n">
        <v>9.259956</v>
      </c>
      <c r="H1744" s="8" t="n">
        <v>169.749626</v>
      </c>
      <c r="I1744" s="8" t="n">
        <v>4934.075158</v>
      </c>
      <c r="J1744" s="31" t="n">
        <v>29.066781</v>
      </c>
      <c r="K1744" s="41" t="n">
        <v>1.63689</v>
      </c>
      <c r="L1744" s="31" t="n">
        <v>21.037151</v>
      </c>
      <c r="M1744" s="8" t="n">
        <v>272</v>
      </c>
      <c r="N1744" s="8" t="n">
        <v>1140</v>
      </c>
      <c r="O1744" s="31" t="n">
        <v>10.214631</v>
      </c>
      <c r="P1744" s="31" t="n">
        <v>28.350561</v>
      </c>
      <c r="Q1744" s="31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31" t="n">
        <v>7.904991</v>
      </c>
      <c r="W1744" s="41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2*ROUNDUP(G1744*1000/V_ZENER,0)*PRICE_Z+(4+IF(CORE_MODE=1,1,0)+IF(OR(CORE_MODE=3,CORE_MODE=4),1+2*N_CW+2*N_CW_A,0))*ROUNDUP(G1744*DIODE_SAFETY/V_STICK,0)*PRICE_STICK</f>
        <v>78.9</v>
      </c>
      <c r="AG1744" s="24" t="n">
        <f aca="false">SUM(X1744:AF1744)</f>
        <v>5383.5271238</v>
      </c>
      <c r="AH1744" s="20" t="n">
        <f aca="false">FIXED_BOM</f>
        <v>3666</v>
      </c>
      <c r="AI1744" s="24" t="n">
        <f aca="false">(AG1744+AH1744)*(1+CONT)</f>
        <v>10406.95619237</v>
      </c>
      <c r="AJ1744" s="24" t="n">
        <f aca="false">IF(AR1744&gt;0,AI1744/AR1744,1000000000000)</f>
        <v>494.694181373229</v>
      </c>
      <c r="AK1744" s="8" t="n">
        <f aca="false">IF(AND(AP1744&gt;=V_NEED,AR1744&gt;=P_MIN,AQ1744&gt;=Z_MIN,F1744&lt;=N_CAP,D1744&lt;=R_MAX,OR(CORONA_REQ=0,O1744&gt;=G1744),OR(CORE_MODE&lt;&gt;3,E_CORE&lt;=E_NULL_MAX)),1,0)</f>
        <v>0</v>
      </c>
      <c r="AL1744" s="31" t="n">
        <f aca="false">IF(AK1744=1,IF(OBJECTIVE=1,AI1744,AJ1744),1000000000000)+ROW()*0.000000001</f>
        <v>1000000000000</v>
      </c>
      <c r="AM1744" s="31" t="n">
        <v>5.560462</v>
      </c>
      <c r="AN1744" s="41" t="n">
        <v>1.622612</v>
      </c>
      <c r="AO1744" s="31" t="n">
        <v>20.82149</v>
      </c>
      <c r="AP1744" s="31" t="n">
        <f aca="false">IF(CORE_MODE=1,G1744,IF(OR(CORE_MODE=3,CORE_MODE=4),G1744+(CHOOSE(N_CW+1,0,1,CW_N2,CW_N3,CW_N4,CW_N5,CW_N6)+CHOOSE(N_CW_A+1,0,CW_A1,CW_A2))*CW_PER_SWING*AM1744,AM1744))</f>
        <v>21.060718765506</v>
      </c>
      <c r="AQ1744" s="41" t="n">
        <f aca="false">IF(CORE_MODE=2,AN1744,K1744)</f>
        <v>1.63689</v>
      </c>
      <c r="AR1744" s="31" t="n">
        <f aca="false">IF(CORE_MODE=2,AO1744,L1744)</f>
        <v>21.037151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31" t="n">
        <v>9.259956</v>
      </c>
      <c r="H1745" s="8" t="n">
        <v>64.86671</v>
      </c>
      <c r="I1745" s="8" t="n">
        <v>1309.526731</v>
      </c>
      <c r="J1745" s="31" t="n">
        <v>20.187963</v>
      </c>
      <c r="K1745" s="41" t="n">
        <v>1.558088</v>
      </c>
      <c r="L1745" s="31" t="n">
        <v>5.118461</v>
      </c>
      <c r="M1745" s="8" t="n">
        <v>74</v>
      </c>
      <c r="N1745" s="8" t="n">
        <v>744</v>
      </c>
      <c r="O1745" s="31" t="n">
        <v>10.214631</v>
      </c>
      <c r="P1745" s="31" t="n">
        <v>8.173375</v>
      </c>
      <c r="Q1745" s="31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31" t="n">
        <v>3.044158</v>
      </c>
      <c r="W1745" s="41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2*ROUNDUP(G1745*1000/V_ZENER,0)*PRICE_Z+(4+IF(CORE_MODE=1,1,0)+IF(OR(CORE_MODE=3,CORE_MODE=4),1+2*N_CW+2*N_CW_A,0))*ROUNDUP(G1745*DIODE_SAFETY/V_STICK,0)*PRICE_STICK</f>
        <v>78.9</v>
      </c>
      <c r="AG1745" s="24" t="n">
        <f aca="false">SUM(X1745:AF1745)</f>
        <v>1739.27553945</v>
      </c>
      <c r="AH1745" s="20" t="n">
        <f aca="false">FIXED_BOM</f>
        <v>3666</v>
      </c>
      <c r="AI1745" s="24" t="n">
        <f aca="false">(AG1745+AH1745)*(1+CONT)</f>
        <v>6216.0668703675</v>
      </c>
      <c r="AJ1745" s="24" t="n">
        <f aca="false">IF(AR1745&gt;0,AI1745/AR1745,1000000000000)</f>
        <v>1214.44060438626</v>
      </c>
      <c r="AK1745" s="8" t="n">
        <f aca="false">IF(AND(AP1745&gt;=V_NEED,AR1745&gt;=P_MIN,AQ1745&gt;=Z_MIN,F1745&lt;=N_CAP,D1745&lt;=R_MAX,OR(CORONA_REQ=0,O1745&gt;=G1745),OR(CORE_MODE&lt;&gt;3,E_CORE&lt;=E_NULL_MAX)),1,0)</f>
        <v>0</v>
      </c>
      <c r="AL1745" s="31" t="n">
        <f aca="false">IF(AK1745=1,IF(OBJECTIVE=1,AI1745,AJ1745),1000000000000)+ROW()*0.000000001</f>
        <v>1000000000000</v>
      </c>
      <c r="AM1745" s="31" t="n">
        <v>5.204057</v>
      </c>
      <c r="AN1745" s="41" t="n">
        <v>1.513458</v>
      </c>
      <c r="AO1745" s="31" t="n">
        <v>4.907507</v>
      </c>
      <c r="AP1745" s="31" t="n">
        <f aca="false">IF(CORE_MODE=1,G1745,IF(OR(CORE_MODE=3,CORE_MODE=4),G1745+(CHOOSE(N_CW+1,0,1,CW_N2,CW_N3,CW_N4,CW_N5,CW_N6)+CHOOSE(N_CW_A+1,0,CW_A1,CW_A2))*CW_PER_SWING*AM1745,AM1745))</f>
        <v>20.304333620991</v>
      </c>
      <c r="AQ1745" s="41" t="n">
        <f aca="false">IF(CORE_MODE=2,AN1745,K1745)</f>
        <v>1.558088</v>
      </c>
      <c r="AR1745" s="31" t="n">
        <f aca="false">IF(CORE_MODE=2,AO1745,L1745)</f>
        <v>5.118461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31" t="n">
        <v>9.259956</v>
      </c>
      <c r="H1746" s="8" t="n">
        <v>100.790544</v>
      </c>
      <c r="I1746" s="8" t="n">
        <v>2057.82772</v>
      </c>
      <c r="J1746" s="31" t="n">
        <v>20.416873</v>
      </c>
      <c r="K1746" s="41" t="n">
        <v>1.577148</v>
      </c>
      <c r="L1746" s="31" t="n">
        <v>8.232554</v>
      </c>
      <c r="M1746" s="8" t="n">
        <v>110</v>
      </c>
      <c r="N1746" s="8" t="n">
        <v>816</v>
      </c>
      <c r="O1746" s="31" t="n">
        <v>10.214631</v>
      </c>
      <c r="P1746" s="31" t="n">
        <v>12.260062</v>
      </c>
      <c r="Q1746" s="31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31" t="n">
        <v>3.927946</v>
      </c>
      <c r="W1746" s="41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2*ROUNDUP(G1746*1000/V_ZENER,0)*PRICE_Z+(4+IF(CORE_MODE=1,1,0)+IF(OR(CORE_MODE=3,CORE_MODE=4),1+2*N_CW+2*N_CW_A,0))*ROUNDUP(G1746*DIODE_SAFETY/V_STICK,0)*PRICE_STICK</f>
        <v>78.9</v>
      </c>
      <c r="AG1746" s="24" t="n">
        <f aca="false">SUM(X1746:AF1746)</f>
        <v>2405.69243322</v>
      </c>
      <c r="AH1746" s="20" t="n">
        <f aca="false">FIXED_BOM</f>
        <v>3666</v>
      </c>
      <c r="AI1746" s="24" t="n">
        <f aca="false">(AG1746+AH1746)*(1+CONT)</f>
        <v>6982.446298203</v>
      </c>
      <c r="AJ1746" s="24" t="n">
        <f aca="false">IF(AR1746&gt;0,AI1746/AR1746,1000000000000)</f>
        <v>848.150683032629</v>
      </c>
      <c r="AK1746" s="8" t="n">
        <f aca="false">IF(AND(AP1746&gt;=V_NEED,AR1746&gt;=P_MIN,AQ1746&gt;=Z_MIN,F1746&lt;=N_CAP,D1746&lt;=R_MAX,OR(CORONA_REQ=0,O1746&gt;=G1746),OR(CORE_MODE&lt;&gt;3,E_CORE&lt;=E_NULL_MAX)),1,0)</f>
        <v>0</v>
      </c>
      <c r="AL1746" s="31" t="n">
        <f aca="false">IF(AK1746=1,IF(OBJECTIVE=1,AI1746,AJ1746),1000000000000)+ROW()*0.000000001</f>
        <v>1000000000000</v>
      </c>
      <c r="AM1746" s="31" t="n">
        <v>5.270936</v>
      </c>
      <c r="AN1746" s="41" t="n">
        <v>1.546667</v>
      </c>
      <c r="AO1746" s="31" t="n">
        <v>8.017411</v>
      </c>
      <c r="AP1746" s="31" t="n">
        <f aca="false">IF(CORE_MODE=1,G1746,IF(OR(CORE_MODE=3,CORE_MODE=4),G1746+(CHOOSE(N_CW+1,0,1,CW_N2,CW_N3,CW_N4,CW_N5,CW_N6)+CHOOSE(N_CW_A+1,0,CW_A1,CW_A2))*CW_PER_SWING*AM1746,AM1746))</f>
        <v>20.446268448168</v>
      </c>
      <c r="AQ1746" s="41" t="n">
        <f aca="false">IF(CORE_MODE=2,AN1746,K1746)</f>
        <v>1.577148</v>
      </c>
      <c r="AR1746" s="31" t="n">
        <f aca="false">IF(CORE_MODE=2,AO1746,L1746)</f>
        <v>8.232554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31" t="n">
        <v>9.259956</v>
      </c>
      <c r="H1747" s="8" t="n">
        <v>136.714378</v>
      </c>
      <c r="I1747" s="8" t="n">
        <v>2806.128709</v>
      </c>
      <c r="J1747" s="31" t="n">
        <v>20.525483</v>
      </c>
      <c r="K1747" s="41" t="n">
        <v>1.58729</v>
      </c>
      <c r="L1747" s="31" t="n">
        <v>11.354642</v>
      </c>
      <c r="M1747" s="8" t="n">
        <v>146</v>
      </c>
      <c r="N1747" s="8" t="n">
        <v>888</v>
      </c>
      <c r="O1747" s="31" t="n">
        <v>10.214631</v>
      </c>
      <c r="P1747" s="31" t="n">
        <v>16.34675</v>
      </c>
      <c r="Q1747" s="31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31" t="n">
        <v>4.811734</v>
      </c>
      <c r="W1747" s="41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2*ROUNDUP(G1747*1000/V_ZENER,0)*PRICE_Z+(4+IF(CORE_MODE=1,1,0)+IF(OR(CORE_MODE=3,CORE_MODE=4),1+2*N_CW+2*N_CW_A,0))*ROUNDUP(G1747*DIODE_SAFETY/V_STICK,0)*PRICE_STICK</f>
        <v>78.9</v>
      </c>
      <c r="AG1747" s="24" t="n">
        <f aca="false">SUM(X1747:AF1747)</f>
        <v>3072.10940246</v>
      </c>
      <c r="AH1747" s="20" t="n">
        <f aca="false">FIXED_BOM</f>
        <v>3666</v>
      </c>
      <c r="AI1747" s="24" t="n">
        <f aca="false">(AG1747+AH1747)*(1+CONT)</f>
        <v>7748.825812829</v>
      </c>
      <c r="AJ1747" s="24" t="n">
        <f aca="false">IF(AR1747&gt;0,AI1747/AR1747,1000000000000)</f>
        <v>682.436823004107</v>
      </c>
      <c r="AK1747" s="8" t="n">
        <f aca="false">IF(AND(AP1747&gt;=V_NEED,AR1747&gt;=P_MIN,AQ1747&gt;=Z_MIN,F1747&lt;=N_CAP,D1747&lt;=R_MAX,OR(CORONA_REQ=0,O1747&gt;=G1747),OR(CORE_MODE&lt;&gt;3,E_CORE&lt;=E_NULL_MAX)),1,0)</f>
        <v>0</v>
      </c>
      <c r="AL1747" s="31" t="n">
        <f aca="false">IF(AK1747=1,IF(OBJECTIVE=1,AI1747,AJ1747),1000000000000)+ROW()*0.000000001</f>
        <v>1000000000000</v>
      </c>
      <c r="AM1747" s="31" t="n">
        <v>5.32439</v>
      </c>
      <c r="AN1747" s="41" t="n">
        <v>1.564986</v>
      </c>
      <c r="AO1747" s="31" t="n">
        <v>11.147699</v>
      </c>
      <c r="AP1747" s="31" t="n">
        <f aca="false">IF(CORE_MODE=1,G1747,IF(OR(CORE_MODE=3,CORE_MODE=4),G1747+(CHOOSE(N_CW+1,0,1,CW_N2,CW_N3,CW_N4,CW_N5,CW_N6)+CHOOSE(N_CW_A+1,0,CW_A1,CW_A2))*CW_PER_SWING*AM1747,AM1747))</f>
        <v>20.55971189457</v>
      </c>
      <c r="AQ1747" s="41" t="n">
        <f aca="false">IF(CORE_MODE=2,AN1747,K1747)</f>
        <v>1.58729</v>
      </c>
      <c r="AR1747" s="31" t="n">
        <f aca="false">IF(CORE_MODE=2,AO1747,L1747)</f>
        <v>11.354642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31" t="n">
        <v>9.259956</v>
      </c>
      <c r="H1748" s="8" t="n">
        <v>172.638213</v>
      </c>
      <c r="I1748" s="8" t="n">
        <v>3554.429698</v>
      </c>
      <c r="J1748" s="31" t="n">
        <v>20.588893</v>
      </c>
      <c r="K1748" s="41" t="n">
        <v>1.592229</v>
      </c>
      <c r="L1748" s="31" t="n">
        <v>14.470168</v>
      </c>
      <c r="M1748" s="8" t="n">
        <v>182</v>
      </c>
      <c r="N1748" s="8" t="n">
        <v>960</v>
      </c>
      <c r="O1748" s="31" t="n">
        <v>10.214631</v>
      </c>
      <c r="P1748" s="31" t="n">
        <v>20.433437</v>
      </c>
      <c r="Q1748" s="31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31" t="n">
        <v>5.695521</v>
      </c>
      <c r="W1748" s="41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2*ROUNDUP(G1748*1000/V_ZENER,0)*PRICE_Z+(4+IF(CORE_MODE=1,1,0)+IF(OR(CORE_MODE=3,CORE_MODE=4),1+2*N_CW+2*N_CW_A,0))*ROUNDUP(G1748*DIODE_SAFETY/V_STICK,0)*PRICE_STICK</f>
        <v>78.9</v>
      </c>
      <c r="AG1748" s="24" t="n">
        <f aca="false">SUM(X1748:AF1748)</f>
        <v>3738.52623973</v>
      </c>
      <c r="AH1748" s="20" t="n">
        <f aca="false">FIXED_BOM</f>
        <v>3666</v>
      </c>
      <c r="AI1748" s="24" t="n">
        <f aca="false">(AG1748+AH1748)*(1+CONT)</f>
        <v>8515.2051756895</v>
      </c>
      <c r="AJ1748" s="24" t="n">
        <f aca="false">IF(AR1748&gt;0,AI1748/AR1748,1000000000000)</f>
        <v>588.466227599396</v>
      </c>
      <c r="AK1748" s="8" t="n">
        <f aca="false">IF(AND(AP1748&gt;=V_NEED,AR1748&gt;=P_MIN,AQ1748&gt;=Z_MIN,F1748&lt;=N_CAP,D1748&lt;=R_MAX,OR(CORONA_REQ=0,O1748&gt;=G1748),OR(CORE_MODE&lt;&gt;3,E_CORE&lt;=E_NULL_MAX)),1,0)</f>
        <v>0</v>
      </c>
      <c r="AL1748" s="31" t="n">
        <f aca="false">IF(AK1748=1,IF(OBJECTIVE=1,AI1748,AJ1748),1000000000000)+ROW()*0.000000001</f>
        <v>1000000000000</v>
      </c>
      <c r="AM1748" s="31" t="n">
        <v>5.40308</v>
      </c>
      <c r="AN1748" s="41" t="n">
        <v>1.57412</v>
      </c>
      <c r="AO1748" s="31" t="n">
        <v>14.26063</v>
      </c>
      <c r="AP1748" s="31" t="n">
        <f aca="false">IF(CORE_MODE=1,G1748,IF(OR(CORE_MODE=3,CORE_MODE=4),G1748+(CHOOSE(N_CW+1,0,1,CW_N2,CW_N3,CW_N4,CW_N5,CW_N6)+CHOOSE(N_CW_A+1,0,CW_A1,CW_A2))*CW_PER_SWING*AM1748,AM1748))</f>
        <v>20.72671277004</v>
      </c>
      <c r="AQ1748" s="41" t="n">
        <f aca="false">IF(CORE_MODE=2,AN1748,K1748)</f>
        <v>1.592229</v>
      </c>
      <c r="AR1748" s="31" t="n">
        <f aca="false">IF(CORE_MODE=2,AO1748,L1748)</f>
        <v>14.470168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31" t="n">
        <v>9.259956</v>
      </c>
      <c r="H1749" s="8" t="n">
        <v>208.562047</v>
      </c>
      <c r="I1749" s="8" t="n">
        <v>4302.730687</v>
      </c>
      <c r="J1749" s="31" t="n">
        <v>20.630459</v>
      </c>
      <c r="K1749" s="41" t="n">
        <v>1.596268</v>
      </c>
      <c r="L1749" s="31" t="n">
        <v>17.587358</v>
      </c>
      <c r="M1749" s="8" t="n">
        <v>218</v>
      </c>
      <c r="N1749" s="8" t="n">
        <v>1032</v>
      </c>
      <c r="O1749" s="31" t="n">
        <v>10.214631</v>
      </c>
      <c r="P1749" s="31" t="n">
        <v>24.520124</v>
      </c>
      <c r="Q1749" s="31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31" t="n">
        <v>6.579309</v>
      </c>
      <c r="W1749" s="41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2*ROUNDUP(G1749*1000/V_ZENER,0)*PRICE_Z+(4+IF(CORE_MODE=1,1,0)+IF(OR(CORE_MODE=3,CORE_MODE=4),1+2*N_CW+2*N_CW_A,0))*ROUNDUP(G1749*DIODE_SAFETY/V_STICK,0)*PRICE_STICK</f>
        <v>78.9</v>
      </c>
      <c r="AG1749" s="24" t="n">
        <f aca="false">SUM(X1749:AF1749)</f>
        <v>4404.94320897</v>
      </c>
      <c r="AH1749" s="20" t="n">
        <f aca="false">FIXED_BOM</f>
        <v>3666</v>
      </c>
      <c r="AI1749" s="24" t="n">
        <f aca="false">(AG1749+AH1749)*(1+CONT)</f>
        <v>9281.5846903155</v>
      </c>
      <c r="AJ1749" s="24" t="n">
        <f aca="false">IF(AR1749&gt;0,AI1749/AR1749,1000000000000)</f>
        <v>527.741841060806</v>
      </c>
      <c r="AK1749" s="8" t="n">
        <f aca="false">IF(AND(AP1749&gt;=V_NEED,AR1749&gt;=P_MIN,AQ1749&gt;=Z_MIN,F1749&lt;=N_CAP,D1749&lt;=R_MAX,OR(CORONA_REQ=0,O1749&gt;=G1749),OR(CORE_MODE&lt;&gt;3,E_CORE&lt;=E_NULL_MAX)),1,0)</f>
        <v>0</v>
      </c>
      <c r="AL1749" s="31" t="n">
        <f aca="false">IF(AK1749=1,IF(OBJECTIVE=1,AI1749,AJ1749),1000000000000)+ROW()*0.000000001</f>
        <v>1000000000000</v>
      </c>
      <c r="AM1749" s="31" t="n">
        <v>5.478777</v>
      </c>
      <c r="AN1749" s="41" t="n">
        <v>1.580886</v>
      </c>
      <c r="AO1749" s="31" t="n">
        <v>17.373134</v>
      </c>
      <c r="AP1749" s="31" t="n">
        <f aca="false">IF(CORE_MODE=1,G1749,IF(OR(CORE_MODE=3,CORE_MODE=4),G1749+(CHOOSE(N_CW+1,0,1,CW_N2,CW_N3,CW_N4,CW_N5,CW_N6)+CHOOSE(N_CW_A+1,0,CW_A1,CW_A2))*CW_PER_SWING*AM1749,AM1749))</f>
        <v>20.887361712351</v>
      </c>
      <c r="AQ1749" s="41" t="n">
        <f aca="false">IF(CORE_MODE=2,AN1749,K1749)</f>
        <v>1.596268</v>
      </c>
      <c r="AR1749" s="31" t="n">
        <f aca="false">IF(CORE_MODE=2,AO1749,L1749)</f>
        <v>17.587358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31" t="n">
        <v>9.259956</v>
      </c>
      <c r="H1750" s="8" t="n">
        <v>280.409715</v>
      </c>
      <c r="I1750" s="8" t="n">
        <v>5799.332665</v>
      </c>
      <c r="J1750" s="31" t="n">
        <v>20.68164</v>
      </c>
      <c r="K1750" s="41" t="n">
        <v>1.600621</v>
      </c>
      <c r="L1750" s="31" t="n">
        <v>23.820288</v>
      </c>
      <c r="M1750" s="8" t="n">
        <v>290</v>
      </c>
      <c r="N1750" s="8" t="n">
        <v>1176</v>
      </c>
      <c r="O1750" s="31" t="n">
        <v>10.214631</v>
      </c>
      <c r="P1750" s="31" t="n">
        <v>32.693499</v>
      </c>
      <c r="Q1750" s="31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31" t="n">
        <v>8.346885</v>
      </c>
      <c r="W1750" s="41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2*ROUNDUP(G1750*1000/V_ZENER,0)*PRICE_Z+(4+IF(CORE_MODE=1,1,0)+IF(OR(CORE_MODE=3,CORE_MODE=4),1+2*N_CW+2*N_CW_A,0))*ROUNDUP(G1750*DIODE_SAFETY/V_STICK,0)*PRICE_STICK</f>
        <v>78.9</v>
      </c>
      <c r="AG1750" s="24" t="n">
        <f aca="false">SUM(X1750:AF1750)</f>
        <v>5737.77707048</v>
      </c>
      <c r="AH1750" s="20" t="n">
        <f aca="false">FIXED_BOM</f>
        <v>3666</v>
      </c>
      <c r="AI1750" s="24" t="n">
        <f aca="false">(AG1750+AH1750)*(1+CONT)</f>
        <v>10814.343631052</v>
      </c>
      <c r="AJ1750" s="24" t="n">
        <f aca="false">IF(AR1750&gt;0,AI1750/AR1750,1000000000000)</f>
        <v>453.997182194103</v>
      </c>
      <c r="AK1750" s="8" t="n">
        <f aca="false">IF(AND(AP1750&gt;=V_NEED,AR1750&gt;=P_MIN,AQ1750&gt;=Z_MIN,F1750&lt;=N_CAP,D1750&lt;=R_MAX,OR(CORONA_REQ=0,O1750&gt;=G1750),OR(CORE_MODE&lt;&gt;3,E_CORE&lt;=E_NULL_MAX)),1,0)</f>
        <v>0</v>
      </c>
      <c r="AL1750" s="31" t="n">
        <f aca="false">IF(AK1750=1,IF(OBJECTIVE=1,AI1750,AJ1750),1000000000000)+ROW()*0.000000001</f>
        <v>1000000000000</v>
      </c>
      <c r="AM1750" s="31" t="n">
        <v>5.597031</v>
      </c>
      <c r="AN1750" s="41" t="n">
        <v>1.589547</v>
      </c>
      <c r="AO1750" s="31" t="n">
        <v>23.615672</v>
      </c>
      <c r="AP1750" s="31" t="n">
        <f aca="false">IF(CORE_MODE=1,G1750,IF(OR(CORE_MODE=3,CORE_MODE=4),G1750+(CHOOSE(N_CW+1,0,1,CW_N2,CW_N3,CW_N4,CW_N5,CW_N6)+CHOOSE(N_CW_A+1,0,CW_A1,CW_A2))*CW_PER_SWING*AM1750,AM1750))</f>
        <v>21.138327801153</v>
      </c>
      <c r="AQ1750" s="41" t="n">
        <f aca="false">IF(CORE_MODE=2,AN1750,K1750)</f>
        <v>1.600621</v>
      </c>
      <c r="AR1750" s="31" t="n">
        <f aca="false">IF(CORE_MODE=2,AO1750,L1750)</f>
        <v>23.820288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31" t="n">
        <v>9.259956</v>
      </c>
      <c r="H1751" s="8" t="n">
        <v>32.520169</v>
      </c>
      <c r="I1751" s="8" t="n">
        <v>921.94152</v>
      </c>
      <c r="J1751" s="31" t="n">
        <v>28.349838</v>
      </c>
      <c r="K1751" s="41" t="n">
        <v>1.57306</v>
      </c>
      <c r="L1751" s="31" t="n">
        <v>3.661287</v>
      </c>
      <c r="M1751" s="8" t="n">
        <v>74</v>
      </c>
      <c r="N1751" s="8" t="n">
        <v>744</v>
      </c>
      <c r="O1751" s="31" t="n">
        <v>10.797318</v>
      </c>
      <c r="P1751" s="31" t="n">
        <v>7.502382</v>
      </c>
      <c r="Q1751" s="31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31" t="n">
        <v>3.044158</v>
      </c>
      <c r="W1751" s="41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2*ROUNDUP(G1751*1000/V_ZENER,0)*PRICE_Z+(4+IF(CORE_MODE=1,1,0)+IF(OR(CORE_MODE=3,CORE_MODE=4),1+2*N_CW+2*N_CW_A,0))*ROUNDUP(G1751*DIODE_SAFETY/V_STICK,0)*PRICE_STICK</f>
        <v>78.9</v>
      </c>
      <c r="AG1751" s="24" t="n">
        <f aca="false">SUM(X1751:AF1751)</f>
        <v>1666.23932674</v>
      </c>
      <c r="AH1751" s="20" t="n">
        <f aca="false">FIXED_BOM</f>
        <v>3666</v>
      </c>
      <c r="AI1751" s="24" t="n">
        <f aca="false">(AG1751+AH1751)*(1+CONT)</f>
        <v>6132.075225751</v>
      </c>
      <c r="AJ1751" s="24" t="n">
        <f aca="false">IF(AR1751&gt;0,AI1751/AR1751,1000000000000)</f>
        <v>1674.84144940044</v>
      </c>
      <c r="AK1751" s="8" t="n">
        <f aca="false">IF(AND(AP1751&gt;=V_NEED,AR1751&gt;=P_MIN,AQ1751&gt;=Z_MIN,F1751&lt;=N_CAP,D1751&lt;=R_MAX,OR(CORONA_REQ=0,O1751&gt;=G1751),OR(CORE_MODE&lt;&gt;3,E_CORE&lt;=E_NULL_MAX)),1,0)</f>
        <v>0</v>
      </c>
      <c r="AL1751" s="31" t="n">
        <f aca="false">IF(AK1751=1,IF(OBJECTIVE=1,AI1751,AJ1751),1000000000000)+ROW()*0.000000001</f>
        <v>1000000000000</v>
      </c>
      <c r="AM1751" s="31" t="n">
        <v>5.194789</v>
      </c>
      <c r="AN1751" s="41" t="n">
        <v>1.50951</v>
      </c>
      <c r="AO1751" s="31" t="n">
        <v>3.450481</v>
      </c>
      <c r="AP1751" s="31" t="n">
        <f aca="false">IF(CORE_MODE=1,G1751,IF(OR(CORE_MODE=3,CORE_MODE=4),G1751+(CHOOSE(N_CW+1,0,1,CW_N2,CW_N3,CW_N4,CW_N5,CW_N6)+CHOOSE(N_CW_A+1,0,CW_A1,CW_A2))*CW_PER_SWING*AM1751,AM1751))</f>
        <v>20.284664487507</v>
      </c>
      <c r="AQ1751" s="41" t="n">
        <f aca="false">IF(CORE_MODE=2,AN1751,K1751)</f>
        <v>1.57306</v>
      </c>
      <c r="AR1751" s="31" t="n">
        <f aca="false">IF(CORE_MODE=2,AO1751,L1751)</f>
        <v>3.661287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31" t="n">
        <v>9.259956</v>
      </c>
      <c r="H1752" s="8" t="n">
        <v>49.960266</v>
      </c>
      <c r="I1752" s="8" t="n">
        <v>1448.765245</v>
      </c>
      <c r="J1752" s="31" t="n">
        <v>28.99835</v>
      </c>
      <c r="K1752" s="41" t="n">
        <v>1.60237</v>
      </c>
      <c r="L1752" s="31" t="n">
        <v>5.948512</v>
      </c>
      <c r="M1752" s="8" t="n">
        <v>106.5</v>
      </c>
      <c r="N1752" s="8" t="n">
        <v>809</v>
      </c>
      <c r="O1752" s="31" t="n">
        <v>10.797318</v>
      </c>
      <c r="P1752" s="31" t="n">
        <v>11.253574</v>
      </c>
      <c r="Q1752" s="31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31" t="n">
        <v>3.842022</v>
      </c>
      <c r="W1752" s="41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2*ROUNDUP(G1752*1000/V_ZENER,0)*PRICE_Z+(4+IF(CORE_MODE=1,1,0)+IF(OR(CORE_MODE=3,CORE_MODE=4),1+2*N_CW+2*N_CW_A,0))*ROUNDUP(G1752*DIODE_SAFETY/V_STICK,0)*PRICE_STICK</f>
        <v>78.9</v>
      </c>
      <c r="AG1752" s="24" t="n">
        <f aca="false">SUM(X1752:AF1752)</f>
        <v>2238.72012378</v>
      </c>
      <c r="AH1752" s="20" t="n">
        <f aca="false">FIXED_BOM</f>
        <v>3666</v>
      </c>
      <c r="AI1752" s="24" t="n">
        <f aca="false">(AG1752+AH1752)*(1+CONT)</f>
        <v>6790.428142347</v>
      </c>
      <c r="AJ1752" s="24" t="n">
        <f aca="false">IF(AR1752&gt;0,AI1752/AR1752,1000000000000)</f>
        <v>1141.5339066891</v>
      </c>
      <c r="AK1752" s="8" t="n">
        <f aca="false">IF(AND(AP1752&gt;=V_NEED,AR1752&gt;=P_MIN,AQ1752&gt;=Z_MIN,F1752&lt;=N_CAP,D1752&lt;=R_MAX,OR(CORONA_REQ=0,O1752&gt;=G1752),OR(CORE_MODE&lt;&gt;3,E_CORE&lt;=E_NULL_MAX)),1,0)</f>
        <v>0</v>
      </c>
      <c r="AL1752" s="31" t="n">
        <f aca="false">IF(AK1752=1,IF(OBJECTIVE=1,AI1752,AJ1752),1000000000000)+ROW()*0.000000001</f>
        <v>1000000000000</v>
      </c>
      <c r="AM1752" s="31" t="n">
        <v>5.234825</v>
      </c>
      <c r="AN1752" s="41" t="n">
        <v>1.559487</v>
      </c>
      <c r="AO1752" s="31" t="n">
        <v>5.740453</v>
      </c>
      <c r="AP1752" s="31" t="n">
        <f aca="false">IF(CORE_MODE=1,G1752,IF(OR(CORE_MODE=3,CORE_MODE=4),G1752+(CHOOSE(N_CW+1,0,1,CW_N2,CW_N3,CW_N4,CW_N5,CW_N6)+CHOOSE(N_CW_A+1,0,CW_A1,CW_A2))*CW_PER_SWING*AM1752,AM1752))</f>
        <v>20.369631408975</v>
      </c>
      <c r="AQ1752" s="41" t="n">
        <f aca="false">IF(CORE_MODE=2,AN1752,K1752)</f>
        <v>1.60237</v>
      </c>
      <c r="AR1752" s="31" t="n">
        <f aca="false">IF(CORE_MODE=2,AO1752,L1752)</f>
        <v>5.948512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31" t="n">
        <v>9.259956</v>
      </c>
      <c r="H1753" s="8" t="n">
        <v>67.400362</v>
      </c>
      <c r="I1753" s="8" t="n">
        <v>1975.588971</v>
      </c>
      <c r="J1753" s="31" t="n">
        <v>29.311252</v>
      </c>
      <c r="K1753" s="41" t="n">
        <v>1.615962</v>
      </c>
      <c r="L1753" s="31" t="n">
        <v>8.24182</v>
      </c>
      <c r="M1753" s="8" t="n">
        <v>145.5</v>
      </c>
      <c r="N1753" s="8" t="n">
        <v>887</v>
      </c>
      <c r="O1753" s="31" t="n">
        <v>10.797318</v>
      </c>
      <c r="P1753" s="31" t="n">
        <v>15.004765</v>
      </c>
      <c r="Q1753" s="31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31" t="n">
        <v>4.799459</v>
      </c>
      <c r="W1753" s="41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2*ROUNDUP(G1753*1000/V_ZENER,0)*PRICE_Z+(4+IF(CORE_MODE=1,1,0)+IF(OR(CORE_MODE=3,CORE_MODE=4),1+2*N_CW+2*N_CW_A,0))*ROUNDUP(G1753*DIODE_SAFETY/V_STICK,0)*PRICE_STICK</f>
        <v>78.9</v>
      </c>
      <c r="AG1753" s="24" t="n">
        <f aca="false">SUM(X1753:AF1753)</f>
        <v>2918.99640965</v>
      </c>
      <c r="AH1753" s="20" t="n">
        <f aca="false">FIXED_BOM</f>
        <v>3666</v>
      </c>
      <c r="AI1753" s="24" t="n">
        <f aca="false">(AG1753+AH1753)*(1+CONT)</f>
        <v>7572.7458710975</v>
      </c>
      <c r="AJ1753" s="24" t="n">
        <f aca="false">IF(AR1753&gt;0,AI1753/AR1753,1000000000000)</f>
        <v>918.819614004856</v>
      </c>
      <c r="AK1753" s="8" t="n">
        <f aca="false">IF(AND(AP1753&gt;=V_NEED,AR1753&gt;=P_MIN,AQ1753&gt;=Z_MIN,F1753&lt;=N_CAP,D1753&lt;=R_MAX,OR(CORONA_REQ=0,O1753&gt;=G1753),OR(CORE_MODE&lt;&gt;3,E_CORE&lt;=E_NULL_MAX)),1,0)</f>
        <v>0</v>
      </c>
      <c r="AL1753" s="31" t="n">
        <f aca="false">IF(AK1753=1,IF(OBJECTIVE=1,AI1753,AJ1753),1000000000000)+ROW()*0.000000001</f>
        <v>1000000000000</v>
      </c>
      <c r="AM1753" s="31" t="n">
        <v>5.286074</v>
      </c>
      <c r="AN1753" s="41" t="n">
        <v>1.582267</v>
      </c>
      <c r="AO1753" s="31" t="n">
        <v>8.024155</v>
      </c>
      <c r="AP1753" s="31" t="n">
        <f aca="false">IF(CORE_MODE=1,G1753,IF(OR(CORE_MODE=3,CORE_MODE=4),G1753+(CHOOSE(N_CW+1,0,1,CW_N2,CW_N3,CW_N4,CW_N5,CW_N6)+CHOOSE(N_CW_A+1,0,CW_A1,CW_A2))*CW_PER_SWING*AM1753,AM1753))</f>
        <v>20.478395265462</v>
      </c>
      <c r="AQ1753" s="41" t="n">
        <f aca="false">IF(CORE_MODE=2,AN1753,K1753)</f>
        <v>1.615962</v>
      </c>
      <c r="AR1753" s="31" t="n">
        <f aca="false">IF(CORE_MODE=2,AO1753,L1753)</f>
        <v>8.24182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31" t="n">
        <v>9.259956</v>
      </c>
      <c r="H1754" s="8" t="n">
        <v>84.840459</v>
      </c>
      <c r="I1754" s="8" t="n">
        <v>2502.412696</v>
      </c>
      <c r="J1754" s="31" t="n">
        <v>29.495511</v>
      </c>
      <c r="K1754" s="41" t="n">
        <v>1.624419</v>
      </c>
      <c r="L1754" s="31" t="n">
        <v>10.529453</v>
      </c>
      <c r="M1754" s="8" t="n">
        <v>178</v>
      </c>
      <c r="N1754" s="8" t="n">
        <v>952</v>
      </c>
      <c r="O1754" s="31" t="n">
        <v>10.797318</v>
      </c>
      <c r="P1754" s="31" t="n">
        <v>18.755956</v>
      </c>
      <c r="Q1754" s="31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31" t="n">
        <v>5.597323</v>
      </c>
      <c r="W1754" s="41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2*ROUNDUP(G1754*1000/V_ZENER,0)*PRICE_Z+(4+IF(CORE_MODE=1,1,0)+IF(OR(CORE_MODE=3,CORE_MODE=4),1+2*N_CW+2*N_CW_A,0))*ROUNDUP(G1754*DIODE_SAFETY/V_STICK,0)*PRICE_STICK</f>
        <v>78.9</v>
      </c>
      <c r="AG1754" s="24" t="n">
        <f aca="false">SUM(X1754:AF1754)</f>
        <v>3491.47718972</v>
      </c>
      <c r="AH1754" s="20" t="n">
        <f aca="false">FIXED_BOM</f>
        <v>3666</v>
      </c>
      <c r="AI1754" s="24" t="n">
        <f aca="false">(AG1754+AH1754)*(1+CONT)</f>
        <v>8231.098768178</v>
      </c>
      <c r="AJ1754" s="24" t="n">
        <f aca="false">IF(AR1754&gt;0,AI1754/AR1754,1000000000000)</f>
        <v>781.721402638675</v>
      </c>
      <c r="AK1754" s="8" t="n">
        <f aca="false">IF(AND(AP1754&gt;=V_NEED,AR1754&gt;=P_MIN,AQ1754&gt;=Z_MIN,F1754&lt;=N_CAP,D1754&lt;=R_MAX,OR(CORONA_REQ=0,O1754&gt;=G1754),OR(CORE_MODE&lt;&gt;3,E_CORE&lt;=E_NULL_MAX)),1,0)</f>
        <v>0</v>
      </c>
      <c r="AL1754" s="31" t="n">
        <f aca="false">IF(AK1754=1,IF(OBJECTIVE=1,AI1754,AJ1754),1000000000000)+ROW()*0.000000001</f>
        <v>1000000000000</v>
      </c>
      <c r="AM1754" s="31" t="n">
        <v>5.32737</v>
      </c>
      <c r="AN1754" s="41" t="n">
        <v>1.597338</v>
      </c>
      <c r="AO1754" s="31" t="n">
        <v>10.31303</v>
      </c>
      <c r="AP1754" s="31" t="n">
        <f aca="false">IF(CORE_MODE=1,G1754,IF(OR(CORE_MODE=3,CORE_MODE=4),G1754+(CHOOSE(N_CW+1,0,1,CW_N2,CW_N3,CW_N4,CW_N5,CW_N6)+CHOOSE(N_CW_A+1,0,CW_A1,CW_A2))*CW_PER_SWING*AM1754,AM1754))</f>
        <v>20.56603623831</v>
      </c>
      <c r="AQ1754" s="41" t="n">
        <f aca="false">IF(CORE_MODE=2,AN1754,K1754)</f>
        <v>1.624419</v>
      </c>
      <c r="AR1754" s="31" t="n">
        <f aca="false">IF(CORE_MODE=2,AO1754,L1754)</f>
        <v>10.529453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31" t="n">
        <v>9.259956</v>
      </c>
      <c r="H1755" s="8" t="n">
        <v>102.280555</v>
      </c>
      <c r="I1755" s="8" t="n">
        <v>3029.236422</v>
      </c>
      <c r="J1755" s="31" t="n">
        <v>29.616934</v>
      </c>
      <c r="K1755" s="41" t="n">
        <v>1.629112</v>
      </c>
      <c r="L1755" s="31" t="n">
        <v>12.814976</v>
      </c>
      <c r="M1755" s="8" t="n">
        <v>210.5</v>
      </c>
      <c r="N1755" s="8" t="n">
        <v>1017</v>
      </c>
      <c r="O1755" s="31" t="n">
        <v>10.797318</v>
      </c>
      <c r="P1755" s="31" t="n">
        <v>22.507147</v>
      </c>
      <c r="Q1755" s="31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31" t="n">
        <v>6.395187</v>
      </c>
      <c r="W1755" s="41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2*ROUNDUP(G1755*1000/V_ZENER,0)*PRICE_Z+(4+IF(CORE_MODE=1,1,0)+IF(OR(CORE_MODE=3,CORE_MODE=4),1+2*N_CW+2*N_CW_A,0))*ROUNDUP(G1755*DIODE_SAFETY/V_STICK,0)*PRICE_STICK</f>
        <v>78.9</v>
      </c>
      <c r="AG1755" s="24" t="n">
        <f aca="false">SUM(X1755:AF1755)</f>
        <v>4063.95797479</v>
      </c>
      <c r="AH1755" s="20" t="n">
        <f aca="false">FIXED_BOM</f>
        <v>3666</v>
      </c>
      <c r="AI1755" s="24" t="n">
        <f aca="false">(AG1755+AH1755)*(1+CONT)</f>
        <v>8889.4516710085</v>
      </c>
      <c r="AJ1755" s="24" t="n">
        <f aca="false">IF(AR1755&gt;0,AI1755/AR1755,1000000000000)</f>
        <v>693.676809929921</v>
      </c>
      <c r="AK1755" s="8" t="n">
        <f aca="false">IF(AND(AP1755&gt;=V_NEED,AR1755&gt;=P_MIN,AQ1755&gt;=Z_MIN,F1755&lt;=N_CAP,D1755&lt;=R_MAX,OR(CORONA_REQ=0,O1755&gt;=G1755),OR(CORE_MODE&lt;&gt;3,E_CORE&lt;=E_NULL_MAX)),1,0)</f>
        <v>0</v>
      </c>
      <c r="AL1755" s="31" t="n">
        <f aca="false">IF(AK1755=1,IF(OBJECTIVE=1,AI1755,AJ1755),1000000000000)+ROW()*0.000000001</f>
        <v>1000000000000</v>
      </c>
      <c r="AM1755" s="31" t="n">
        <v>5.362977</v>
      </c>
      <c r="AN1755" s="41" t="n">
        <v>1.607335</v>
      </c>
      <c r="AO1755" s="31" t="n">
        <v>12.610552</v>
      </c>
      <c r="AP1755" s="31" t="n">
        <f aca="false">IF(CORE_MODE=1,G1755,IF(OR(CORE_MODE=3,CORE_MODE=4),G1755+(CHOOSE(N_CW+1,0,1,CW_N2,CW_N3,CW_N4,CW_N5,CW_N6)+CHOOSE(N_CW_A+1,0,CW_A1,CW_A2))*CW_PER_SWING*AM1755,AM1755))</f>
        <v>20.641603656951</v>
      </c>
      <c r="AQ1755" s="41" t="n">
        <f aca="false">IF(CORE_MODE=2,AN1755,K1755)</f>
        <v>1.629112</v>
      </c>
      <c r="AR1755" s="31" t="n">
        <f aca="false">IF(CORE_MODE=2,AO1755,L1755)</f>
        <v>12.814976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31" t="n">
        <v>9.259956</v>
      </c>
      <c r="H1756" s="8" t="n">
        <v>137.160749</v>
      </c>
      <c r="I1756" s="8" t="n">
        <v>4082.883873</v>
      </c>
      <c r="J1756" s="31" t="n">
        <v>29.767145</v>
      </c>
      <c r="K1756" s="41" t="n">
        <v>1.635523</v>
      </c>
      <c r="L1756" s="31" t="n">
        <v>17.379234</v>
      </c>
      <c r="M1756" s="8" t="n">
        <v>282</v>
      </c>
      <c r="N1756" s="8" t="n">
        <v>1160</v>
      </c>
      <c r="O1756" s="31" t="n">
        <v>10.797318</v>
      </c>
      <c r="P1756" s="31" t="n">
        <v>30.00953</v>
      </c>
      <c r="Q1756" s="31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31" t="n">
        <v>8.150488</v>
      </c>
      <c r="W1756" s="41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2*ROUNDUP(G1756*1000/V_ZENER,0)*PRICE_Z+(4+IF(CORE_MODE=1,1,0)+IF(OR(CORE_MODE=3,CORE_MODE=4),1+2*N_CW+2*N_CW_A,0))*ROUNDUP(G1756*DIODE_SAFETY/V_STICK,0)*PRICE_STICK</f>
        <v>78.9</v>
      </c>
      <c r="AG1756" s="24" t="n">
        <f aca="false">SUM(X1756:AF1756)</f>
        <v>5316.71512467</v>
      </c>
      <c r="AH1756" s="20" t="n">
        <f aca="false">FIXED_BOM</f>
        <v>3666</v>
      </c>
      <c r="AI1756" s="24" t="n">
        <f aca="false">(AG1756+AH1756)*(1+CONT)</f>
        <v>10330.1223933705</v>
      </c>
      <c r="AJ1756" s="24" t="n">
        <f aca="false">IF(AR1756&gt;0,AI1756/AR1756,1000000000000)</f>
        <v>594.394574201055</v>
      </c>
      <c r="AK1756" s="8" t="n">
        <f aca="false">IF(AND(AP1756&gt;=V_NEED,AR1756&gt;=P_MIN,AQ1756&gt;=Z_MIN,F1756&lt;=N_CAP,D1756&lt;=R_MAX,OR(CORONA_REQ=0,O1756&gt;=G1756),OR(CORE_MODE&lt;&gt;3,E_CORE&lt;=E_NULL_MAX)),1,0)</f>
        <v>0</v>
      </c>
      <c r="AL1756" s="31" t="n">
        <f aca="false">IF(AK1756=1,IF(OBJECTIVE=1,AI1756,AJ1756),1000000000000)+ROW()*0.000000001</f>
        <v>1000000000000</v>
      </c>
      <c r="AM1756" s="31" t="n">
        <v>5.484939</v>
      </c>
      <c r="AN1756" s="41" t="n">
        <v>1.618283</v>
      </c>
      <c r="AO1756" s="31" t="n">
        <v>17.162832</v>
      </c>
      <c r="AP1756" s="31" t="n">
        <f aca="false">IF(CORE_MODE=1,G1756,IF(OR(CORE_MODE=3,CORE_MODE=4),G1756+(CHOOSE(N_CW+1,0,1,CW_N2,CW_N3,CW_N4,CW_N5,CW_N6)+CHOOSE(N_CW_A+1,0,CW_A1,CW_A2))*CW_PER_SWING*AM1756,AM1756))</f>
        <v>20.900439096957</v>
      </c>
      <c r="AQ1756" s="41" t="n">
        <f aca="false">IF(CORE_MODE=2,AN1756,K1756)</f>
        <v>1.635523</v>
      </c>
      <c r="AR1756" s="31" t="n">
        <f aca="false">IF(CORE_MODE=2,AO1756,L1756)</f>
        <v>17.379234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31" t="n">
        <v>9.259956</v>
      </c>
      <c r="H1757" s="8" t="n">
        <v>44.493181</v>
      </c>
      <c r="I1757" s="8" t="n">
        <v>1117.041148</v>
      </c>
      <c r="J1757" s="31" t="n">
        <v>25.105895</v>
      </c>
      <c r="K1757" s="41" t="n">
        <v>1.573777</v>
      </c>
      <c r="L1757" s="31" t="n">
        <v>4.443074</v>
      </c>
      <c r="M1757" s="8" t="n">
        <v>74</v>
      </c>
      <c r="N1757" s="8" t="n">
        <v>744</v>
      </c>
      <c r="O1757" s="31" t="n">
        <v>10.797318</v>
      </c>
      <c r="P1757" s="31" t="n">
        <v>8.85955</v>
      </c>
      <c r="Q1757" s="31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31" t="n">
        <v>3.044158</v>
      </c>
      <c r="W1757" s="41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2*ROUNDUP(G1757*1000/V_ZENER,0)*PRICE_Z+(4+IF(CORE_MODE=1,1,0)+IF(OR(CORE_MODE=3,CORE_MODE=4),1+2*N_CW+2*N_CW_A,0))*ROUNDUP(G1757*DIODE_SAFETY/V_STICK,0)*PRICE_STICK</f>
        <v>78.9</v>
      </c>
      <c r="AG1757" s="24" t="n">
        <f aca="false">SUM(X1757:AF1757)</f>
        <v>1682.4846277</v>
      </c>
      <c r="AH1757" s="20" t="n">
        <f aca="false">FIXED_BOM</f>
        <v>3666</v>
      </c>
      <c r="AI1757" s="24" t="n">
        <f aca="false">(AG1757+AH1757)*(1+CONT)</f>
        <v>6150.757321855</v>
      </c>
      <c r="AJ1757" s="24" t="n">
        <f aca="false">IF(AR1757&gt;0,AI1757/AR1757,1000000000000)</f>
        <v>1384.34726089527</v>
      </c>
      <c r="AK1757" s="8" t="n">
        <f aca="false">IF(AND(AP1757&gt;=V_NEED,AR1757&gt;=P_MIN,AQ1757&gt;=Z_MIN,F1757&lt;=N_CAP,D1757&lt;=R_MAX,OR(CORONA_REQ=0,O1757&gt;=G1757),OR(CORE_MODE&lt;&gt;3,E_CORE&lt;=E_NULL_MAX)),1,0)</f>
        <v>0</v>
      </c>
      <c r="AL1757" s="31" t="n">
        <f aca="false">IF(AK1757=1,IF(OBJECTIVE=1,AI1757,AJ1757),1000000000000)+ROW()*0.000000001</f>
        <v>1000000000000</v>
      </c>
      <c r="AM1757" s="31" t="n">
        <v>5.205007</v>
      </c>
      <c r="AN1757" s="41" t="n">
        <v>1.519983</v>
      </c>
      <c r="AO1757" s="31" t="n">
        <v>4.228019</v>
      </c>
      <c r="AP1757" s="31" t="n">
        <f aca="false">IF(CORE_MODE=1,G1757,IF(OR(CORE_MODE=3,CORE_MODE=4),G1757+(CHOOSE(N_CW+1,0,1,CW_N2,CW_N3,CW_N4,CW_N5,CW_N6)+CHOOSE(N_CW_A+1,0,CW_A1,CW_A2))*CW_PER_SWING*AM1757,AM1757))</f>
        <v>20.306349770841</v>
      </c>
      <c r="AQ1757" s="41" t="n">
        <f aca="false">IF(CORE_MODE=2,AN1757,K1757)</f>
        <v>1.573777</v>
      </c>
      <c r="AR1757" s="31" t="n">
        <f aca="false">IF(CORE_MODE=2,AO1757,L1757)</f>
        <v>4.443074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31" t="n">
        <v>9.259956</v>
      </c>
      <c r="H1758" s="8" t="n">
        <v>68.774999</v>
      </c>
      <c r="I1758" s="8" t="n">
        <v>1755.350376</v>
      </c>
      <c r="J1758" s="31" t="n">
        <v>25.523088</v>
      </c>
      <c r="K1758" s="41" t="n">
        <v>1.597231</v>
      </c>
      <c r="L1758" s="31" t="n">
        <v>7.17352</v>
      </c>
      <c r="M1758" s="8" t="n">
        <v>113</v>
      </c>
      <c r="N1758" s="8" t="n">
        <v>822</v>
      </c>
      <c r="O1758" s="31" t="n">
        <v>10.797318</v>
      </c>
      <c r="P1758" s="31" t="n">
        <v>13.289326</v>
      </c>
      <c r="Q1758" s="31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31" t="n">
        <v>4.001595</v>
      </c>
      <c r="W1758" s="41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2*ROUNDUP(G1758*1000/V_ZENER,0)*PRICE_Z+(4+IF(CORE_MODE=1,1,0)+IF(OR(CORE_MODE=3,CORE_MODE=4),1+2*N_CW+2*N_CW_A,0))*ROUNDUP(G1758*DIODE_SAFETY/V_STICK,0)*PRICE_STICK</f>
        <v>78.9</v>
      </c>
      <c r="AG1758" s="24" t="n">
        <f aca="false">SUM(X1758:AF1758)</f>
        <v>2370.88357602</v>
      </c>
      <c r="AH1758" s="20" t="n">
        <f aca="false">FIXED_BOM</f>
        <v>3666</v>
      </c>
      <c r="AI1758" s="24" t="n">
        <f aca="false">(AG1758+AH1758)*(1+CONT)</f>
        <v>6942.416112423</v>
      </c>
      <c r="AJ1758" s="24" t="n">
        <f aca="false">IF(AR1758&gt;0,AI1758/AR1758,1000000000000)</f>
        <v>967.783753641587</v>
      </c>
      <c r="AK1758" s="8" t="n">
        <f aca="false">IF(AND(AP1758&gt;=V_NEED,AR1758&gt;=P_MIN,AQ1758&gt;=Z_MIN,F1758&lt;=N_CAP,D1758&lt;=R_MAX,OR(CORONA_REQ=0,O1758&gt;=G1758),OR(CORE_MODE&lt;&gt;3,E_CORE&lt;=E_NULL_MAX)),1,0)</f>
        <v>0</v>
      </c>
      <c r="AL1758" s="31" t="n">
        <f aca="false">IF(AK1758=1,IF(OBJECTIVE=1,AI1758,AJ1758),1000000000000)+ROW()*0.000000001</f>
        <v>1000000000000</v>
      </c>
      <c r="AM1758" s="31" t="n">
        <v>5.25844</v>
      </c>
      <c r="AN1758" s="41" t="n">
        <v>1.561075</v>
      </c>
      <c r="AO1758" s="31" t="n">
        <v>6.961162</v>
      </c>
      <c r="AP1758" s="31" t="n">
        <f aca="false">IF(CORE_MODE=1,G1758,IF(OR(CORE_MODE=3,CORE_MODE=4),G1758+(CHOOSE(N_CW+1,0,1,CW_N2,CW_N3,CW_N4,CW_N5,CW_N6)+CHOOSE(N_CW_A+1,0,CW_A1,CW_A2))*CW_PER_SWING*AM1758,AM1758))</f>
        <v>20.41974864972</v>
      </c>
      <c r="AQ1758" s="41" t="n">
        <f aca="false">IF(CORE_MODE=2,AN1758,K1758)</f>
        <v>1.597231</v>
      </c>
      <c r="AR1758" s="31" t="n">
        <f aca="false">IF(CORE_MODE=2,AO1758,L1758)</f>
        <v>7.17352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31" t="n">
        <v>9.259956</v>
      </c>
      <c r="H1759" s="8" t="n">
        <v>93.056817</v>
      </c>
      <c r="I1759" s="8" t="n">
        <v>2393.659604</v>
      </c>
      <c r="J1759" s="31" t="n">
        <v>25.722561</v>
      </c>
      <c r="K1759" s="41" t="n">
        <v>1.609146</v>
      </c>
      <c r="L1759" s="31" t="n">
        <v>9.912754</v>
      </c>
      <c r="M1759" s="8" t="n">
        <v>152</v>
      </c>
      <c r="N1759" s="8" t="n">
        <v>900</v>
      </c>
      <c r="O1759" s="31" t="n">
        <v>10.797318</v>
      </c>
      <c r="P1759" s="31" t="n">
        <v>17.719101</v>
      </c>
      <c r="Q1759" s="31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31" t="n">
        <v>4.959032</v>
      </c>
      <c r="W1759" s="41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2*ROUNDUP(G1759*1000/V_ZENER,0)*PRICE_Z+(4+IF(CORE_MODE=1,1,0)+IF(OR(CORE_MODE=3,CORE_MODE=4),1+2*N_CW+2*N_CW_A,0))*ROUNDUP(G1759*DIODE_SAFETY/V_STICK,0)*PRICE_STICK</f>
        <v>78.9</v>
      </c>
      <c r="AG1759" s="24" t="n">
        <f aca="false">SUM(X1759:AF1759)</f>
        <v>3059.28257387</v>
      </c>
      <c r="AH1759" s="20" t="n">
        <f aca="false">FIXED_BOM</f>
        <v>3666</v>
      </c>
      <c r="AI1759" s="24" t="n">
        <f aca="false">(AG1759+AH1759)*(1+CONT)</f>
        <v>7734.0749599505</v>
      </c>
      <c r="AJ1759" s="24" t="n">
        <f aca="false">IF(AR1759&gt;0,AI1759/AR1759,1000000000000)</f>
        <v>780.214555909538</v>
      </c>
      <c r="AK1759" s="8" t="n">
        <f aca="false">IF(AND(AP1759&gt;=V_NEED,AR1759&gt;=P_MIN,AQ1759&gt;=Z_MIN,F1759&lt;=N_CAP,D1759&lt;=R_MAX,OR(CORONA_REQ=0,O1759&gt;=G1759),OR(CORE_MODE&lt;&gt;3,E_CORE&lt;=E_NULL_MAX)),1,0)</f>
        <v>0</v>
      </c>
      <c r="AL1759" s="31" t="n">
        <f aca="false">IF(AK1759=1,IF(OBJECTIVE=1,AI1759,AJ1759),1000000000000)+ROW()*0.000000001</f>
        <v>1000000000000</v>
      </c>
      <c r="AM1759" s="31" t="n">
        <v>5.312335</v>
      </c>
      <c r="AN1759" s="41" t="n">
        <v>1.581432</v>
      </c>
      <c r="AO1759" s="31" t="n">
        <v>9.69617</v>
      </c>
      <c r="AP1759" s="31" t="n">
        <f aca="false">IF(CORE_MODE=1,G1759,IF(OR(CORE_MODE=3,CORE_MODE=4),G1759+(CHOOSE(N_CW+1,0,1,CW_N2,CW_N3,CW_N4,CW_N5,CW_N6)+CHOOSE(N_CW_A+1,0,CW_A1,CW_A2))*CW_PER_SWING*AM1759,AM1759))</f>
        <v>20.534128014105</v>
      </c>
      <c r="AQ1759" s="41" t="n">
        <f aca="false">IF(CORE_MODE=2,AN1759,K1759)</f>
        <v>1.609146</v>
      </c>
      <c r="AR1759" s="31" t="n">
        <f aca="false">IF(CORE_MODE=2,AO1759,L1759)</f>
        <v>9.912754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31" t="n">
        <v>9.259956</v>
      </c>
      <c r="H1760" s="8" t="n">
        <v>117.338635</v>
      </c>
      <c r="I1760" s="8" t="n">
        <v>3031.968831</v>
      </c>
      <c r="J1760" s="31" t="n">
        <v>25.839476</v>
      </c>
      <c r="K1760" s="41" t="n">
        <v>1.615603</v>
      </c>
      <c r="L1760" s="31" t="n">
        <v>12.651503</v>
      </c>
      <c r="M1760" s="8" t="n">
        <v>184.5</v>
      </c>
      <c r="N1760" s="8" t="n">
        <v>965</v>
      </c>
      <c r="O1760" s="31" t="n">
        <v>10.797318</v>
      </c>
      <c r="P1760" s="31" t="n">
        <v>22.148876</v>
      </c>
      <c r="Q1760" s="31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31" t="n">
        <v>5.756896</v>
      </c>
      <c r="W1760" s="41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2*ROUNDUP(G1760*1000/V_ZENER,0)*PRICE_Z+(4+IF(CORE_MODE=1,1,0)+IF(OR(CORE_MODE=3,CORE_MODE=4),1+2*N_CW+2*N_CW_A,0))*ROUNDUP(G1760*DIODE_SAFETY/V_STICK,0)*PRICE_STICK</f>
        <v>78.9</v>
      </c>
      <c r="AG1760" s="24" t="n">
        <f aca="false">SUM(X1760:AF1760)</f>
        <v>3639.88600792</v>
      </c>
      <c r="AH1760" s="20" t="n">
        <f aca="false">FIXED_BOM</f>
        <v>3666</v>
      </c>
      <c r="AI1760" s="24" t="n">
        <f aca="false">(AG1760+AH1760)*(1+CONT)</f>
        <v>8401.768909108</v>
      </c>
      <c r="AJ1760" s="24" t="n">
        <f aca="false">IF(AR1760&gt;0,AI1760/AR1760,1000000000000)</f>
        <v>664.092551620784</v>
      </c>
      <c r="AK1760" s="8" t="n">
        <f aca="false">IF(AND(AP1760&gt;=V_NEED,AR1760&gt;=P_MIN,AQ1760&gt;=Z_MIN,F1760&lt;=N_CAP,D1760&lt;=R_MAX,OR(CORONA_REQ=0,O1760&gt;=G1760),OR(CORE_MODE&lt;&gt;3,E_CORE&lt;=E_NULL_MAX)),1,0)</f>
        <v>0</v>
      </c>
      <c r="AL1760" s="31" t="n">
        <f aca="false">IF(AK1760=1,IF(OBJECTIVE=1,AI1760,AJ1760),1000000000000)+ROW()*0.000000001</f>
        <v>1000000000000</v>
      </c>
      <c r="AM1760" s="31" t="n">
        <v>5.355802</v>
      </c>
      <c r="AN1760" s="41" t="n">
        <v>1.594315</v>
      </c>
      <c r="AO1760" s="31" t="n">
        <v>12.448001</v>
      </c>
      <c r="AP1760" s="31" t="n">
        <f aca="false">IF(CORE_MODE=1,G1760,IF(OR(CORE_MODE=3,CORE_MODE=4),G1760+(CHOOSE(N_CW+1,0,1,CW_N2,CW_N3,CW_N4,CW_N5,CW_N6)+CHOOSE(N_CW_A+1,0,CW_A1,CW_A2))*CW_PER_SWING*AM1760,AM1760))</f>
        <v>20.626376419926</v>
      </c>
      <c r="AQ1760" s="41" t="n">
        <f aca="false">IF(CORE_MODE=2,AN1760,K1760)</f>
        <v>1.615603</v>
      </c>
      <c r="AR1760" s="31" t="n">
        <f aca="false">IF(CORE_MODE=2,AO1760,L1760)</f>
        <v>12.651503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31" t="n">
        <v>9.259956</v>
      </c>
      <c r="H1761" s="8" t="n">
        <v>141.620453</v>
      </c>
      <c r="I1761" s="8" t="n">
        <v>3670.278059</v>
      </c>
      <c r="J1761" s="31" t="n">
        <v>25.916299</v>
      </c>
      <c r="K1761" s="41" t="n">
        <v>1.62068</v>
      </c>
      <c r="L1761" s="31" t="n">
        <v>15.392576</v>
      </c>
      <c r="M1761" s="8" t="n">
        <v>223.5</v>
      </c>
      <c r="N1761" s="8" t="n">
        <v>1043</v>
      </c>
      <c r="O1761" s="31" t="n">
        <v>10.797318</v>
      </c>
      <c r="P1761" s="31" t="n">
        <v>26.578651</v>
      </c>
      <c r="Q1761" s="31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31" t="n">
        <v>6.714332</v>
      </c>
      <c r="W1761" s="41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2*ROUNDUP(G1761*1000/V_ZENER,0)*PRICE_Z+(4+IF(CORE_MODE=1,1,0)+IF(OR(CORE_MODE=3,CORE_MODE=4),1+2*N_CW+2*N_CW_A,0))*ROUNDUP(G1761*DIODE_SAFETY/V_STICK,0)*PRICE_STICK</f>
        <v>78.9</v>
      </c>
      <c r="AG1761" s="24" t="n">
        <f aca="false">SUM(X1761:AF1761)</f>
        <v>4328.28495274</v>
      </c>
      <c r="AH1761" s="20" t="n">
        <f aca="false">FIXED_BOM</f>
        <v>3666</v>
      </c>
      <c r="AI1761" s="24" t="n">
        <f aca="false">(AG1761+AH1761)*(1+CONT)</f>
        <v>9193.427695651</v>
      </c>
      <c r="AJ1761" s="24" t="n">
        <f aca="false">IF(AR1761&gt;0,AI1761/AR1761,1000000000000)</f>
        <v>597.263752061448</v>
      </c>
      <c r="AK1761" s="8" t="n">
        <f aca="false">IF(AND(AP1761&gt;=V_NEED,AR1761&gt;=P_MIN,AQ1761&gt;=Z_MIN,F1761&lt;=N_CAP,D1761&lt;=R_MAX,OR(CORONA_REQ=0,O1761&gt;=G1761),OR(CORE_MODE&lt;&gt;3,E_CORE&lt;=E_NULL_MAX)),1,0)</f>
        <v>0</v>
      </c>
      <c r="AL1761" s="31" t="n">
        <f aca="false">IF(AK1761=1,IF(OBJECTIVE=1,AI1761,AJ1761),1000000000000)+ROW()*0.000000001</f>
        <v>1000000000000</v>
      </c>
      <c r="AM1761" s="31" t="n">
        <v>5.433041</v>
      </c>
      <c r="AN1761" s="41" t="n">
        <v>1.602218</v>
      </c>
      <c r="AO1761" s="31" t="n">
        <v>15.179757</v>
      </c>
      <c r="AP1761" s="31" t="n">
        <f aca="false">IF(CORE_MODE=1,G1761,IF(OR(CORE_MODE=3,CORE_MODE=4),G1761+(CHOOSE(N_CW+1,0,1,CW_N2,CW_N3,CW_N4,CW_N5,CW_N6)+CHOOSE(N_CW_A+1,0,CW_A1,CW_A2))*CW_PER_SWING*AM1761,AM1761))</f>
        <v>20.790297891783</v>
      </c>
      <c r="AQ1761" s="41" t="n">
        <f aca="false">IF(CORE_MODE=2,AN1761,K1761)</f>
        <v>1.62068</v>
      </c>
      <c r="AR1761" s="31" t="n">
        <f aca="false">IF(CORE_MODE=2,AO1761,L1761)</f>
        <v>15.392576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31" t="n">
        <v>9.259956</v>
      </c>
      <c r="H1762" s="8" t="n">
        <v>190.184088</v>
      </c>
      <c r="I1762" s="8" t="n">
        <v>4946.896514</v>
      </c>
      <c r="J1762" s="31" t="n">
        <v>26.011096</v>
      </c>
      <c r="K1762" s="41" t="n">
        <v>1.625444</v>
      </c>
      <c r="L1762" s="31" t="n">
        <v>20.860846</v>
      </c>
      <c r="M1762" s="8" t="n">
        <v>301.5</v>
      </c>
      <c r="N1762" s="8" t="n">
        <v>1199</v>
      </c>
      <c r="O1762" s="31" t="n">
        <v>10.797318</v>
      </c>
      <c r="P1762" s="31" t="n">
        <v>35.438202</v>
      </c>
      <c r="Q1762" s="31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31" t="n">
        <v>8.629206</v>
      </c>
      <c r="W1762" s="41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2*ROUNDUP(G1762*1000/V_ZENER,0)*PRICE_Z+(4+IF(CORE_MODE=1,1,0)+IF(OR(CORE_MODE=3,CORE_MODE=4),1+2*N_CW+2*N_CW_A,0))*ROUNDUP(G1762*DIODE_SAFETY/V_STICK,0)*PRICE_STICK</f>
        <v>78.9</v>
      </c>
      <c r="AG1762" s="24" t="n">
        <f aca="false">SUM(X1762:AF1762)</f>
        <v>5705.08289741</v>
      </c>
      <c r="AH1762" s="20" t="n">
        <f aca="false">FIXED_BOM</f>
        <v>3666</v>
      </c>
      <c r="AI1762" s="24" t="n">
        <f aca="false">(AG1762+AH1762)*(1+CONT)</f>
        <v>10776.7453320215</v>
      </c>
      <c r="AJ1762" s="24" t="n">
        <f aca="false">IF(AR1762&gt;0,AI1762/AR1762,1000000000000)</f>
        <v>516.601547800195</v>
      </c>
      <c r="AK1762" s="8" t="n">
        <f aca="false">IF(AND(AP1762&gt;=V_NEED,AR1762&gt;=P_MIN,AQ1762&gt;=Z_MIN,F1762&lt;=N_CAP,D1762&lt;=R_MAX,OR(CORONA_REQ=0,O1762&gt;=G1762),OR(CORE_MODE&lt;&gt;3,E_CORE&lt;=E_NULL_MAX)),1,0)</f>
        <v>0</v>
      </c>
      <c r="AL1762" s="31" t="n">
        <f aca="false">IF(AK1762=1,IF(OBJECTIVE=1,AI1762,AJ1762),1000000000000)+ROW()*0.000000001</f>
        <v>1000000000000</v>
      </c>
      <c r="AM1762" s="31" t="n">
        <v>5.553715</v>
      </c>
      <c r="AN1762" s="41" t="n">
        <v>1.611464</v>
      </c>
      <c r="AO1762" s="31" t="n">
        <v>20.646002</v>
      </c>
      <c r="AP1762" s="31" t="n">
        <f aca="false">IF(CORE_MODE=1,G1762,IF(OR(CORE_MODE=3,CORE_MODE=4),G1762+(CHOOSE(N_CW+1,0,1,CW_N2,CW_N3,CW_N4,CW_N5,CW_N6)+CHOOSE(N_CW_A+1,0,CW_A1,CW_A2))*CW_PER_SWING*AM1762,AM1762))</f>
        <v>21.046399857045</v>
      </c>
      <c r="AQ1762" s="41" t="n">
        <f aca="false">IF(CORE_MODE=2,AN1762,K1762)</f>
        <v>1.625444</v>
      </c>
      <c r="AR1762" s="31" t="n">
        <f aca="false">IF(CORE_MODE=2,AO1762,L1762)</f>
        <v>20.860846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31" t="n">
        <v>9.259956</v>
      </c>
      <c r="H1763" s="8" t="n">
        <v>72.027511</v>
      </c>
      <c r="I1763" s="8" t="n">
        <v>1311.852134</v>
      </c>
      <c r="J1763" s="31" t="n">
        <v>18.213209</v>
      </c>
      <c r="K1763" s="41" t="n">
        <v>1.544888</v>
      </c>
      <c r="L1763" s="31" t="n">
        <v>5.048086</v>
      </c>
      <c r="M1763" s="8" t="n">
        <v>80.5</v>
      </c>
      <c r="N1763" s="8" t="n">
        <v>757</v>
      </c>
      <c r="O1763" s="31" t="n">
        <v>10.797318</v>
      </c>
      <c r="P1763" s="31" t="n">
        <v>10.216718</v>
      </c>
      <c r="Q1763" s="31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31" t="n">
        <v>3.203731</v>
      </c>
      <c r="W1763" s="41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2*ROUNDUP(G1763*1000/V_ZENER,0)*PRICE_Z+(4+IF(CORE_MODE=1,1,0)+IF(OR(CORE_MODE=3,CORE_MODE=4),1+2*N_CW+2*N_CW_A,0))*ROUNDUP(G1763*DIODE_SAFETY/V_STICK,0)*PRICE_STICK</f>
        <v>78.9</v>
      </c>
      <c r="AG1763" s="24" t="n">
        <f aca="false">SUM(X1763:AF1763)</f>
        <v>1806.52543446</v>
      </c>
      <c r="AH1763" s="20" t="n">
        <f aca="false">FIXED_BOM</f>
        <v>3666</v>
      </c>
      <c r="AI1763" s="24" t="n">
        <f aca="false">(AG1763+AH1763)*(1+CONT)</f>
        <v>6293.404249629</v>
      </c>
      <c r="AJ1763" s="24" t="n">
        <f aca="false">IF(AR1763&gt;0,AI1763/AR1763,1000000000000)</f>
        <v>1246.69117159038</v>
      </c>
      <c r="AK1763" s="8" t="n">
        <f aca="false">IF(AND(AP1763&gt;=V_NEED,AR1763&gt;=P_MIN,AQ1763&gt;=Z_MIN,F1763&lt;=N_CAP,D1763&lt;=R_MAX,OR(CORONA_REQ=0,O1763&gt;=G1763),OR(CORE_MODE&lt;&gt;3,E_CORE&lt;=E_NULL_MAX)),1,0)</f>
        <v>0</v>
      </c>
      <c r="AL1763" s="31" t="n">
        <f aca="false">IF(AK1763=1,IF(OBJECTIVE=1,AI1763,AJ1763),1000000000000)+ROW()*0.000000001</f>
        <v>1000000000000</v>
      </c>
      <c r="AM1763" s="31" t="n">
        <v>5.194714</v>
      </c>
      <c r="AN1763" s="41" t="n">
        <v>1.501441</v>
      </c>
      <c r="AO1763" s="31" t="n">
        <v>4.837738</v>
      </c>
      <c r="AP1763" s="31" t="n">
        <f aca="false">IF(CORE_MODE=1,G1763,IF(OR(CORE_MODE=3,CORE_MODE=4),G1763+(CHOOSE(N_CW+1,0,1,CW_N2,CW_N3,CW_N4,CW_N5,CW_N6)+CHOOSE(N_CW_A+1,0,CW_A1,CW_A2))*CW_PER_SWING*AM1763,AM1763))</f>
        <v>20.284505317782</v>
      </c>
      <c r="AQ1763" s="41" t="n">
        <f aca="false">IF(CORE_MODE=2,AN1763,K1763)</f>
        <v>1.544888</v>
      </c>
      <c r="AR1763" s="31" t="n">
        <f aca="false">IF(CORE_MODE=2,AO1763,L1763)</f>
        <v>5.048086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31" t="n">
        <v>9.259956</v>
      </c>
      <c r="H1764" s="8" t="n">
        <v>112.043231</v>
      </c>
      <c r="I1764" s="8" t="n">
        <v>2061.481924</v>
      </c>
      <c r="J1764" s="31" t="n">
        <v>18.398987</v>
      </c>
      <c r="K1764" s="41" t="n">
        <v>1.564217</v>
      </c>
      <c r="L1764" s="31" t="n">
        <v>8.124095</v>
      </c>
      <c r="M1764" s="8" t="n">
        <v>119.5</v>
      </c>
      <c r="N1764" s="8" t="n">
        <v>835</v>
      </c>
      <c r="O1764" s="31" t="n">
        <v>10.797318</v>
      </c>
      <c r="P1764" s="31" t="n">
        <v>15.325078</v>
      </c>
      <c r="Q1764" s="31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31" t="n">
        <v>4.161168</v>
      </c>
      <c r="W1764" s="41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2*ROUNDUP(G1764*1000/V_ZENER,0)*PRICE_Z+(4+IF(CORE_MODE=1,1,0)+IF(OR(CORE_MODE=3,CORE_MODE=4),1+2*N_CW+2*N_CW_A,0))*ROUNDUP(G1764*DIODE_SAFETY/V_STICK,0)*PRICE_STICK</f>
        <v>78.9</v>
      </c>
      <c r="AG1764" s="24" t="n">
        <f aca="false">SUM(X1764:AF1764)</f>
        <v>2503.04708976</v>
      </c>
      <c r="AH1764" s="20" t="n">
        <f aca="false">FIXED_BOM</f>
        <v>3666</v>
      </c>
      <c r="AI1764" s="24" t="n">
        <f aca="false">(AG1764+AH1764)*(1+CONT)</f>
        <v>7094.404153224</v>
      </c>
      <c r="AJ1764" s="24" t="n">
        <f aca="false">IF(AR1764&gt;0,AI1764/AR1764,1000000000000)</f>
        <v>873.254701382</v>
      </c>
      <c r="AK1764" s="8" t="n">
        <f aca="false">IF(AND(AP1764&gt;=V_NEED,AR1764&gt;=P_MIN,AQ1764&gt;=Z_MIN,F1764&lt;=N_CAP,D1764&lt;=R_MAX,OR(CORONA_REQ=0,O1764&gt;=G1764),OR(CORE_MODE&lt;&gt;3,E_CORE&lt;=E_NULL_MAX)),1,0)</f>
        <v>0</v>
      </c>
      <c r="AL1764" s="31" t="n">
        <f aca="false">IF(AK1764=1,IF(OBJECTIVE=1,AI1764,AJ1764),1000000000000)+ROW()*0.000000001</f>
        <v>1000000000000</v>
      </c>
      <c r="AM1764" s="31" t="n">
        <v>5.261352</v>
      </c>
      <c r="AN1764" s="41" t="n">
        <v>1.534543</v>
      </c>
      <c r="AO1764" s="31" t="n">
        <v>7.909342</v>
      </c>
      <c r="AP1764" s="31" t="n">
        <f aca="false">IF(CORE_MODE=1,G1764,IF(OR(CORE_MODE=3,CORE_MODE=4),G1764+(CHOOSE(N_CW+1,0,1,CW_N2,CW_N3,CW_N4,CW_N5,CW_N6)+CHOOSE(N_CW_A+1,0,CW_A1,CW_A2))*CW_PER_SWING*AM1764,AM1764))</f>
        <v>20.425928679576</v>
      </c>
      <c r="AQ1764" s="41" t="n">
        <f aca="false">IF(CORE_MODE=2,AN1764,K1764)</f>
        <v>1.564217</v>
      </c>
      <c r="AR1764" s="31" t="n">
        <f aca="false">IF(CORE_MODE=2,AO1764,L1764)</f>
        <v>8.124095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31" t="n">
        <v>9.259956</v>
      </c>
      <c r="H1765" s="8" t="n">
        <v>152.058952</v>
      </c>
      <c r="I1765" s="8" t="n">
        <v>2811.111715</v>
      </c>
      <c r="J1765" s="31" t="n">
        <v>18.486986</v>
      </c>
      <c r="K1765" s="41" t="n">
        <v>1.573313</v>
      </c>
      <c r="L1765" s="31" t="n">
        <v>11.199054</v>
      </c>
      <c r="M1765" s="8" t="n">
        <v>158.5</v>
      </c>
      <c r="N1765" s="8" t="n">
        <v>913</v>
      </c>
      <c r="O1765" s="31" t="n">
        <v>10.797318</v>
      </c>
      <c r="P1765" s="31" t="n">
        <v>20.433437</v>
      </c>
      <c r="Q1765" s="31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31" t="n">
        <v>5.118604</v>
      </c>
      <c r="W1765" s="41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2*ROUNDUP(G1765*1000/V_ZENER,0)*PRICE_Z+(4+IF(CORE_MODE=1,1,0)+IF(OR(CORE_MODE=3,CORE_MODE=4),1+2*N_CW+2*N_CW_A,0))*ROUNDUP(G1765*DIODE_SAFETY/V_STICK,0)*PRICE_STICK</f>
        <v>78.9</v>
      </c>
      <c r="AG1765" s="24" t="n">
        <f aca="false">SUM(X1765:AF1765)</f>
        <v>3199.56867659</v>
      </c>
      <c r="AH1765" s="20" t="n">
        <f aca="false">FIXED_BOM</f>
        <v>3666</v>
      </c>
      <c r="AI1765" s="24" t="n">
        <f aca="false">(AG1765+AH1765)*(1+CONT)</f>
        <v>7895.4039780785</v>
      </c>
      <c r="AJ1765" s="24" t="n">
        <f aca="false">IF(AR1765&gt;0,AI1765/AR1765,1000000000000)</f>
        <v>705.006331613233</v>
      </c>
      <c r="AK1765" s="8" t="n">
        <f aca="false">IF(AND(AP1765&gt;=V_NEED,AR1765&gt;=P_MIN,AQ1765&gt;=Z_MIN,F1765&lt;=N_CAP,D1765&lt;=R_MAX,OR(CORONA_REQ=0,O1765&gt;=G1765),OR(CORE_MODE&lt;&gt;3,E_CORE&lt;=E_NULL_MAX)),1,0)</f>
        <v>0</v>
      </c>
      <c r="AL1765" s="31" t="n">
        <f aca="false">IF(AK1765=1,IF(OBJECTIVE=1,AI1765,AJ1765),1000000000000)+ROW()*0.000000001</f>
        <v>1000000000000</v>
      </c>
      <c r="AM1765" s="31" t="n">
        <v>5.314383</v>
      </c>
      <c r="AN1765" s="41" t="n">
        <v>1.551631</v>
      </c>
      <c r="AO1765" s="31" t="n">
        <v>10.992756</v>
      </c>
      <c r="AP1765" s="31" t="n">
        <f aca="false">IF(CORE_MODE=1,G1765,IF(OR(CORE_MODE=3,CORE_MODE=4),G1765+(CHOOSE(N_CW+1,0,1,CW_N2,CW_N3,CW_N4,CW_N5,CW_N6)+CHOOSE(N_CW_A+1,0,CW_A1,CW_A2))*CW_PER_SWING*AM1765,AM1765))</f>
        <v>20.538474408729</v>
      </c>
      <c r="AQ1765" s="41" t="n">
        <f aca="false">IF(CORE_MODE=2,AN1765,K1765)</f>
        <v>1.573313</v>
      </c>
      <c r="AR1765" s="31" t="n">
        <f aca="false">IF(CORE_MODE=2,AO1765,L1765)</f>
        <v>11.199054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31" t="n">
        <v>9.259956</v>
      </c>
      <c r="H1766" s="8" t="n">
        <v>192.074672</v>
      </c>
      <c r="I1766" s="8" t="n">
        <v>3560.741505</v>
      </c>
      <c r="J1766" s="31" t="n">
        <v>18.538319</v>
      </c>
      <c r="K1766" s="41" t="n">
        <v>1.578115</v>
      </c>
      <c r="L1766" s="31" t="n">
        <v>14.272081</v>
      </c>
      <c r="M1766" s="8" t="n">
        <v>197.5</v>
      </c>
      <c r="N1766" s="8" t="n">
        <v>991</v>
      </c>
      <c r="O1766" s="31" t="n">
        <v>10.797318</v>
      </c>
      <c r="P1766" s="31" t="n">
        <v>25.541796</v>
      </c>
      <c r="Q1766" s="31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31" t="n">
        <v>6.076041</v>
      </c>
      <c r="W1766" s="41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2*ROUNDUP(G1766*1000/V_ZENER,0)*PRICE_Z+(4+IF(CORE_MODE=1,1,0)+IF(OR(CORE_MODE=3,CORE_MODE=4),1+2*N_CW+2*N_CW_A,0))*ROUNDUP(G1766*DIODE_SAFETY/V_STICK,0)*PRICE_STICK</f>
        <v>78.9</v>
      </c>
      <c r="AG1766" s="24" t="n">
        <f aca="false">SUM(X1766:AF1766)</f>
        <v>3896.09027539</v>
      </c>
      <c r="AH1766" s="20" t="n">
        <f aca="false">FIXED_BOM</f>
        <v>3666</v>
      </c>
      <c r="AI1766" s="24" t="n">
        <f aca="false">(AG1766+AH1766)*(1+CONT)</f>
        <v>8696.4038166985</v>
      </c>
      <c r="AJ1766" s="24" t="n">
        <f aca="false">IF(AR1766&gt;0,AI1766/AR1766,1000000000000)</f>
        <v>609.329768847199</v>
      </c>
      <c r="AK1766" s="8" t="n">
        <f aca="false">IF(AND(AP1766&gt;=V_NEED,AR1766&gt;=P_MIN,AQ1766&gt;=Z_MIN,F1766&lt;=N_CAP,D1766&lt;=R_MAX,OR(CORONA_REQ=0,O1766&gt;=G1766),OR(CORE_MODE&lt;&gt;3,E_CORE&lt;=E_NULL_MAX)),1,0)</f>
        <v>0</v>
      </c>
      <c r="AL1766" s="31" t="n">
        <f aca="false">IF(AK1766=1,IF(OBJECTIVE=1,AI1766,AJ1766),1000000000000)+ROW()*0.000000001</f>
        <v>1000000000000</v>
      </c>
      <c r="AM1766" s="31" t="n">
        <v>5.392425</v>
      </c>
      <c r="AN1766" s="41" t="n">
        <v>1.560502</v>
      </c>
      <c r="AO1766" s="31" t="n">
        <v>14.062964</v>
      </c>
      <c r="AP1766" s="31" t="n">
        <f aca="false">IF(CORE_MODE=1,G1766,IF(OR(CORE_MODE=3,CORE_MODE=4),G1766+(CHOOSE(N_CW+1,0,1,CW_N2,CW_N3,CW_N4,CW_N5,CW_N6)+CHOOSE(N_CW_A+1,0,CW_A1,CW_A2))*CW_PER_SWING*AM1766,AM1766))</f>
        <v>20.704100057775</v>
      </c>
      <c r="AQ1766" s="41" t="n">
        <f aca="false">IF(CORE_MODE=2,AN1766,K1766)</f>
        <v>1.578115</v>
      </c>
      <c r="AR1766" s="31" t="n">
        <f aca="false">IF(CORE_MODE=2,AO1766,L1766)</f>
        <v>14.272081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31" t="n">
        <v>9.259956</v>
      </c>
      <c r="H1767" s="8" t="n">
        <v>232.090393</v>
      </c>
      <c r="I1767" s="8" t="n">
        <v>4310.371296</v>
      </c>
      <c r="J1767" s="31" t="n">
        <v>18.571951</v>
      </c>
      <c r="K1767" s="41" t="n">
        <v>1.582044</v>
      </c>
      <c r="L1767" s="31" t="n">
        <v>17.346672</v>
      </c>
      <c r="M1767" s="8" t="n">
        <v>236.5</v>
      </c>
      <c r="N1767" s="8" t="n">
        <v>1069</v>
      </c>
      <c r="O1767" s="31" t="n">
        <v>10.797318</v>
      </c>
      <c r="P1767" s="31" t="n">
        <v>30.650155</v>
      </c>
      <c r="Q1767" s="31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31" t="n">
        <v>7.033478</v>
      </c>
      <c r="W1767" s="41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2*ROUNDUP(G1767*1000/V_ZENER,0)*PRICE_Z+(4+IF(CORE_MODE=1,1,0)+IF(OR(CORE_MODE=3,CORE_MODE=4),1+2*N_CW+2*N_CW_A,0))*ROUNDUP(G1767*DIODE_SAFETY/V_STICK,0)*PRICE_STICK</f>
        <v>78.9</v>
      </c>
      <c r="AG1767" s="24" t="n">
        <f aca="false">SUM(X1767:AF1767)</f>
        <v>4592.61192222</v>
      </c>
      <c r="AH1767" s="20" t="n">
        <f aca="false">FIXED_BOM</f>
        <v>3666</v>
      </c>
      <c r="AI1767" s="24" t="n">
        <f aca="false">(AG1767+AH1767)*(1+CONT)</f>
        <v>9497.403710553</v>
      </c>
      <c r="AJ1767" s="24" t="n">
        <f aca="false">IF(AR1767&gt;0,AI1767/AR1767,1000000000000)</f>
        <v>547.505810368294</v>
      </c>
      <c r="AK1767" s="8" t="n">
        <f aca="false">IF(AND(AP1767&gt;=V_NEED,AR1767&gt;=P_MIN,AQ1767&gt;=Z_MIN,F1767&lt;=N_CAP,D1767&lt;=R_MAX,OR(CORONA_REQ=0,O1767&gt;=G1767),OR(CORE_MODE&lt;&gt;3,E_CORE&lt;=E_NULL_MAX)),1,0)</f>
        <v>0</v>
      </c>
      <c r="AL1767" s="31" t="n">
        <f aca="false">IF(AK1767=1,IF(OBJECTIVE=1,AI1767,AJ1767),1000000000000)+ROW()*0.000000001</f>
        <v>1000000000000</v>
      </c>
      <c r="AM1767" s="31" t="n">
        <v>5.467055</v>
      </c>
      <c r="AN1767" s="41" t="n">
        <v>1.56709</v>
      </c>
      <c r="AO1767" s="31" t="n">
        <v>17.132907</v>
      </c>
      <c r="AP1767" s="31" t="n">
        <f aca="false">IF(CORE_MODE=1,G1767,IF(OR(CORE_MODE=3,CORE_MODE=4),G1767+(CHOOSE(N_CW+1,0,1,CW_N2,CW_N3,CW_N4,CW_N5,CW_N6)+CHOOSE(N_CW_A+1,0,CW_A1,CW_A2))*CW_PER_SWING*AM1767,AM1767))</f>
        <v>20.862484545465</v>
      </c>
      <c r="AQ1767" s="41" t="n">
        <f aca="false">IF(CORE_MODE=2,AN1767,K1767)</f>
        <v>1.582044</v>
      </c>
      <c r="AR1767" s="31" t="n">
        <f aca="false">IF(CORE_MODE=2,AO1767,L1767)</f>
        <v>17.346672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31" t="n">
        <v>9.259956</v>
      </c>
      <c r="H1768" s="8" t="n">
        <v>312.121834</v>
      </c>
      <c r="I1768" s="8" t="n">
        <v>5809.630877</v>
      </c>
      <c r="J1768" s="31" t="n">
        <v>18.613343</v>
      </c>
      <c r="K1768" s="41" t="n">
        <v>1.586277</v>
      </c>
      <c r="L1768" s="31" t="n">
        <v>23.494379</v>
      </c>
      <c r="M1768" s="8" t="n">
        <v>314.5</v>
      </c>
      <c r="N1768" s="8" t="n">
        <v>1225</v>
      </c>
      <c r="O1768" s="31" t="n">
        <v>10.797318</v>
      </c>
      <c r="P1768" s="31" t="n">
        <v>40.866874</v>
      </c>
      <c r="Q1768" s="31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31" t="n">
        <v>8.948352</v>
      </c>
      <c r="W1768" s="41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2*ROUNDUP(G1768*1000/V_ZENER,0)*PRICE_Z+(4+IF(CORE_MODE=1,1,0)+IF(OR(CORE_MODE=3,CORE_MODE=4),1+2*N_CW+2*N_CW_A,0))*ROUNDUP(G1768*DIODE_SAFETY/V_STICK,0)*PRICE_STICK</f>
        <v>78.9</v>
      </c>
      <c r="AG1768" s="24" t="n">
        <f aca="false">SUM(X1768:AF1768)</f>
        <v>5985.65516285</v>
      </c>
      <c r="AH1768" s="20" t="n">
        <f aca="false">FIXED_BOM</f>
        <v>3666</v>
      </c>
      <c r="AI1768" s="24" t="n">
        <f aca="false">(AG1768+AH1768)*(1+CONT)</f>
        <v>11099.4034372775</v>
      </c>
      <c r="AJ1768" s="24" t="n">
        <f aca="false">IF(AR1768&gt;0,AI1768/AR1768,1000000000000)</f>
        <v>472.428040650808</v>
      </c>
      <c r="AK1768" s="8" t="n">
        <f aca="false">IF(AND(AP1768&gt;=V_NEED,AR1768&gt;=P_MIN,AQ1768&gt;=Z_MIN,F1768&lt;=N_CAP,D1768&lt;=R_MAX,OR(CORONA_REQ=0,O1768&gt;=G1768),OR(CORE_MODE&lt;&gt;3,E_CORE&lt;=E_NULL_MAX)),1,0)</f>
        <v>0</v>
      </c>
      <c r="AL1768" s="31" t="n">
        <f aca="false">IF(AK1768=1,IF(OBJECTIVE=1,AI1768,AJ1768),1000000000000)+ROW()*0.000000001</f>
        <v>1000000000000</v>
      </c>
      <c r="AM1768" s="31" t="n">
        <v>5.583642</v>
      </c>
      <c r="AN1768" s="41" t="n">
        <v>1.57552</v>
      </c>
      <c r="AO1768" s="31" t="n">
        <v>23.290281</v>
      </c>
      <c r="AP1768" s="31" t="n">
        <f aca="false">IF(CORE_MODE=1,G1768,IF(OR(CORE_MODE=3,CORE_MODE=4),G1768+(CHOOSE(N_CW+1,0,1,CW_N2,CW_N3,CW_N4,CW_N5,CW_N6)+CHOOSE(N_CW_A+1,0,CW_A1,CW_A2))*CW_PER_SWING*AM1768,AM1768))</f>
        <v>21.109912821846</v>
      </c>
      <c r="AQ1768" s="41" t="n">
        <f aca="false">IF(CORE_MODE=2,AN1768,K1768)</f>
        <v>1.586277</v>
      </c>
      <c r="AR1768" s="31" t="n">
        <f aca="false">IF(CORE_MODE=2,AO1768,L1768)</f>
        <v>23.494379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31" t="n">
        <v>9.259956</v>
      </c>
      <c r="H1769" s="8" t="n">
        <v>34.707124</v>
      </c>
      <c r="I1769" s="8" t="n">
        <v>922.958184</v>
      </c>
      <c r="J1769" s="31" t="n">
        <v>26.592759</v>
      </c>
      <c r="K1769" s="41" t="n">
        <v>1.567423</v>
      </c>
      <c r="L1769" s="31" t="n">
        <v>3.642124</v>
      </c>
      <c r="M1769" s="8" t="n">
        <v>80</v>
      </c>
      <c r="N1769" s="8" t="n">
        <v>756</v>
      </c>
      <c r="O1769" s="31" t="n">
        <v>11.260741</v>
      </c>
      <c r="P1769" s="31" t="n">
        <v>9.002859</v>
      </c>
      <c r="Q1769" s="31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31" t="n">
        <v>3.191456</v>
      </c>
      <c r="W1769" s="41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2*ROUNDUP(G1769*1000/V_ZENER,0)*PRICE_Z+(4+IF(CORE_MODE=1,1,0)+IF(OR(CORE_MODE=3,CORE_MODE=4),1+2*N_CW+2*N_CW_A,0))*ROUNDUP(G1769*DIODE_SAFETY/V_STICK,0)*PRICE_STICK</f>
        <v>78.9</v>
      </c>
      <c r="AG1769" s="24" t="n">
        <f aca="false">SUM(X1769:AF1769)</f>
        <v>1719.95058787</v>
      </c>
      <c r="AH1769" s="20" t="n">
        <f aca="false">FIXED_BOM</f>
        <v>3666</v>
      </c>
      <c r="AI1769" s="24" t="n">
        <f aca="false">(AG1769+AH1769)*(1+CONT)</f>
        <v>6193.8431760505</v>
      </c>
      <c r="AJ1769" s="24" t="n">
        <f aca="false">IF(AR1769&gt;0,AI1769/AR1769,1000000000000)</f>
        <v>1700.61293246757</v>
      </c>
      <c r="AK1769" s="8" t="n">
        <f aca="false">IF(AND(AP1769&gt;=V_NEED,AR1769&gt;=P_MIN,AQ1769&gt;=Z_MIN,F1769&lt;=N_CAP,D1769&lt;=R_MAX,OR(CORONA_REQ=0,O1769&gt;=G1769),OR(CORE_MODE&lt;&gt;3,E_CORE&lt;=E_NULL_MAX)),1,0)</f>
        <v>0</v>
      </c>
      <c r="AL1769" s="31" t="n">
        <f aca="false">IF(AK1769=1,IF(OBJECTIVE=1,AI1769,AJ1769),1000000000000)+ROW()*0.000000001</f>
        <v>1000000000000</v>
      </c>
      <c r="AM1769" s="31" t="n">
        <v>5.191524</v>
      </c>
      <c r="AN1769" s="41" t="n">
        <v>1.504535</v>
      </c>
      <c r="AO1769" s="31" t="n">
        <v>3.431687</v>
      </c>
      <c r="AP1769" s="31" t="n">
        <f aca="false">IF(CORE_MODE=1,G1769,IF(OR(CORE_MODE=3,CORE_MODE=4),G1769+(CHOOSE(N_CW+1,0,1,CW_N2,CW_N3,CW_N4,CW_N5,CW_N6)+CHOOSE(N_CW_A+1,0,CW_A1,CW_A2))*CW_PER_SWING*AM1769,AM1769))</f>
        <v>20.277735298812</v>
      </c>
      <c r="AQ1769" s="41" t="n">
        <f aca="false">IF(CORE_MODE=2,AN1769,K1769)</f>
        <v>1.567423</v>
      </c>
      <c r="AR1769" s="31" t="n">
        <f aca="false">IF(CORE_MODE=2,AO1769,L1769)</f>
        <v>3.642124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31" t="n">
        <v>9.259956</v>
      </c>
      <c r="H1770" s="8" t="n">
        <v>53.396908</v>
      </c>
      <c r="I1770" s="8" t="n">
        <v>1450.362861</v>
      </c>
      <c r="J1770" s="31" t="n">
        <v>27.161926</v>
      </c>
      <c r="K1770" s="41" t="n">
        <v>1.595582</v>
      </c>
      <c r="L1770" s="31" t="n">
        <v>5.914207</v>
      </c>
      <c r="M1770" s="8" t="n">
        <v>115</v>
      </c>
      <c r="N1770" s="8" t="n">
        <v>826</v>
      </c>
      <c r="O1770" s="31" t="n">
        <v>11.260741</v>
      </c>
      <c r="P1770" s="31" t="n">
        <v>13.504288</v>
      </c>
      <c r="Q1770" s="31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31" t="n">
        <v>4.050694</v>
      </c>
      <c r="W1770" s="41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2*ROUNDUP(G1770*1000/V_ZENER,0)*PRICE_Z+(4+IF(CORE_MODE=1,1,0)+IF(OR(CORE_MODE=3,CORE_MODE=4),1+2*N_CW+2*N_CW_A,0))*ROUNDUP(G1770*DIODE_SAFETY/V_STICK,0)*PRICE_STICK</f>
        <v>78.9</v>
      </c>
      <c r="AG1770" s="24" t="n">
        <f aca="false">SUM(X1770:AF1770)</f>
        <v>2312.24646966</v>
      </c>
      <c r="AH1770" s="20" t="n">
        <f aca="false">FIXED_BOM</f>
        <v>3666</v>
      </c>
      <c r="AI1770" s="24" t="n">
        <f aca="false">(AG1770+AH1770)*(1+CONT)</f>
        <v>6874.983440109</v>
      </c>
      <c r="AJ1770" s="24" t="n">
        <f aca="false">IF(AR1770&gt;0,AI1770/AR1770,1000000000000)</f>
        <v>1162.45228483024</v>
      </c>
      <c r="AK1770" s="8" t="n">
        <f aca="false">IF(AND(AP1770&gt;=V_NEED,AR1770&gt;=P_MIN,AQ1770&gt;=Z_MIN,F1770&lt;=N_CAP,D1770&lt;=R_MAX,OR(CORONA_REQ=0,O1770&gt;=G1770),OR(CORE_MODE&lt;&gt;3,E_CORE&lt;=E_NULL_MAX)),1,0)</f>
        <v>0</v>
      </c>
      <c r="AL1770" s="31" t="n">
        <f aca="false">IF(AK1770=1,IF(OBJECTIVE=1,AI1770,AJ1770),1000000000000)+ROW()*0.000000001</f>
        <v>1000000000000</v>
      </c>
      <c r="AM1770" s="31" t="n">
        <v>5.231592</v>
      </c>
      <c r="AN1770" s="41" t="n">
        <v>1.553205</v>
      </c>
      <c r="AO1770" s="31" t="n">
        <v>5.706771</v>
      </c>
      <c r="AP1770" s="31" t="n">
        <f aca="false">IF(CORE_MODE=1,G1770,IF(OR(CORE_MODE=3,CORE_MODE=4),G1770+(CHOOSE(N_CW+1,0,1,CW_N2,CW_N3,CW_N4,CW_N5,CW_N6)+CHOOSE(N_CW_A+1,0,CW_A1,CW_A2))*CW_PER_SWING*AM1770,AM1770))</f>
        <v>20.362770132696</v>
      </c>
      <c r="AQ1770" s="41" t="n">
        <f aca="false">IF(CORE_MODE=2,AN1770,K1770)</f>
        <v>1.595582</v>
      </c>
      <c r="AR1770" s="31" t="n">
        <f aca="false">IF(CORE_MODE=2,AO1770,L1770)</f>
        <v>5.914207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31" t="n">
        <v>9.259956</v>
      </c>
      <c r="H1771" s="8" t="n">
        <v>72.086693</v>
      </c>
      <c r="I1771" s="8" t="n">
        <v>1977.767538</v>
      </c>
      <c r="J1771" s="31" t="n">
        <v>27.435959</v>
      </c>
      <c r="K1771" s="41" t="n">
        <v>1.609821</v>
      </c>
      <c r="L1771" s="31" t="n">
        <v>8.1902</v>
      </c>
      <c r="M1771" s="8" t="n">
        <v>157</v>
      </c>
      <c r="N1771" s="8" t="n">
        <v>910</v>
      </c>
      <c r="O1771" s="31" t="n">
        <v>11.260741</v>
      </c>
      <c r="P1771" s="31" t="n">
        <v>18.005718</v>
      </c>
      <c r="Q1771" s="31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31" t="n">
        <v>5.08178</v>
      </c>
      <c r="W1771" s="41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2*ROUNDUP(G1771*1000/V_ZENER,0)*PRICE_Z+(4+IF(CORE_MODE=1,1,0)+IF(OR(CORE_MODE=3,CORE_MODE=4),1+2*N_CW+2*N_CW_A,0))*ROUNDUP(G1771*DIODE_SAFETY/V_STICK,0)*PRICE_STICK</f>
        <v>78.9</v>
      </c>
      <c r="AG1771" s="24" t="n">
        <f aca="false">SUM(X1771:AF1771)</f>
        <v>3019.37839208</v>
      </c>
      <c r="AH1771" s="20" t="n">
        <f aca="false">FIXED_BOM</f>
        <v>3666</v>
      </c>
      <c r="AI1771" s="24" t="n">
        <f aca="false">(AG1771+AH1771)*(1+CONT)</f>
        <v>7688.185150892</v>
      </c>
      <c r="AJ1771" s="24" t="n">
        <f aca="false">IF(AR1771&gt;0,AI1771/AR1771,1000000000000)</f>
        <v>938.705422442919</v>
      </c>
      <c r="AK1771" s="8" t="n">
        <f aca="false">IF(AND(AP1771&gt;=V_NEED,AR1771&gt;=P_MIN,AQ1771&gt;=Z_MIN,F1771&lt;=N_CAP,D1771&lt;=R_MAX,OR(CORONA_REQ=0,O1771&gt;=G1771),OR(CORE_MODE&lt;&gt;3,E_CORE&lt;=E_NULL_MAX)),1,0)</f>
        <v>0</v>
      </c>
      <c r="AL1771" s="31" t="n">
        <f aca="false">IF(AK1771=1,IF(OBJECTIVE=1,AI1771,AJ1771),1000000000000)+ROW()*0.000000001</f>
        <v>1000000000000</v>
      </c>
      <c r="AM1771" s="31" t="n">
        <v>5.282799</v>
      </c>
      <c r="AN1771" s="41" t="n">
        <v>1.576503</v>
      </c>
      <c r="AO1771" s="31" t="n">
        <v>7.973174</v>
      </c>
      <c r="AP1771" s="31" t="n">
        <f aca="false">IF(CORE_MODE=1,G1771,IF(OR(CORE_MODE=3,CORE_MODE=4),G1771+(CHOOSE(N_CW+1,0,1,CW_N2,CW_N3,CW_N4,CW_N5,CW_N6)+CHOOSE(N_CW_A+1,0,CW_A1,CW_A2))*CW_PER_SWING*AM1771,AM1771))</f>
        <v>20.471444854137</v>
      </c>
      <c r="AQ1771" s="41" t="n">
        <f aca="false">IF(CORE_MODE=2,AN1771,K1771)</f>
        <v>1.609821</v>
      </c>
      <c r="AR1771" s="31" t="n">
        <f aca="false">IF(CORE_MODE=2,AO1771,L1771)</f>
        <v>8.1902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31" t="n">
        <v>9.259956</v>
      </c>
      <c r="H1772" s="8" t="n">
        <v>90.776478</v>
      </c>
      <c r="I1772" s="8" t="n">
        <v>2505.172215</v>
      </c>
      <c r="J1772" s="31" t="n">
        <v>27.597151</v>
      </c>
      <c r="K1772" s="41" t="n">
        <v>1.618174</v>
      </c>
      <c r="L1772" s="31" t="n">
        <v>10.474723</v>
      </c>
      <c r="M1772" s="8" t="n">
        <v>192</v>
      </c>
      <c r="N1772" s="8" t="n">
        <v>980</v>
      </c>
      <c r="O1772" s="31" t="n">
        <v>11.260741</v>
      </c>
      <c r="P1772" s="31" t="n">
        <v>22.507147</v>
      </c>
      <c r="Q1772" s="31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31" t="n">
        <v>5.941018</v>
      </c>
      <c r="W1772" s="41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2*ROUNDUP(G1772*1000/V_ZENER,0)*PRICE_Z+(4+IF(CORE_MODE=1,1,0)+IF(OR(CORE_MODE=3,CORE_MODE=4),1+2*N_CW+2*N_CW_A,0))*ROUNDUP(G1772*DIODE_SAFETY/V_STICK,0)*PRICE_STICK</f>
        <v>78.9</v>
      </c>
      <c r="AG1772" s="24" t="n">
        <f aca="false">SUM(X1772:AF1772)</f>
        <v>3611.67426887</v>
      </c>
      <c r="AH1772" s="20" t="n">
        <f aca="false">FIXED_BOM</f>
        <v>3666</v>
      </c>
      <c r="AI1772" s="24" t="n">
        <f aca="false">(AG1772+AH1772)*(1+CONT)</f>
        <v>8369.3254092005</v>
      </c>
      <c r="AJ1772" s="24" t="n">
        <f aca="false">IF(AR1772&gt;0,AI1772/AR1772,1000000000000)</f>
        <v>799.002074727943</v>
      </c>
      <c r="AK1772" s="8" t="n">
        <f aca="false">IF(AND(AP1772&gt;=V_NEED,AR1772&gt;=P_MIN,AQ1772&gt;=Z_MIN,F1772&lt;=N_CAP,D1772&lt;=R_MAX,OR(CORONA_REQ=0,O1772&gt;=G1772),OR(CORE_MODE&lt;&gt;3,E_CORE&lt;=E_NULL_MAX)),1,0)</f>
        <v>0</v>
      </c>
      <c r="AL1772" s="31" t="n">
        <f aca="false">IF(AK1772=1,IF(OBJECTIVE=1,AI1772,AJ1772),1000000000000)+ROW()*0.000000001</f>
        <v>1000000000000</v>
      </c>
      <c r="AM1772" s="31" t="n">
        <v>5.323977</v>
      </c>
      <c r="AN1772" s="41" t="n">
        <v>1.591407</v>
      </c>
      <c r="AO1772" s="31" t="n">
        <v>10.258763</v>
      </c>
      <c r="AP1772" s="31" t="n">
        <f aca="false">IF(CORE_MODE=1,G1772,IF(OR(CORE_MODE=3,CORE_MODE=4),G1772+(CHOOSE(N_CW+1,0,1,CW_N2,CW_N3,CW_N4,CW_N5,CW_N6)+CHOOSE(N_CW_A+1,0,CW_A1,CW_A2))*CW_PER_SWING*AM1772,AM1772))</f>
        <v>20.558835399951</v>
      </c>
      <c r="AQ1772" s="41" t="n">
        <f aca="false">IF(CORE_MODE=2,AN1772,K1772)</f>
        <v>1.618174</v>
      </c>
      <c r="AR1772" s="31" t="n">
        <f aca="false">IF(CORE_MODE=2,AO1772,L1772)</f>
        <v>10.474723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31" t="n">
        <v>9.259956</v>
      </c>
      <c r="H1773" s="8" t="n">
        <v>109.466263</v>
      </c>
      <c r="I1773" s="8" t="n">
        <v>3032.576891</v>
      </c>
      <c r="J1773" s="31" t="n">
        <v>27.703302</v>
      </c>
      <c r="K1773" s="41" t="n">
        <v>1.622808</v>
      </c>
      <c r="L1773" s="31" t="n">
        <v>12.748436</v>
      </c>
      <c r="M1773" s="8" t="n">
        <v>227</v>
      </c>
      <c r="N1773" s="8" t="n">
        <v>1050</v>
      </c>
      <c r="O1773" s="31" t="n">
        <v>11.260741</v>
      </c>
      <c r="P1773" s="31" t="n">
        <v>27.008577</v>
      </c>
      <c r="Q1773" s="31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31" t="n">
        <v>6.800256</v>
      </c>
      <c r="W1773" s="41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2*ROUNDUP(G1773*1000/V_ZENER,0)*PRICE_Z+(4+IF(CORE_MODE=1,1,0)+IF(OR(CORE_MODE=3,CORE_MODE=4),1+2*N_CW+2*N_CW_A,0))*ROUNDUP(G1773*DIODE_SAFETY/V_STICK,0)*PRICE_STICK</f>
        <v>78.9</v>
      </c>
      <c r="AG1773" s="24" t="n">
        <f aca="false">SUM(X1773:AF1773)</f>
        <v>4203.9701746</v>
      </c>
      <c r="AH1773" s="20" t="n">
        <f aca="false">FIXED_BOM</f>
        <v>3666</v>
      </c>
      <c r="AI1773" s="24" t="n">
        <f aca="false">(AG1773+AH1773)*(1+CONT)</f>
        <v>9050.46570079</v>
      </c>
      <c r="AJ1773" s="24" t="n">
        <f aca="false">IF(AR1773&gt;0,AI1773/AR1773,1000000000000)</f>
        <v>709.927531564656</v>
      </c>
      <c r="AK1773" s="8" t="n">
        <f aca="false">IF(AND(AP1773&gt;=V_NEED,AR1773&gt;=P_MIN,AQ1773&gt;=Z_MIN,F1773&lt;=N_CAP,D1773&lt;=R_MAX,OR(CORONA_REQ=0,O1773&gt;=G1773),OR(CORE_MODE&lt;&gt;3,E_CORE&lt;=E_NULL_MAX)),1,0)</f>
        <v>0</v>
      </c>
      <c r="AL1773" s="31" t="n">
        <f aca="false">IF(AK1773=1,IF(OBJECTIVE=1,AI1773,AJ1773),1000000000000)+ROW()*0.000000001</f>
        <v>1000000000000</v>
      </c>
      <c r="AM1773" s="31" t="n">
        <v>5.359733</v>
      </c>
      <c r="AN1773" s="41" t="n">
        <v>1.601277</v>
      </c>
      <c r="AO1773" s="31" t="n">
        <v>12.544341</v>
      </c>
      <c r="AP1773" s="31" t="n">
        <f aca="false">IF(CORE_MODE=1,G1773,IF(OR(CORE_MODE=3,CORE_MODE=4),G1773+(CHOOSE(N_CW+1,0,1,CW_N2,CW_N3,CW_N4,CW_N5,CW_N6)+CHOOSE(N_CW_A+1,0,CW_A1,CW_A2))*CW_PER_SWING*AM1773,AM1773))</f>
        <v>20.634719035779</v>
      </c>
      <c r="AQ1773" s="41" t="n">
        <f aca="false">IF(CORE_MODE=2,AN1773,K1773)</f>
        <v>1.622808</v>
      </c>
      <c r="AR1773" s="31" t="n">
        <f aca="false">IF(CORE_MODE=2,AO1773,L1773)</f>
        <v>12.748436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31" t="n">
        <v>9.259956</v>
      </c>
      <c r="H1774" s="8" t="n">
        <v>146.845833</v>
      </c>
      <c r="I1774" s="8" t="n">
        <v>4087.386245</v>
      </c>
      <c r="J1774" s="31" t="n">
        <v>27.83454</v>
      </c>
      <c r="K1774" s="41" t="n">
        <v>1.629139</v>
      </c>
      <c r="L1774" s="31" t="n">
        <v>17.289013</v>
      </c>
      <c r="M1774" s="8" t="n">
        <v>304</v>
      </c>
      <c r="N1774" s="8" t="n">
        <v>1204</v>
      </c>
      <c r="O1774" s="31" t="n">
        <v>11.260741</v>
      </c>
      <c r="P1774" s="31" t="n">
        <v>36.011436</v>
      </c>
      <c r="Q1774" s="31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31" t="n">
        <v>8.69058</v>
      </c>
      <c r="W1774" s="41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2*ROUNDUP(G1774*1000/V_ZENER,0)*PRICE_Z+(4+IF(CORE_MODE=1,1,0)+IF(OR(CORE_MODE=3,CORE_MODE=4),1+2*N_CW+2*N_CW_A,0))*ROUNDUP(G1774*DIODE_SAFETY/V_STICK,0)*PRICE_STICK</f>
        <v>78.9</v>
      </c>
      <c r="AG1774" s="24" t="n">
        <f aca="false">SUM(X1774:AF1774)</f>
        <v>5503.39803381</v>
      </c>
      <c r="AH1774" s="20" t="n">
        <f aca="false">FIXED_BOM</f>
        <v>3666</v>
      </c>
      <c r="AI1774" s="24" t="n">
        <f aca="false">(AG1774+AH1774)*(1+CONT)</f>
        <v>10544.8077388815</v>
      </c>
      <c r="AJ1774" s="24" t="n">
        <f aca="false">IF(AR1774&gt;0,AI1774/AR1774,1000000000000)</f>
        <v>609.913807045058</v>
      </c>
      <c r="AK1774" s="8" t="n">
        <f aca="false">IF(AND(AP1774&gt;=V_NEED,AR1774&gt;=P_MIN,AQ1774&gt;=Z_MIN,F1774&lt;=N_CAP,D1774&lt;=R_MAX,OR(CORONA_REQ=0,O1774&gt;=G1774),OR(CORE_MODE&lt;&gt;3,E_CORE&lt;=E_NULL_MAX)),1,0)</f>
        <v>0</v>
      </c>
      <c r="AL1774" s="31" t="n">
        <f aca="false">IF(AK1774=1,IF(OBJECTIVE=1,AI1774,AJ1774),1000000000000)+ROW()*0.000000001</f>
        <v>1000000000000</v>
      </c>
      <c r="AM1774" s="31" t="n">
        <v>5.481064</v>
      </c>
      <c r="AN1774" s="41" t="n">
        <v>1.612099</v>
      </c>
      <c r="AO1774" s="31" t="n">
        <v>17.072984</v>
      </c>
      <c r="AP1774" s="31" t="n">
        <f aca="false">IF(CORE_MODE=1,G1774,IF(OR(CORE_MODE=3,CORE_MODE=4),G1774+(CHOOSE(N_CW+1,0,1,CW_N2,CW_N3,CW_N4,CW_N5,CW_N6)+CHOOSE(N_CW_A+1,0,CW_A1,CW_A2))*CW_PER_SWING*AM1774,AM1774))</f>
        <v>20.892215327832</v>
      </c>
      <c r="AQ1774" s="41" t="n">
        <f aca="false">IF(CORE_MODE=2,AN1774,K1774)</f>
        <v>1.629139</v>
      </c>
      <c r="AR1774" s="31" t="n">
        <f aca="false">IF(CORE_MODE=2,AO1774,L1774)</f>
        <v>17.289013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31" t="n">
        <v>9.259956</v>
      </c>
      <c r="H1775" s="8" t="n">
        <v>47.413414</v>
      </c>
      <c r="I1775" s="8" t="n">
        <v>1116.983207</v>
      </c>
      <c r="J1775" s="31" t="n">
        <v>23.558379</v>
      </c>
      <c r="K1775" s="41" t="n">
        <v>1.567125</v>
      </c>
      <c r="L1775" s="31" t="n">
        <v>4.409357</v>
      </c>
      <c r="M1775" s="8" t="n">
        <v>80</v>
      </c>
      <c r="N1775" s="8" t="n">
        <v>756</v>
      </c>
      <c r="O1775" s="31" t="n">
        <v>11.260741</v>
      </c>
      <c r="P1775" s="31" t="n">
        <v>10.631461</v>
      </c>
      <c r="Q1775" s="31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31" t="n">
        <v>3.191456</v>
      </c>
      <c r="W1775" s="41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2*ROUNDUP(G1775*1000/V_ZENER,0)*PRICE_Z+(4+IF(CORE_MODE=1,1,0)+IF(OR(CORE_MODE=3,CORE_MODE=4),1+2*N_CW+2*N_CW_A,0))*ROUNDUP(G1775*DIODE_SAFETY/V_STICK,0)*PRICE_STICK</f>
        <v>78.9</v>
      </c>
      <c r="AG1775" s="24" t="n">
        <f aca="false">SUM(X1775:AF1775)</f>
        <v>1739.44495381</v>
      </c>
      <c r="AH1775" s="20" t="n">
        <f aca="false">FIXED_BOM</f>
        <v>3666</v>
      </c>
      <c r="AI1775" s="24" t="n">
        <f aca="false">(AG1775+AH1775)*(1+CONT)</f>
        <v>6216.2616968815</v>
      </c>
      <c r="AJ1775" s="24" t="n">
        <f aca="false">IF(AR1775&gt;0,AI1775/AR1775,1000000000000)</f>
        <v>1409.78870544651</v>
      </c>
      <c r="AK1775" s="8" t="n">
        <f aca="false">IF(AND(AP1775&gt;=V_NEED,AR1775&gt;=P_MIN,AQ1775&gt;=Z_MIN,F1775&lt;=N_CAP,D1775&lt;=R_MAX,OR(CORONA_REQ=0,O1775&gt;=G1775),OR(CORE_MODE&lt;&gt;3,E_CORE&lt;=E_NULL_MAX)),1,0)</f>
        <v>0</v>
      </c>
      <c r="AL1775" s="31" t="n">
        <f aca="false">IF(AK1775=1,IF(OBJECTIVE=1,AI1775,AJ1775),1000000000000)+ROW()*0.000000001</f>
        <v>1000000000000</v>
      </c>
      <c r="AM1775" s="31" t="n">
        <v>5.201707</v>
      </c>
      <c r="AN1775" s="41" t="n">
        <v>1.513885</v>
      </c>
      <c r="AO1775" s="31" t="n">
        <v>4.194997</v>
      </c>
      <c r="AP1775" s="31" t="n">
        <f aca="false">IF(CORE_MODE=1,G1775,IF(OR(CORE_MODE=3,CORE_MODE=4),G1775+(CHOOSE(N_CW+1,0,1,CW_N2,CW_N3,CW_N4,CW_N5,CW_N6)+CHOOSE(N_CW_A+1,0,CW_A1,CW_A2))*CW_PER_SWING*AM1775,AM1775))</f>
        <v>20.299346302941</v>
      </c>
      <c r="AQ1775" s="41" t="n">
        <f aca="false">IF(CORE_MODE=2,AN1775,K1775)</f>
        <v>1.567125</v>
      </c>
      <c r="AR1775" s="31" t="n">
        <f aca="false">IF(CORE_MODE=2,AO1775,L1775)</f>
        <v>4.409357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31" t="n">
        <v>9.259956</v>
      </c>
      <c r="H1776" s="8" t="n">
        <v>73.363937</v>
      </c>
      <c r="I1776" s="8" t="n">
        <v>1755.259325</v>
      </c>
      <c r="J1776" s="31" t="n">
        <v>23.92537</v>
      </c>
      <c r="K1776" s="41" t="n">
        <v>1.590297</v>
      </c>
      <c r="L1776" s="31" t="n">
        <v>7.119422</v>
      </c>
      <c r="M1776" s="8" t="n">
        <v>122</v>
      </c>
      <c r="N1776" s="8" t="n">
        <v>840</v>
      </c>
      <c r="O1776" s="31" t="n">
        <v>11.260741</v>
      </c>
      <c r="P1776" s="31" t="n">
        <v>15.947191</v>
      </c>
      <c r="Q1776" s="31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31" t="n">
        <v>4.222542</v>
      </c>
      <c r="W1776" s="41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2*ROUNDUP(G1776*1000/V_ZENER,0)*PRICE_Z+(4+IF(CORE_MODE=1,1,0)+IF(OR(CORE_MODE=3,CORE_MODE=4),1+2*N_CW+2*N_CW_A,0))*ROUNDUP(G1776*DIODE_SAFETY/V_STICK,0)*PRICE_STICK</f>
        <v>78.9</v>
      </c>
      <c r="AG1776" s="24" t="n">
        <f aca="false">SUM(X1776:AF1776)</f>
        <v>2456.32410723</v>
      </c>
      <c r="AH1776" s="20" t="n">
        <f aca="false">FIXED_BOM</f>
        <v>3666</v>
      </c>
      <c r="AI1776" s="24" t="n">
        <f aca="false">(AG1776+AH1776)*(1+CONT)</f>
        <v>7040.6727233145</v>
      </c>
      <c r="AJ1776" s="24" t="n">
        <f aca="false">IF(AR1776&gt;0,AI1776/AR1776,1000000000000)</f>
        <v>988.938810385801</v>
      </c>
      <c r="AK1776" s="8" t="n">
        <f aca="false">IF(AND(AP1776&gt;=V_NEED,AR1776&gt;=P_MIN,AQ1776&gt;=Z_MIN,F1776&lt;=N_CAP,D1776&lt;=R_MAX,OR(CORONA_REQ=0,O1776&gt;=G1776),OR(CORE_MODE&lt;&gt;3,E_CORE&lt;=E_NULL_MAX)),1,0)</f>
        <v>0</v>
      </c>
      <c r="AL1776" s="31" t="n">
        <f aca="false">IF(AK1776=1,IF(OBJECTIVE=1,AI1776,AJ1776),1000000000000)+ROW()*0.000000001</f>
        <v>1000000000000</v>
      </c>
      <c r="AM1776" s="31" t="n">
        <v>5.255089</v>
      </c>
      <c r="AN1776" s="41" t="n">
        <v>1.554528</v>
      </c>
      <c r="AO1776" s="31" t="n">
        <v>6.90776</v>
      </c>
      <c r="AP1776" s="31" t="n">
        <f aca="false">IF(CORE_MODE=1,G1776,IF(OR(CORE_MODE=3,CORE_MODE=4),G1776+(CHOOSE(N_CW+1,0,1,CW_N2,CW_N3,CW_N4,CW_N5,CW_N6)+CHOOSE(N_CW_A+1,0,CW_A1,CW_A2))*CW_PER_SWING*AM1776,AM1776))</f>
        <v>20.412636946407</v>
      </c>
      <c r="AQ1776" s="41" t="n">
        <f aca="false">IF(CORE_MODE=2,AN1776,K1776)</f>
        <v>1.590297</v>
      </c>
      <c r="AR1776" s="31" t="n">
        <f aca="false">IF(CORE_MODE=2,AO1776,L1776)</f>
        <v>7.119422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31" t="n">
        <v>9.259956</v>
      </c>
      <c r="H1777" s="8" t="n">
        <v>99.31446</v>
      </c>
      <c r="I1777" s="8" t="n">
        <v>2393.535443</v>
      </c>
      <c r="J1777" s="31" t="n">
        <v>24.100574</v>
      </c>
      <c r="K1777" s="41" t="n">
        <v>1.602067</v>
      </c>
      <c r="L1777" s="31" t="n">
        <v>9.8382</v>
      </c>
      <c r="M1777" s="8" t="n">
        <v>164</v>
      </c>
      <c r="N1777" s="8" t="n">
        <v>924</v>
      </c>
      <c r="O1777" s="31" t="n">
        <v>11.260741</v>
      </c>
      <c r="P1777" s="31" t="n">
        <v>21.262921</v>
      </c>
      <c r="Q1777" s="31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31" t="n">
        <v>5.253628</v>
      </c>
      <c r="W1777" s="41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2*ROUNDUP(G1777*1000/V_ZENER,0)*PRICE_Z+(4+IF(CORE_MODE=1,1,0)+IF(OR(CORE_MODE=3,CORE_MODE=4),1+2*N_CW+2*N_CW_A,0))*ROUNDUP(G1777*DIODE_SAFETY/V_STICK,0)*PRICE_STICK</f>
        <v>78.9</v>
      </c>
      <c r="AG1777" s="24" t="n">
        <f aca="false">SUM(X1777:AF1777)</f>
        <v>3173.20320215</v>
      </c>
      <c r="AH1777" s="20" t="n">
        <f aca="false">FIXED_BOM</f>
        <v>3666</v>
      </c>
      <c r="AI1777" s="24" t="n">
        <f aca="false">(AG1777+AH1777)*(1+CONT)</f>
        <v>7865.0836824725</v>
      </c>
      <c r="AJ1777" s="24" t="n">
        <f aca="false">IF(AR1777&gt;0,AI1777/AR1777,1000000000000)</f>
        <v>799.443361841851</v>
      </c>
      <c r="AK1777" s="8" t="n">
        <f aca="false">IF(AND(AP1777&gt;=V_NEED,AR1777&gt;=P_MIN,AQ1777&gt;=Z_MIN,F1777&lt;=N_CAP,D1777&lt;=R_MAX,OR(CORONA_REQ=0,O1777&gt;=G1777),OR(CORE_MODE&lt;&gt;3,E_CORE&lt;=E_NULL_MAX)),1,0)</f>
        <v>0</v>
      </c>
      <c r="AL1777" s="31" t="n">
        <f aca="false">IF(AK1777=1,IF(OBJECTIVE=1,AI1777,AJ1777),1000000000000)+ROW()*0.000000001</f>
        <v>1000000000000</v>
      </c>
      <c r="AM1777" s="31" t="n">
        <v>5.308836</v>
      </c>
      <c r="AN1777" s="41" t="n">
        <v>1.574653</v>
      </c>
      <c r="AO1777" s="31" t="n">
        <v>9.622313</v>
      </c>
      <c r="AP1777" s="31" t="n">
        <f aca="false">IF(CORE_MODE=1,G1777,IF(OR(CORE_MODE=3,CORE_MODE=4),G1777+(CHOOSE(N_CW+1,0,1,CW_N2,CW_N3,CW_N4,CW_N5,CW_N6)+CHOOSE(N_CW_A+1,0,CW_A1,CW_A2))*CW_PER_SWING*AM1777,AM1777))</f>
        <v>20.526702215868</v>
      </c>
      <c r="AQ1777" s="41" t="n">
        <f aca="false">IF(CORE_MODE=2,AN1777,K1777)</f>
        <v>1.602067</v>
      </c>
      <c r="AR1777" s="31" t="n">
        <f aca="false">IF(CORE_MODE=2,AO1777,L1777)</f>
        <v>9.8382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31" t="n">
        <v>9.259956</v>
      </c>
      <c r="H1778" s="8" t="n">
        <v>125.264982</v>
      </c>
      <c r="I1778" s="8" t="n">
        <v>3031.811561</v>
      </c>
      <c r="J1778" s="31" t="n">
        <v>24.203185</v>
      </c>
      <c r="K1778" s="41" t="n">
        <v>1.608443</v>
      </c>
      <c r="L1778" s="31" t="n">
        <v>12.556481</v>
      </c>
      <c r="M1778" s="8" t="n">
        <v>199</v>
      </c>
      <c r="N1778" s="8" t="n">
        <v>994</v>
      </c>
      <c r="O1778" s="31" t="n">
        <v>11.260741</v>
      </c>
      <c r="P1778" s="31" t="n">
        <v>26.578651</v>
      </c>
      <c r="Q1778" s="31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31" t="n">
        <v>6.112866</v>
      </c>
      <c r="W1778" s="41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2*ROUNDUP(G1778*1000/V_ZENER,0)*PRICE_Z+(4+IF(CORE_MODE=1,1,0)+IF(OR(CORE_MODE=3,CORE_MODE=4),1+2*N_CW+2*N_CW_A,0))*ROUNDUP(G1778*DIODE_SAFETY/V_STICK,0)*PRICE_STICK</f>
        <v>78.9</v>
      </c>
      <c r="AG1778" s="24" t="n">
        <f aca="false">SUM(X1778:AF1778)</f>
        <v>3775.24627738</v>
      </c>
      <c r="AH1778" s="20" t="n">
        <f aca="false">FIXED_BOM</f>
        <v>3666</v>
      </c>
      <c r="AI1778" s="24" t="n">
        <f aca="false">(AG1778+AH1778)*(1+CONT)</f>
        <v>8557.433218987</v>
      </c>
      <c r="AJ1778" s="24" t="n">
        <f aca="false">IF(AR1778&gt;0,AI1778/AR1778,1000000000000)</f>
        <v>681.515244516915</v>
      </c>
      <c r="AK1778" s="8" t="n">
        <f aca="false">IF(AND(AP1778&gt;=V_NEED,AR1778&gt;=P_MIN,AQ1778&gt;=Z_MIN,F1778&lt;=N_CAP,D1778&lt;=R_MAX,OR(CORONA_REQ=0,O1778&gt;=G1778),OR(CORE_MODE&lt;&gt;3,E_CORE&lt;=E_NULL_MAX)),1,0)</f>
        <v>0</v>
      </c>
      <c r="AL1778" s="31" t="n">
        <f aca="false">IF(AK1778=1,IF(OBJECTIVE=1,AI1778,AJ1778),1000000000000)+ROW()*0.000000001</f>
        <v>1000000000000</v>
      </c>
      <c r="AM1778" s="31" t="n">
        <v>5.352164</v>
      </c>
      <c r="AN1778" s="41" t="n">
        <v>1.587389</v>
      </c>
      <c r="AO1778" s="31" t="n">
        <v>12.353634</v>
      </c>
      <c r="AP1778" s="31" t="n">
        <f aca="false">IF(CORE_MODE=1,G1778,IF(OR(CORE_MODE=3,CORE_MODE=4),G1778+(CHOOSE(N_CW+1,0,1,CW_N2,CW_N3,CW_N4,CW_N5,CW_N6)+CHOOSE(N_CW_A+1,0,CW_A1,CW_A2))*CW_PER_SWING*AM1778,AM1778))</f>
        <v>20.618655627132</v>
      </c>
      <c r="AQ1778" s="41" t="n">
        <f aca="false">IF(CORE_MODE=2,AN1778,K1778)</f>
        <v>1.608443</v>
      </c>
      <c r="AR1778" s="31" t="n">
        <f aca="false">IF(CORE_MODE=2,AO1778,L1778)</f>
        <v>12.556481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31" t="n">
        <v>9.259956</v>
      </c>
      <c r="H1779" s="8" t="n">
        <v>151.215505</v>
      </c>
      <c r="I1779" s="8" t="n">
        <v>3670.087679</v>
      </c>
      <c r="J1779" s="31" t="n">
        <v>24.270578</v>
      </c>
      <c r="K1779" s="41" t="n">
        <v>1.612613</v>
      </c>
      <c r="L1779" s="31" t="n">
        <v>15.267518</v>
      </c>
      <c r="M1779" s="8" t="n">
        <v>241</v>
      </c>
      <c r="N1779" s="8" t="n">
        <v>1078</v>
      </c>
      <c r="O1779" s="31" t="n">
        <v>11.260741</v>
      </c>
      <c r="P1779" s="31" t="n">
        <v>31.894382</v>
      </c>
      <c r="Q1779" s="31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31" t="n">
        <v>7.143952</v>
      </c>
      <c r="W1779" s="41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2*ROUNDUP(G1779*1000/V_ZENER,0)*PRICE_Z+(4+IF(CORE_MODE=1,1,0)+IF(OR(CORE_MODE=3,CORE_MODE=4),1+2*N_CW+2*N_CW_A,0))*ROUNDUP(G1779*DIODE_SAFETY/V_STICK,0)*PRICE_STICK</f>
        <v>78.9</v>
      </c>
      <c r="AG1779" s="24" t="n">
        <f aca="false">SUM(X1779:AF1779)</f>
        <v>4492.12543927</v>
      </c>
      <c r="AH1779" s="20" t="n">
        <f aca="false">FIXED_BOM</f>
        <v>3666</v>
      </c>
      <c r="AI1779" s="24" t="n">
        <f aca="false">(AG1779+AH1779)*(1+CONT)</f>
        <v>9381.8442551605</v>
      </c>
      <c r="AJ1779" s="24" t="n">
        <f aca="false">IF(AR1779&gt;0,AI1779/AR1779,1000000000000)</f>
        <v>614.497016159437</v>
      </c>
      <c r="AK1779" s="8" t="n">
        <f aca="false">IF(AND(AP1779&gt;=V_NEED,AR1779&gt;=P_MIN,AQ1779&gt;=Z_MIN,F1779&lt;=N_CAP,D1779&lt;=R_MAX,OR(CORONA_REQ=0,O1779&gt;=G1779),OR(CORE_MODE&lt;&gt;3,E_CORE&lt;=E_NULL_MAX)),1,0)</f>
        <v>0</v>
      </c>
      <c r="AL1779" s="31" t="n">
        <f aca="false">IF(AK1779=1,IF(OBJECTIVE=1,AI1779,AJ1779),1000000000000)+ROW()*0.000000001</f>
        <v>1000000000000</v>
      </c>
      <c r="AM1779" s="31" t="n">
        <v>5.42901</v>
      </c>
      <c r="AN1779" s="41" t="n">
        <v>1.594364</v>
      </c>
      <c r="AO1779" s="31" t="n">
        <v>15.055501</v>
      </c>
      <c r="AP1779" s="31" t="n">
        <f aca="false">IF(CORE_MODE=1,G1779,IF(OR(CORE_MODE=3,CORE_MODE=4),G1779+(CHOOSE(N_CW+1,0,1,CW_N2,CW_N3,CW_N4,CW_N5,CW_N6)+CHOOSE(N_CW_A+1,0,CW_A1,CW_A2))*CW_PER_SWING*AM1779,AM1779))</f>
        <v>20.78174304963</v>
      </c>
      <c r="AQ1779" s="41" t="n">
        <f aca="false">IF(CORE_MODE=2,AN1779,K1779)</f>
        <v>1.612613</v>
      </c>
      <c r="AR1779" s="31" t="n">
        <f aca="false">IF(CORE_MODE=2,AO1779,L1779)</f>
        <v>15.267518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31" t="n">
        <v>9.259956</v>
      </c>
      <c r="H1780" s="8" t="n">
        <v>203.11655</v>
      </c>
      <c r="I1780" s="8" t="n">
        <v>4946.639915</v>
      </c>
      <c r="J1780" s="31" t="n">
        <v>24.353702</v>
      </c>
      <c r="K1780" s="41" t="n">
        <v>1.61816</v>
      </c>
      <c r="L1780" s="31" t="n">
        <v>20.704439</v>
      </c>
      <c r="M1780" s="8" t="n">
        <v>325</v>
      </c>
      <c r="N1780" s="8" t="n">
        <v>1246</v>
      </c>
      <c r="O1780" s="31" t="n">
        <v>11.260741</v>
      </c>
      <c r="P1780" s="31" t="n">
        <v>42.525842</v>
      </c>
      <c r="Q1780" s="31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31" t="n">
        <v>9.206123</v>
      </c>
      <c r="W1780" s="41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2*ROUNDUP(G1780*1000/V_ZENER,0)*PRICE_Z+(4+IF(CORE_MODE=1,1,0)+IF(OR(CORE_MODE=3,CORE_MODE=4),1+2*N_CW+2*N_CW_A,0))*ROUNDUP(G1780*DIODE_SAFETY/V_STICK,0)*PRICE_STICK</f>
        <v>78.9</v>
      </c>
      <c r="AG1780" s="24" t="n">
        <f aca="false">SUM(X1780:AF1780)</f>
        <v>5925.88362611</v>
      </c>
      <c r="AH1780" s="20" t="n">
        <f aca="false">FIXED_BOM</f>
        <v>3666</v>
      </c>
      <c r="AI1780" s="24" t="n">
        <f aca="false">(AG1780+AH1780)*(1+CONT)</f>
        <v>11030.6661700265</v>
      </c>
      <c r="AJ1780" s="24" t="n">
        <f aca="false">IF(AR1780&gt;0,AI1780/AR1780,1000000000000)</f>
        <v>532.76817449758</v>
      </c>
      <c r="AK1780" s="8" t="n">
        <f aca="false">IF(AND(AP1780&gt;=V_NEED,AR1780&gt;=P_MIN,AQ1780&gt;=Z_MIN,F1780&lt;=N_CAP,D1780&lt;=R_MAX,OR(CORONA_REQ=0,O1780&gt;=G1780),OR(CORE_MODE&lt;&gt;3,E_CORE&lt;=E_NULL_MAX)),1,0)</f>
        <v>0</v>
      </c>
      <c r="AL1780" s="31" t="n">
        <f aca="false">IF(AK1780=1,IF(OBJECTIVE=1,AI1780,AJ1780),1000000000000)+ROW()*0.000000001</f>
        <v>1000000000000</v>
      </c>
      <c r="AM1780" s="31" t="n">
        <v>5.549069</v>
      </c>
      <c r="AN1780" s="41" t="n">
        <v>1.604336</v>
      </c>
      <c r="AO1780" s="31" t="n">
        <v>20.490237</v>
      </c>
      <c r="AP1780" s="31" t="n">
        <f aca="false">IF(CORE_MODE=1,G1780,IF(OR(CORE_MODE=3,CORE_MODE=4),G1780+(CHOOSE(N_CW+1,0,1,CW_N2,CW_N3,CW_N4,CW_N5,CW_N6)+CHOOSE(N_CW_A+1,0,CW_A1,CW_A2))*CW_PER_SWING*AM1780,AM1780))</f>
        <v>21.036539823147</v>
      </c>
      <c r="AQ1780" s="41" t="n">
        <f aca="false">IF(CORE_MODE=2,AN1780,K1780)</f>
        <v>1.61816</v>
      </c>
      <c r="AR1780" s="31" t="n">
        <f aca="false">IF(CORE_MODE=2,AO1780,L1780)</f>
        <v>20.704439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31" t="n">
        <v>9.259956</v>
      </c>
      <c r="H1781" s="8" t="n">
        <v>76.571747</v>
      </c>
      <c r="I1781" s="8" t="n">
        <v>1312.363927</v>
      </c>
      <c r="J1781" s="31" t="n">
        <v>17.13901</v>
      </c>
      <c r="K1781" s="41" t="n">
        <v>1.536123</v>
      </c>
      <c r="L1781" s="31" t="n">
        <v>4.996439</v>
      </c>
      <c r="M1781" s="8" t="n">
        <v>87</v>
      </c>
      <c r="N1781" s="8" t="n">
        <v>770</v>
      </c>
      <c r="O1781" s="31" t="n">
        <v>11.260741</v>
      </c>
      <c r="P1781" s="31" t="n">
        <v>12.260062</v>
      </c>
      <c r="Q1781" s="31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31" t="n">
        <v>3.363304</v>
      </c>
      <c r="W1781" s="41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2*ROUNDUP(G1781*1000/V_ZENER,0)*PRICE_Z+(4+IF(CORE_MODE=1,1,0)+IF(OR(CORE_MODE=3,CORE_MODE=4),1+2*N_CW+2*N_CW_A,0))*ROUNDUP(G1781*DIODE_SAFETY/V_STICK,0)*PRICE_STICK</f>
        <v>78.9</v>
      </c>
      <c r="AG1781" s="24" t="n">
        <f aca="false">SUM(X1781:AF1781)</f>
        <v>1873.77540144</v>
      </c>
      <c r="AH1781" s="20" t="n">
        <f aca="false">FIXED_BOM</f>
        <v>3666</v>
      </c>
      <c r="AI1781" s="24" t="n">
        <f aca="false">(AG1781+AH1781)*(1+CONT)</f>
        <v>6370.741711656</v>
      </c>
      <c r="AJ1781" s="24" t="n">
        <f aca="false">IF(AR1781&gt;0,AI1781/AR1781,1000000000000)</f>
        <v>1275.05643752601</v>
      </c>
      <c r="AK1781" s="8" t="n">
        <f aca="false">IF(AND(AP1781&gt;=V_NEED,AR1781&gt;=P_MIN,AQ1781&gt;=Z_MIN,F1781&lt;=N_CAP,D1781&lt;=R_MAX,OR(CORONA_REQ=0,O1781&gt;=G1781),OR(CORE_MODE&lt;&gt;3,E_CORE&lt;=E_NULL_MAX)),1,0)</f>
        <v>0</v>
      </c>
      <c r="AL1781" s="31" t="n">
        <f aca="false">IF(AK1781=1,IF(OBJECTIVE=1,AI1781,AJ1781),1000000000000)+ROW()*0.000000001</f>
        <v>1000000000000</v>
      </c>
      <c r="AM1781" s="31" t="n">
        <v>5.189139</v>
      </c>
      <c r="AN1781" s="41" t="n">
        <v>1.493365</v>
      </c>
      <c r="AO1781" s="31" t="n">
        <v>4.786735</v>
      </c>
      <c r="AP1781" s="31" t="n">
        <f aca="false">IF(CORE_MODE=1,G1781,IF(OR(CORE_MODE=3,CORE_MODE=4),G1781+(CHOOSE(N_CW+1,0,1,CW_N2,CW_N3,CW_N4,CW_N5,CW_N6)+CHOOSE(N_CW_A+1,0,CW_A1,CW_A2))*CW_PER_SWING*AM1781,AM1781))</f>
        <v>20.272673701557</v>
      </c>
      <c r="AQ1781" s="41" t="n">
        <f aca="false">IF(CORE_MODE=2,AN1781,K1781)</f>
        <v>1.536123</v>
      </c>
      <c r="AR1781" s="31" t="n">
        <f aca="false">IF(CORE_MODE=2,AO1781,L1781)</f>
        <v>4.996439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31" t="n">
        <v>9.259956</v>
      </c>
      <c r="H1782" s="8" t="n">
        <v>119.184173</v>
      </c>
      <c r="I1782" s="8" t="n">
        <v>2062.286172</v>
      </c>
      <c r="J1782" s="31" t="n">
        <v>17.303356</v>
      </c>
      <c r="K1782" s="41" t="n">
        <v>1.555127</v>
      </c>
      <c r="L1782" s="31" t="n">
        <v>8.041057</v>
      </c>
      <c r="M1782" s="8" t="n">
        <v>129</v>
      </c>
      <c r="N1782" s="8" t="n">
        <v>854</v>
      </c>
      <c r="O1782" s="31" t="n">
        <v>11.260741</v>
      </c>
      <c r="P1782" s="31" t="n">
        <v>18.390093</v>
      </c>
      <c r="Q1782" s="31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31" t="n">
        <v>4.394389</v>
      </c>
      <c r="W1782" s="41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2*ROUNDUP(G1782*1000/V_ZENER,0)*PRICE_Z+(4+IF(CORE_MODE=1,1,0)+IF(OR(CORE_MODE=3,CORE_MODE=4),1+2*N_CW+2*N_CW_A,0))*ROUNDUP(G1782*DIODE_SAFETY/V_STICK,0)*PRICE_STICK</f>
        <v>78.9</v>
      </c>
      <c r="AG1782" s="24" t="n">
        <f aca="false">SUM(X1782:AF1782)</f>
        <v>2600.40167433</v>
      </c>
      <c r="AH1782" s="20" t="n">
        <f aca="false">FIXED_BOM</f>
        <v>3666</v>
      </c>
      <c r="AI1782" s="24" t="n">
        <f aca="false">(AG1782+AH1782)*(1+CONT)</f>
        <v>7206.3619254795</v>
      </c>
      <c r="AJ1782" s="24" t="n">
        <f aca="false">IF(AR1782&gt;0,AI1782/AR1782,1000000000000)</f>
        <v>896.1958515503</v>
      </c>
      <c r="AK1782" s="8" t="n">
        <f aca="false">IF(AND(AP1782&gt;=V_NEED,AR1782&gt;=P_MIN,AQ1782&gt;=Z_MIN,F1782&lt;=N_CAP,D1782&lt;=R_MAX,OR(CORONA_REQ=0,O1782&gt;=G1782),OR(CORE_MODE&lt;&gt;3,E_CORE&lt;=E_NULL_MAX)),1,0)</f>
        <v>0</v>
      </c>
      <c r="AL1782" s="31" t="n">
        <f aca="false">IF(AK1782=1,IF(OBJECTIVE=1,AI1782,AJ1782),1000000000000)+ROW()*0.000000001</f>
        <v>1000000000000</v>
      </c>
      <c r="AM1782" s="31" t="n">
        <v>5.255585</v>
      </c>
      <c r="AN1782" s="41" t="n">
        <v>1.525934</v>
      </c>
      <c r="AO1782" s="31" t="n">
        <v>7.826939</v>
      </c>
      <c r="AP1782" s="31" t="n">
        <f aca="false">IF(CORE_MODE=1,G1782,IF(OR(CORE_MODE=3,CORE_MODE=4),G1782+(CHOOSE(N_CW+1,0,1,CW_N2,CW_N3,CW_N4,CW_N5,CW_N6)+CHOOSE(N_CW_A+1,0,CW_A1,CW_A2))*CW_PER_SWING*AM1782,AM1782))</f>
        <v>20.413689588855</v>
      </c>
      <c r="AQ1782" s="41" t="n">
        <f aca="false">IF(CORE_MODE=2,AN1782,K1782)</f>
        <v>1.555127</v>
      </c>
      <c r="AR1782" s="31" t="n">
        <f aca="false">IF(CORE_MODE=2,AO1782,L1782)</f>
        <v>8.041057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31" t="n">
        <v>9.259956</v>
      </c>
      <c r="H1783" s="8" t="n">
        <v>161.7966</v>
      </c>
      <c r="I1783" s="8" t="n">
        <v>2812.208416</v>
      </c>
      <c r="J1783" s="31" t="n">
        <v>17.381134</v>
      </c>
      <c r="K1783" s="41" t="n">
        <v>1.564066</v>
      </c>
      <c r="L1783" s="31" t="n">
        <v>11.084743</v>
      </c>
      <c r="M1783" s="8" t="n">
        <v>171</v>
      </c>
      <c r="N1783" s="8" t="n">
        <v>938</v>
      </c>
      <c r="O1783" s="31" t="n">
        <v>11.260741</v>
      </c>
      <c r="P1783" s="31" t="n">
        <v>24.520124</v>
      </c>
      <c r="Q1783" s="31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31" t="n">
        <v>5.425475</v>
      </c>
      <c r="W1783" s="41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2*ROUNDUP(G1783*1000/V_ZENER,0)*PRICE_Z+(4+IF(CORE_MODE=1,1,0)+IF(OR(CORE_MODE=3,CORE_MODE=4),1+2*N_CW+2*N_CW_A,0))*ROUNDUP(G1783*DIODE_SAFETY/V_STICK,0)*PRICE_STICK</f>
        <v>78.9</v>
      </c>
      <c r="AG1783" s="24" t="n">
        <f aca="false">SUM(X1783:AF1783)</f>
        <v>3327.02796269</v>
      </c>
      <c r="AH1783" s="20" t="n">
        <f aca="false">FIXED_BOM</f>
        <v>3666</v>
      </c>
      <c r="AI1783" s="24" t="n">
        <f aca="false">(AG1783+AH1783)*(1+CONT)</f>
        <v>8041.9821570935</v>
      </c>
      <c r="AJ1783" s="24" t="n">
        <f aca="false">IF(AR1783&gt;0,AI1783/AR1783,1000000000000)</f>
        <v>725.500100191182</v>
      </c>
      <c r="AK1783" s="8" t="n">
        <f aca="false">IF(AND(AP1783&gt;=V_NEED,AR1783&gt;=P_MIN,AQ1783&gt;=Z_MIN,F1783&lt;=N_CAP,D1783&lt;=R_MAX,OR(CORONA_REQ=0,O1783&gt;=G1783),OR(CORE_MODE&lt;&gt;3,E_CORE&lt;=E_NULL_MAX)),1,0)</f>
        <v>0</v>
      </c>
      <c r="AL1783" s="31" t="n">
        <f aca="false">IF(AK1783=1,IF(OBJECTIVE=1,AI1783,AJ1783),1000000000000)+ROW()*0.000000001</f>
        <v>1000000000000</v>
      </c>
      <c r="AM1783" s="31" t="n">
        <v>5.308369</v>
      </c>
      <c r="AN1783" s="41" t="n">
        <v>1.542744</v>
      </c>
      <c r="AO1783" s="31" t="n">
        <v>10.879089</v>
      </c>
      <c r="AP1783" s="31" t="n">
        <f aca="false">IF(CORE_MODE=1,G1783,IF(OR(CORE_MODE=3,CORE_MODE=4),G1783+(CHOOSE(N_CW+1,0,1,CW_N2,CW_N3,CW_N4,CW_N5,CW_N6)+CHOOSE(N_CW_A+1,0,CW_A1,CW_A2))*CW_PER_SWING*AM1783,AM1783))</f>
        <v>20.525711119047</v>
      </c>
      <c r="AQ1783" s="41" t="n">
        <f aca="false">IF(CORE_MODE=2,AN1783,K1783)</f>
        <v>1.564066</v>
      </c>
      <c r="AR1783" s="31" t="n">
        <f aca="false">IF(CORE_MODE=2,AO1783,L1783)</f>
        <v>11.084743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31" t="n">
        <v>9.259956</v>
      </c>
      <c r="H1784" s="8" t="n">
        <v>204.409027</v>
      </c>
      <c r="I1784" s="8" t="n">
        <v>3562.13066</v>
      </c>
      <c r="J1784" s="31" t="n">
        <v>17.426484</v>
      </c>
      <c r="K1784" s="41" t="n">
        <v>1.56957</v>
      </c>
      <c r="L1784" s="31" t="n">
        <v>14.133482</v>
      </c>
      <c r="M1784" s="8" t="n">
        <v>213</v>
      </c>
      <c r="N1784" s="8" t="n">
        <v>1022</v>
      </c>
      <c r="O1784" s="31" t="n">
        <v>11.260741</v>
      </c>
      <c r="P1784" s="31" t="n">
        <v>30.650155</v>
      </c>
      <c r="Q1784" s="31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31" t="n">
        <v>6.456561</v>
      </c>
      <c r="W1784" s="41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2*ROUNDUP(G1784*1000/V_ZENER,0)*PRICE_Z+(4+IF(CORE_MODE=1,1,0)+IF(OR(CORE_MODE=3,CORE_MODE=4),1+2*N_CW+2*N_CW_A,0))*ROUNDUP(G1784*DIODE_SAFETY/V_STICK,0)*PRICE_STICK</f>
        <v>78.9</v>
      </c>
      <c r="AG1784" s="24" t="n">
        <f aca="false">SUM(X1784:AF1784)</f>
        <v>4053.65429908</v>
      </c>
      <c r="AH1784" s="20" t="n">
        <f aca="false">FIXED_BOM</f>
        <v>3666</v>
      </c>
      <c r="AI1784" s="24" t="n">
        <f aca="false">(AG1784+AH1784)*(1+CONT)</f>
        <v>8877.602443942</v>
      </c>
      <c r="AJ1784" s="24" t="n">
        <f aca="false">IF(AR1784&gt;0,AI1784/AR1784,1000000000000)</f>
        <v>628.125641221463</v>
      </c>
      <c r="AK1784" s="8" t="n">
        <f aca="false">IF(AND(AP1784&gt;=V_NEED,AR1784&gt;=P_MIN,AQ1784&gt;=Z_MIN,F1784&lt;=N_CAP,D1784&lt;=R_MAX,OR(CORONA_REQ=0,O1784&gt;=G1784),OR(CORE_MODE&lt;&gt;3,E_CORE&lt;=E_NULL_MAX)),1,0)</f>
        <v>0</v>
      </c>
      <c r="AL1784" s="31" t="n">
        <f aca="false">IF(AK1784=1,IF(OBJECTIVE=1,AI1784,AJ1784),1000000000000)+ROW()*0.000000001</f>
        <v>1000000000000</v>
      </c>
      <c r="AM1784" s="31" t="n">
        <v>5.385882</v>
      </c>
      <c r="AN1784" s="41" t="n">
        <v>1.55224</v>
      </c>
      <c r="AO1784" s="31" t="n">
        <v>13.924858</v>
      </c>
      <c r="AP1784" s="31" t="n">
        <f aca="false">IF(CORE_MODE=1,G1784,IF(OR(CORE_MODE=3,CORE_MODE=4),G1784+(CHOOSE(N_CW+1,0,1,CW_N2,CW_N3,CW_N4,CW_N5,CW_N6)+CHOOSE(N_CW_A+1,0,CW_A1,CW_A2))*CW_PER_SWING*AM1784,AM1784))</f>
        <v>20.690214090966</v>
      </c>
      <c r="AQ1784" s="41" t="n">
        <f aca="false">IF(CORE_MODE=2,AN1784,K1784)</f>
        <v>1.56957</v>
      </c>
      <c r="AR1784" s="31" t="n">
        <f aca="false">IF(CORE_MODE=2,AO1784,L1784)</f>
        <v>14.133482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31" t="n">
        <v>9.259956</v>
      </c>
      <c r="H1785" s="8" t="n">
        <v>247.021454</v>
      </c>
      <c r="I1785" s="8" t="n">
        <v>4312.052904</v>
      </c>
      <c r="J1785" s="31" t="n">
        <v>17.456188</v>
      </c>
      <c r="K1785" s="41" t="n">
        <v>1.572645</v>
      </c>
      <c r="L1785" s="31" t="n">
        <v>17.17101</v>
      </c>
      <c r="M1785" s="8" t="n">
        <v>255</v>
      </c>
      <c r="N1785" s="8" t="n">
        <v>1106</v>
      </c>
      <c r="O1785" s="31" t="n">
        <v>11.260741</v>
      </c>
      <c r="P1785" s="31" t="n">
        <v>36.780187</v>
      </c>
      <c r="Q1785" s="31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31" t="n">
        <v>7.487647</v>
      </c>
      <c r="W1785" s="41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2*ROUNDUP(G1785*1000/V_ZENER,0)*PRICE_Z+(4+IF(CORE_MODE=1,1,0)+IF(OR(CORE_MODE=3,CORE_MODE=4),1+2*N_CW+2*N_CW_A,0))*ROUNDUP(G1785*DIODE_SAFETY/V_STICK,0)*PRICE_STICK</f>
        <v>78.9</v>
      </c>
      <c r="AG1785" s="24" t="n">
        <f aca="false">SUM(X1785:AF1785)</f>
        <v>4780.28064744</v>
      </c>
      <c r="AH1785" s="20" t="n">
        <f aca="false">FIXED_BOM</f>
        <v>3666</v>
      </c>
      <c r="AI1785" s="24" t="n">
        <f aca="false">(AG1785+AH1785)*(1+CONT)</f>
        <v>9713.222744556</v>
      </c>
      <c r="AJ1785" s="24" t="n">
        <f aca="false">IF(AR1785&gt;0,AI1785/AR1785,1000000000000)</f>
        <v>565.675679214909</v>
      </c>
      <c r="AK1785" s="8" t="n">
        <f aca="false">IF(AND(AP1785&gt;=V_NEED,AR1785&gt;=P_MIN,AQ1785&gt;=Z_MIN,F1785&lt;=N_CAP,D1785&lt;=R_MAX,OR(CORONA_REQ=0,O1785&gt;=G1785),OR(CORE_MODE&lt;&gt;3,E_CORE&lt;=E_NULL_MAX)),1,0)</f>
        <v>0</v>
      </c>
      <c r="AL1785" s="31" t="n">
        <f aca="false">IF(AK1785=1,IF(OBJECTIVE=1,AI1785,AJ1785),1000000000000)+ROW()*0.000000001</f>
        <v>1000000000000</v>
      </c>
      <c r="AM1785" s="31" t="n">
        <v>5.459883</v>
      </c>
      <c r="AN1785" s="41" t="n">
        <v>1.557939</v>
      </c>
      <c r="AO1785" s="31" t="n">
        <v>16.957834</v>
      </c>
      <c r="AP1785" s="31" t="n">
        <f aca="false">IF(CORE_MODE=1,G1785,IF(OR(CORE_MODE=3,CORE_MODE=4),G1785+(CHOOSE(N_CW+1,0,1,CW_N2,CW_N3,CW_N4,CW_N5,CW_N6)+CHOOSE(N_CW_A+1,0,CW_A1,CW_A2))*CW_PER_SWING*AM1785,AM1785))</f>
        <v>20.847263675229</v>
      </c>
      <c r="AQ1785" s="41" t="n">
        <f aca="false">IF(CORE_MODE=2,AN1785,K1785)</f>
        <v>1.572645</v>
      </c>
      <c r="AR1785" s="31" t="n">
        <f aca="false">IF(CORE_MODE=2,AO1785,L1785)</f>
        <v>17.17101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31" t="n">
        <v>9.259956</v>
      </c>
      <c r="H1786" s="8" t="n">
        <v>332.246307</v>
      </c>
      <c r="I1786" s="8" t="n">
        <v>5811.897393</v>
      </c>
      <c r="J1786" s="31" t="n">
        <v>17.492737</v>
      </c>
      <c r="K1786" s="41" t="n">
        <v>1.576803</v>
      </c>
      <c r="L1786" s="31" t="n">
        <v>23.256673</v>
      </c>
      <c r="M1786" s="8" t="n">
        <v>339</v>
      </c>
      <c r="N1786" s="8" t="n">
        <v>1274</v>
      </c>
      <c r="O1786" s="31" t="n">
        <v>11.260741</v>
      </c>
      <c r="P1786" s="31" t="n">
        <v>49.040249</v>
      </c>
      <c r="Q1786" s="31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31" t="n">
        <v>9.549818</v>
      </c>
      <c r="W1786" s="41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2*ROUNDUP(G1786*1000/V_ZENER,0)*PRICE_Z+(4+IF(CORE_MODE=1,1,0)+IF(OR(CORE_MODE=3,CORE_MODE=4),1+2*N_CW+2*N_CW_A,0))*ROUNDUP(G1786*DIODE_SAFETY/V_STICK,0)*PRICE_STICK</f>
        <v>78.9</v>
      </c>
      <c r="AG1786" s="24" t="n">
        <f aca="false">SUM(X1786:AF1786)</f>
        <v>6233.53319522</v>
      </c>
      <c r="AH1786" s="20" t="n">
        <f aca="false">FIXED_BOM</f>
        <v>3666</v>
      </c>
      <c r="AI1786" s="24" t="n">
        <f aca="false">(AG1786+AH1786)*(1+CONT)</f>
        <v>11384.463174503</v>
      </c>
      <c r="AJ1786" s="24" t="n">
        <f aca="false">IF(AR1786&gt;0,AI1786/AR1786,1000000000000)</f>
        <v>489.513834352102</v>
      </c>
      <c r="AK1786" s="8" t="n">
        <f aca="false">IF(AND(AP1786&gt;=V_NEED,AR1786&gt;=P_MIN,AQ1786&gt;=Z_MIN,F1786&lt;=N_CAP,D1786&lt;=R_MAX,OR(CORONA_REQ=0,O1786&gt;=G1786),OR(CORE_MODE&lt;&gt;3,E_CORE&lt;=E_NULL_MAX)),1,0)</f>
        <v>0</v>
      </c>
      <c r="AL1786" s="31" t="n">
        <f aca="false">IF(AK1786=1,IF(OBJECTIVE=1,AI1786,AJ1786),1000000000000)+ROW()*0.000000001</f>
        <v>1000000000000</v>
      </c>
      <c r="AM1786" s="31" t="n">
        <v>5.57549</v>
      </c>
      <c r="AN1786" s="41" t="n">
        <v>1.566228</v>
      </c>
      <c r="AO1786" s="31" t="n">
        <v>23.053127</v>
      </c>
      <c r="AP1786" s="31" t="n">
        <f aca="false">IF(CORE_MODE=1,G1786,IF(OR(CORE_MODE=3,CORE_MODE=4),G1786+(CHOOSE(N_CW+1,0,1,CW_N2,CW_N3,CW_N4,CW_N5,CW_N6)+CHOOSE(N_CW_A+1,0,CW_A1,CW_A2))*CW_PER_SWING*AM1786,AM1786))</f>
        <v>21.09261213387</v>
      </c>
      <c r="AQ1786" s="41" t="n">
        <f aca="false">IF(CORE_MODE=2,AN1786,K1786)</f>
        <v>1.576803</v>
      </c>
      <c r="AR1786" s="31" t="n">
        <f aca="false">IF(CORE_MODE=2,AO1786,L1786)</f>
        <v>23.256673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31" t="n">
        <v>9.259956</v>
      </c>
      <c r="H1787" s="8" t="n">
        <v>38.920953</v>
      </c>
      <c r="I1787" s="8" t="n">
        <v>922.515706</v>
      </c>
      <c r="J1787" s="31" t="n">
        <v>23.70229</v>
      </c>
      <c r="K1787" s="41" t="n">
        <v>1.556289</v>
      </c>
      <c r="L1787" s="31" t="n">
        <v>3.593887</v>
      </c>
      <c r="M1787" s="8" t="n">
        <v>92</v>
      </c>
      <c r="N1787" s="8" t="n">
        <v>780</v>
      </c>
      <c r="O1787" s="31" t="n">
        <v>11.828551</v>
      </c>
      <c r="P1787" s="31" t="n">
        <v>12.003812</v>
      </c>
      <c r="Q1787" s="31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31" t="n">
        <v>3.486052</v>
      </c>
      <c r="W1787" s="41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2*ROUNDUP(G1787*1000/V_ZENER,0)*PRICE_Z+(4+IF(CORE_MODE=1,1,0)+IF(OR(CORE_MODE=3,CORE_MODE=4),1+2*N_CW+2*N_CW_A,0))*ROUNDUP(G1787*DIODE_SAFETY/V_STICK,0)*PRICE_STICK</f>
        <v>78.9</v>
      </c>
      <c r="AG1787" s="24" t="n">
        <f aca="false">SUM(X1787:AF1787)</f>
        <v>1827.37309816</v>
      </c>
      <c r="AH1787" s="20" t="n">
        <f aca="false">FIXED_BOM</f>
        <v>3666</v>
      </c>
      <c r="AI1787" s="24" t="n">
        <f aca="false">(AG1787+AH1787)*(1+CONT)</f>
        <v>6317.379062884</v>
      </c>
      <c r="AJ1787" s="24" t="n">
        <f aca="false">IF(AR1787&gt;0,AI1787/AR1787,1000000000000)</f>
        <v>1757.81238054619</v>
      </c>
      <c r="AK1787" s="8" t="n">
        <f aca="false">IF(AND(AP1787&gt;=V_NEED,AR1787&gt;=P_MIN,AQ1787&gt;=Z_MIN,F1787&lt;=N_CAP,D1787&lt;=R_MAX,OR(CORONA_REQ=0,O1787&gt;=G1787),OR(CORE_MODE&lt;&gt;3,E_CORE&lt;=E_NULL_MAX)),1,0)</f>
        <v>0</v>
      </c>
      <c r="AL1787" s="31" t="n">
        <f aca="false">IF(AK1787=1,IF(OBJECTIVE=1,AI1787,AJ1787),1000000000000)+ROW()*0.000000001</f>
        <v>1000000000000</v>
      </c>
      <c r="AM1787" s="31" t="n">
        <v>5.185441</v>
      </c>
      <c r="AN1787" s="41" t="n">
        <v>1.494508</v>
      </c>
      <c r="AO1787" s="31" t="n">
        <v>3.384493</v>
      </c>
      <c r="AP1787" s="31" t="n">
        <f aca="false">IF(CORE_MODE=1,G1787,IF(OR(CORE_MODE=3,CORE_MODE=4),G1787+(CHOOSE(N_CW+1,0,1,CW_N2,CW_N3,CW_N4,CW_N5,CW_N6)+CHOOSE(N_CW_A+1,0,CW_A1,CW_A2))*CW_PER_SWING*AM1787,AM1787))</f>
        <v>20.264825572983</v>
      </c>
      <c r="AQ1787" s="41" t="n">
        <f aca="false">IF(CORE_MODE=2,AN1787,K1787)</f>
        <v>1.556289</v>
      </c>
      <c r="AR1787" s="31" t="n">
        <f aca="false">IF(CORE_MODE=2,AO1787,L1787)</f>
        <v>3.593887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31" t="n">
        <v>9.259956</v>
      </c>
      <c r="H1788" s="8" t="n">
        <v>60.018641</v>
      </c>
      <c r="I1788" s="8" t="n">
        <v>1449.667538</v>
      </c>
      <c r="J1788" s="31" t="n">
        <v>24.153622</v>
      </c>
      <c r="K1788" s="41" t="n">
        <v>1.583898</v>
      </c>
      <c r="L1788" s="31" t="n">
        <v>5.836576</v>
      </c>
      <c r="M1788" s="8" t="n">
        <v>132</v>
      </c>
      <c r="N1788" s="8" t="n">
        <v>860</v>
      </c>
      <c r="O1788" s="31" t="n">
        <v>11.828551</v>
      </c>
      <c r="P1788" s="31" t="n">
        <v>18.005718</v>
      </c>
      <c r="Q1788" s="31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31" t="n">
        <v>4.468038</v>
      </c>
      <c r="W1788" s="41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2*ROUNDUP(G1788*1000/V_ZENER,0)*PRICE_Z+(4+IF(CORE_MODE=1,1,0)+IF(OR(CORE_MODE=3,CORE_MODE=4),1+2*N_CW+2*N_CW_A,0))*ROUNDUP(G1788*DIODE_SAFETY/V_STICK,0)*PRICE_STICK</f>
        <v>78.9</v>
      </c>
      <c r="AG1788" s="24" t="n">
        <f aca="false">SUM(X1788:AF1788)</f>
        <v>2459.29918536</v>
      </c>
      <c r="AH1788" s="20" t="n">
        <f aca="false">FIXED_BOM</f>
        <v>3666</v>
      </c>
      <c r="AI1788" s="24" t="n">
        <f aca="false">(AG1788+AH1788)*(1+CONT)</f>
        <v>7044.094063164</v>
      </c>
      <c r="AJ1788" s="24" t="n">
        <f aca="false">IF(AR1788&gt;0,AI1788/AR1788,1000000000000)</f>
        <v>1206.88809040849</v>
      </c>
      <c r="AK1788" s="8" t="n">
        <f aca="false">IF(AND(AP1788&gt;=V_NEED,AR1788&gt;=P_MIN,AQ1788&gt;=Z_MIN,F1788&lt;=N_CAP,D1788&lt;=R_MAX,OR(CORONA_REQ=0,O1788&gt;=G1788),OR(CORE_MODE&lt;&gt;3,E_CORE&lt;=E_NULL_MAX)),1,0)</f>
        <v>0</v>
      </c>
      <c r="AL1788" s="31" t="n">
        <f aca="false">IF(AK1788=1,IF(OBJECTIVE=1,AI1788,AJ1788),1000000000000)+ROW()*0.000000001</f>
        <v>1000000000000</v>
      </c>
      <c r="AM1788" s="31" t="n">
        <v>5.22558</v>
      </c>
      <c r="AN1788" s="41" t="n">
        <v>1.542292</v>
      </c>
      <c r="AO1788" s="31" t="n">
        <v>5.630124</v>
      </c>
      <c r="AP1788" s="31" t="n">
        <f aca="false">IF(CORE_MODE=1,G1788,IF(OR(CORE_MODE=3,CORE_MODE=4),G1788+(CHOOSE(N_CW+1,0,1,CW_N2,CW_N3,CW_N4,CW_N5,CW_N6)+CHOOSE(N_CW_A+1,0,CW_A1,CW_A2))*CW_PER_SWING*AM1788,AM1788))</f>
        <v>20.35001108754</v>
      </c>
      <c r="AQ1788" s="41" t="n">
        <f aca="false">IF(CORE_MODE=2,AN1788,K1788)</f>
        <v>1.583898</v>
      </c>
      <c r="AR1788" s="31" t="n">
        <f aca="false">IF(CORE_MODE=2,AO1788,L1788)</f>
        <v>5.836576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31" t="n">
        <v>9.259956</v>
      </c>
      <c r="H1789" s="8" t="n">
        <v>81.116328</v>
      </c>
      <c r="I1789" s="8" t="n">
        <v>1976.81937</v>
      </c>
      <c r="J1789" s="31" t="n">
        <v>24.370178</v>
      </c>
      <c r="K1789" s="41" t="n">
        <v>1.597035</v>
      </c>
      <c r="L1789" s="31" t="n">
        <v>8.079017</v>
      </c>
      <c r="M1789" s="8" t="n">
        <v>180</v>
      </c>
      <c r="N1789" s="8" t="n">
        <v>956</v>
      </c>
      <c r="O1789" s="31" t="n">
        <v>11.828551</v>
      </c>
      <c r="P1789" s="31" t="n">
        <v>24.007624</v>
      </c>
      <c r="Q1789" s="31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31" t="n">
        <v>5.646422</v>
      </c>
      <c r="W1789" s="41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2*ROUNDUP(G1789*1000/V_ZENER,0)*PRICE_Z+(4+IF(CORE_MODE=1,1,0)+IF(OR(CORE_MODE=3,CORE_MODE=4),1+2*N_CW+2*N_CW_A,0))*ROUNDUP(G1789*DIODE_SAFETY/V_STICK,0)*PRICE_STICK</f>
        <v>78.9</v>
      </c>
      <c r="AG1789" s="24" t="n">
        <f aca="false">SUM(X1789:AF1789)</f>
        <v>3220.14242891</v>
      </c>
      <c r="AH1789" s="20" t="n">
        <f aca="false">FIXED_BOM</f>
        <v>3666</v>
      </c>
      <c r="AI1789" s="24" t="n">
        <f aca="false">(AG1789+AH1789)*(1+CONT)</f>
        <v>7919.0637932465</v>
      </c>
      <c r="AJ1789" s="24" t="n">
        <f aca="false">IF(AR1789&gt;0,AI1789/AR1789,1000000000000)</f>
        <v>980.201402379336</v>
      </c>
      <c r="AK1789" s="8" t="n">
        <f aca="false">IF(AND(AP1789&gt;=V_NEED,AR1789&gt;=P_MIN,AQ1789&gt;=Z_MIN,F1789&lt;=N_CAP,D1789&lt;=R_MAX,OR(CORONA_REQ=0,O1789&gt;=G1789),OR(CORE_MODE&lt;&gt;3,E_CORE&lt;=E_NULL_MAX)),1,0)</f>
        <v>0</v>
      </c>
      <c r="AL1789" s="31" t="n">
        <f aca="false">IF(AK1789=1,IF(OBJECTIVE=1,AI1789,AJ1789),1000000000000)+ROW()*0.000000001</f>
        <v>1000000000000</v>
      </c>
      <c r="AM1789" s="31" t="n">
        <v>5.276504</v>
      </c>
      <c r="AN1789" s="41" t="n">
        <v>1.564355</v>
      </c>
      <c r="AO1789" s="31" t="n">
        <v>7.863164</v>
      </c>
      <c r="AP1789" s="31" t="n">
        <f aca="false">IF(CORE_MODE=1,G1789,IF(OR(CORE_MODE=3,CORE_MODE=4),G1789+(CHOOSE(N_CW+1,0,1,CW_N2,CW_N3,CW_N4,CW_N5,CW_N6)+CHOOSE(N_CW_A+1,0,CW_A1,CW_A2))*CW_PER_SWING*AM1789,AM1789))</f>
        <v>20.458085208552</v>
      </c>
      <c r="AQ1789" s="41" t="n">
        <f aca="false">IF(CORE_MODE=2,AN1789,K1789)</f>
        <v>1.597035</v>
      </c>
      <c r="AR1789" s="31" t="n">
        <f aca="false">IF(CORE_MODE=2,AO1789,L1789)</f>
        <v>8.079017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31" t="n">
        <v>9.259956</v>
      </c>
      <c r="H1790" s="8" t="n">
        <v>102.214016</v>
      </c>
      <c r="I1790" s="8" t="n">
        <v>2503.971202</v>
      </c>
      <c r="J1790" s="31" t="n">
        <v>24.497337</v>
      </c>
      <c r="K1790" s="41" t="n">
        <v>1.604374</v>
      </c>
      <c r="L1790" s="31" t="n">
        <v>10.316499</v>
      </c>
      <c r="M1790" s="8" t="n">
        <v>220</v>
      </c>
      <c r="N1790" s="8" t="n">
        <v>1036</v>
      </c>
      <c r="O1790" s="31" t="n">
        <v>11.828551</v>
      </c>
      <c r="P1790" s="31" t="n">
        <v>30.00953</v>
      </c>
      <c r="Q1790" s="31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31" t="n">
        <v>6.628409</v>
      </c>
      <c r="W1790" s="41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2*ROUNDUP(G1790*1000/V_ZENER,0)*PRICE_Z+(4+IF(CORE_MODE=1,1,0)+IF(OR(CORE_MODE=3,CORE_MODE=4),1+2*N_CW+2*N_CW_A,0))*ROUNDUP(G1790*DIODE_SAFETY/V_STICK,0)*PRICE_STICK</f>
        <v>78.9</v>
      </c>
      <c r="AG1790" s="24" t="n">
        <f aca="false">SUM(X1790:AF1790)</f>
        <v>3852.06851111</v>
      </c>
      <c r="AH1790" s="20" t="n">
        <f aca="false">FIXED_BOM</f>
        <v>3666</v>
      </c>
      <c r="AI1790" s="24" t="n">
        <f aca="false">(AG1790+AH1790)*(1+CONT)</f>
        <v>8645.7787877765</v>
      </c>
      <c r="AJ1790" s="24" t="n">
        <f aca="false">IF(AR1790&gt;0,AI1790/AR1790,1000000000000)</f>
        <v>838.053567181706</v>
      </c>
      <c r="AK1790" s="8" t="n">
        <f aca="false">IF(AND(AP1790&gt;=V_NEED,AR1790&gt;=P_MIN,AQ1790&gt;=Z_MIN,F1790&lt;=N_CAP,D1790&lt;=R_MAX,OR(CORONA_REQ=0,O1790&gt;=G1790),OR(CORE_MODE&lt;&gt;3,E_CORE&lt;=E_NULL_MAX)),1,0)</f>
        <v>0</v>
      </c>
      <c r="AL1790" s="31" t="n">
        <f aca="false">IF(AK1790=1,IF(OBJECTIVE=1,AI1790,AJ1790),1000000000000)+ROW()*0.000000001</f>
        <v>1000000000000</v>
      </c>
      <c r="AM1790" s="31" t="n">
        <v>5.317477</v>
      </c>
      <c r="AN1790" s="41" t="n">
        <v>1.578136</v>
      </c>
      <c r="AO1790" s="31" t="n">
        <v>10.102007</v>
      </c>
      <c r="AP1790" s="31" t="n">
        <f aca="false">IF(CORE_MODE=1,G1790,IF(OR(CORE_MODE=3,CORE_MODE=4),G1790+(CHOOSE(N_CW+1,0,1,CW_N2,CW_N3,CW_N4,CW_N5,CW_N6)+CHOOSE(N_CW_A+1,0,CW_A1,CW_A2))*CW_PER_SWING*AM1790,AM1790))</f>
        <v>20.545040690451</v>
      </c>
      <c r="AQ1790" s="41" t="n">
        <f aca="false">IF(CORE_MODE=2,AN1790,K1790)</f>
        <v>1.604374</v>
      </c>
      <c r="AR1790" s="31" t="n">
        <f aca="false">IF(CORE_MODE=2,AO1790,L1790)</f>
        <v>10.316499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31" t="n">
        <v>9.259956</v>
      </c>
      <c r="H1791" s="8" t="n">
        <v>123.311703</v>
      </c>
      <c r="I1791" s="8" t="n">
        <v>3031.123034</v>
      </c>
      <c r="J1791" s="31" t="n">
        <v>24.580984</v>
      </c>
      <c r="K1791" s="41" t="n">
        <v>1.609735</v>
      </c>
      <c r="L1791" s="31" t="n">
        <v>12.563432</v>
      </c>
      <c r="M1791" s="8" t="n">
        <v>260</v>
      </c>
      <c r="N1791" s="8" t="n">
        <v>1116</v>
      </c>
      <c r="O1791" s="31" t="n">
        <v>11.828551</v>
      </c>
      <c r="P1791" s="31" t="n">
        <v>36.011436</v>
      </c>
      <c r="Q1791" s="31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31" t="n">
        <v>7.610395</v>
      </c>
      <c r="W1791" s="41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2*ROUNDUP(G1791*1000/V_ZENER,0)*PRICE_Z+(4+IF(CORE_MODE=1,1,0)+IF(OR(CORE_MODE=3,CORE_MODE=4),1+2*N_CW+2*N_CW_A,0))*ROUNDUP(G1791*DIODE_SAFETY/V_STICK,0)*PRICE_STICK</f>
        <v>78.9</v>
      </c>
      <c r="AG1791" s="24" t="n">
        <f aca="false">SUM(X1791:AF1791)</f>
        <v>4483.99453831</v>
      </c>
      <c r="AH1791" s="20" t="n">
        <f aca="false">FIXED_BOM</f>
        <v>3666</v>
      </c>
      <c r="AI1791" s="24" t="n">
        <f aca="false">(AG1791+AH1791)*(1+CONT)</f>
        <v>9372.4937190565</v>
      </c>
      <c r="AJ1791" s="24" t="n">
        <f aca="false">IF(AR1791&gt;0,AI1791/AR1791,1000000000000)</f>
        <v>746.013805706633</v>
      </c>
      <c r="AK1791" s="8" t="n">
        <f aca="false">IF(AND(AP1791&gt;=V_NEED,AR1791&gt;=P_MIN,AQ1791&gt;=Z_MIN,F1791&lt;=N_CAP,D1791&lt;=R_MAX,OR(CORONA_REQ=0,O1791&gt;=G1791),OR(CORE_MODE&lt;&gt;3,E_CORE&lt;=E_NULL_MAX)),1,0)</f>
        <v>0</v>
      </c>
      <c r="AL1791" s="31" t="n">
        <f aca="false">IF(AK1791=1,IF(OBJECTIVE=1,AI1791,AJ1791),1000000000000)+ROW()*0.000000001</f>
        <v>1000000000000</v>
      </c>
      <c r="AM1791" s="31" t="n">
        <v>5.352929</v>
      </c>
      <c r="AN1791" s="41" t="n">
        <v>1.588627</v>
      </c>
      <c r="AO1791" s="31" t="n">
        <v>12.360644</v>
      </c>
      <c r="AP1791" s="31" t="n">
        <f aca="false">IF(CORE_MODE=1,G1791,IF(OR(CORE_MODE=3,CORE_MODE=4),G1791+(CHOOSE(N_CW+1,0,1,CW_N2,CW_N3,CW_N4,CW_N5,CW_N6)+CHOOSE(N_CW_A+1,0,CW_A1,CW_A2))*CW_PER_SWING*AM1791,AM1791))</f>
        <v>20.620279158327</v>
      </c>
      <c r="AQ1791" s="41" t="n">
        <f aca="false">IF(CORE_MODE=2,AN1791,K1791)</f>
        <v>1.609735</v>
      </c>
      <c r="AR1791" s="31" t="n">
        <f aca="false">IF(CORE_MODE=2,AO1791,L1791)</f>
        <v>12.563432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31" t="n">
        <v>9.259956</v>
      </c>
      <c r="H1792" s="8" t="n">
        <v>165.507078</v>
      </c>
      <c r="I1792" s="8" t="n">
        <v>4085.426698</v>
      </c>
      <c r="J1792" s="31" t="n">
        <v>24.684302</v>
      </c>
      <c r="K1792" s="41" t="n">
        <v>1.616773</v>
      </c>
      <c r="L1792" s="31" t="n">
        <v>17.063856</v>
      </c>
      <c r="M1792" s="8" t="n">
        <v>348</v>
      </c>
      <c r="N1792" s="8" t="n">
        <v>1292</v>
      </c>
      <c r="O1792" s="31" t="n">
        <v>11.828551</v>
      </c>
      <c r="P1792" s="31" t="n">
        <v>48.015248</v>
      </c>
      <c r="Q1792" s="31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31" t="n">
        <v>9.770765</v>
      </c>
      <c r="W1792" s="41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2*ROUNDUP(G1792*1000/V_ZENER,0)*PRICE_Z+(4+IF(CORE_MODE=1,1,0)+IF(OR(CORE_MODE=3,CORE_MODE=4),1+2*N_CW+2*N_CW_A,0))*ROUNDUP(G1792*DIODE_SAFETY/V_STICK,0)*PRICE_STICK</f>
        <v>78.9</v>
      </c>
      <c r="AG1792" s="24" t="n">
        <f aca="false">SUM(X1792:AF1792)</f>
        <v>5876.76385209</v>
      </c>
      <c r="AH1792" s="20" t="n">
        <f aca="false">FIXED_BOM</f>
        <v>3666</v>
      </c>
      <c r="AI1792" s="24" t="n">
        <f aca="false">(AG1792+AH1792)*(1+CONT)</f>
        <v>10974.1784299035</v>
      </c>
      <c r="AJ1792" s="24" t="n">
        <f aca="false">IF(AR1792&gt;0,AI1792/AR1792,1000000000000)</f>
        <v>643.124181890863</v>
      </c>
      <c r="AK1792" s="8" t="n">
        <f aca="false">IF(AND(AP1792&gt;=V_NEED,AR1792&gt;=P_MIN,AQ1792&gt;=Z_MIN,F1792&lt;=N_CAP,D1792&lt;=R_MAX,OR(CORONA_REQ=0,O1792&gt;=G1792),OR(CORE_MODE&lt;&gt;3,E_CORE&lt;=E_NULL_MAX)),1,0)</f>
        <v>0</v>
      </c>
      <c r="AL1792" s="31" t="n">
        <f aca="false">IF(AK1792=1,IF(OBJECTIVE=1,AI1792,AJ1792),1000000000000)+ROW()*0.000000001</f>
        <v>1000000000000</v>
      </c>
      <c r="AM1792" s="31" t="n">
        <v>5.473134</v>
      </c>
      <c r="AN1792" s="41" t="n">
        <v>1.60006</v>
      </c>
      <c r="AO1792" s="31" t="n">
        <v>16.848823</v>
      </c>
      <c r="AP1792" s="31" t="n">
        <f aca="false">IF(CORE_MODE=1,G1792,IF(OR(CORE_MODE=3,CORE_MODE=4),G1792+(CHOOSE(N_CW+1,0,1,CW_N2,CW_N3,CW_N4,CW_N5,CW_N6)+CHOOSE(N_CW_A+1,0,CW_A1,CW_A2))*CW_PER_SWING*AM1792,AM1792))</f>
        <v>20.875385782242</v>
      </c>
      <c r="AQ1792" s="41" t="n">
        <f aca="false">IF(CORE_MODE=2,AN1792,K1792)</f>
        <v>1.616773</v>
      </c>
      <c r="AR1792" s="31" t="n">
        <f aca="false">IF(CORE_MODE=2,AO1792,L1792)</f>
        <v>17.063856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31" t="n">
        <v>9.259956</v>
      </c>
      <c r="H1793" s="8" t="n">
        <v>53.076831</v>
      </c>
      <c r="I1793" s="8" t="n">
        <v>1117.524795</v>
      </c>
      <c r="J1793" s="31" t="n">
        <v>21.054852</v>
      </c>
      <c r="K1793" s="41" t="n">
        <v>1.55465</v>
      </c>
      <c r="L1793" s="31" t="n">
        <v>4.348172</v>
      </c>
      <c r="M1793" s="8" t="n">
        <v>92</v>
      </c>
      <c r="N1793" s="8" t="n">
        <v>780</v>
      </c>
      <c r="O1793" s="31" t="n">
        <v>11.828551</v>
      </c>
      <c r="P1793" s="31" t="n">
        <v>14.175281</v>
      </c>
      <c r="Q1793" s="31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31" t="n">
        <v>3.486052</v>
      </c>
      <c r="W1793" s="41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2*ROUNDUP(G1793*1000/V_ZENER,0)*PRICE_Z+(4+IF(CORE_MODE=1,1,0)+IF(OR(CORE_MODE=3,CORE_MODE=4),1+2*N_CW+2*N_CW_A,0))*ROUNDUP(G1793*DIODE_SAFETY/V_STICK,0)*PRICE_STICK</f>
        <v>78.9</v>
      </c>
      <c r="AG1793" s="24" t="n">
        <f aca="false">SUM(X1793:AF1793)</f>
        <v>1853.36558209</v>
      </c>
      <c r="AH1793" s="20" t="n">
        <f aca="false">FIXED_BOM</f>
        <v>3666</v>
      </c>
      <c r="AI1793" s="24" t="n">
        <f aca="false">(AG1793+AH1793)*(1+CONT)</f>
        <v>6347.2704194035</v>
      </c>
      <c r="AJ1793" s="24" t="n">
        <f aca="false">IF(AR1793&gt;0,AI1793/AR1793,1000000000000)</f>
        <v>1459.75605827081</v>
      </c>
      <c r="AK1793" s="8" t="n">
        <f aca="false">IF(AND(AP1793&gt;=V_NEED,AR1793&gt;=P_MIN,AQ1793&gt;=Z_MIN,F1793&lt;=N_CAP,D1793&lt;=R_MAX,OR(CORONA_REQ=0,O1793&gt;=G1793),OR(CORE_MODE&lt;&gt;3,E_CORE&lt;=E_NULL_MAX)),1,0)</f>
        <v>0</v>
      </c>
      <c r="AL1793" s="31" t="n">
        <f aca="false">IF(AK1793=1,IF(OBJECTIVE=1,AI1793,AJ1793),1000000000000)+ROW()*0.000000001</f>
        <v>1000000000000</v>
      </c>
      <c r="AM1793" s="31" t="n">
        <v>5.194102</v>
      </c>
      <c r="AN1793" s="41" t="n">
        <v>1.502565</v>
      </c>
      <c r="AO1793" s="31" t="n">
        <v>4.134688</v>
      </c>
      <c r="AP1793" s="31" t="n">
        <f aca="false">IF(CORE_MODE=1,G1793,IF(OR(CORE_MODE=3,CORE_MODE=4),G1793+(CHOOSE(N_CW+1,0,1,CW_N2,CW_N3,CW_N4,CW_N5,CW_N6)+CHOOSE(N_CW_A+1,0,CW_A1,CW_A2))*CW_PER_SWING*AM1793,AM1793))</f>
        <v>20.283206492826</v>
      </c>
      <c r="AQ1793" s="41" t="n">
        <f aca="false">IF(CORE_MODE=2,AN1793,K1793)</f>
        <v>1.55465</v>
      </c>
      <c r="AR1793" s="31" t="n">
        <f aca="false">IF(CORE_MODE=2,AO1793,L1793)</f>
        <v>4.348172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31" t="n">
        <v>9.259956</v>
      </c>
      <c r="H1794" s="8" t="n">
        <v>82.263591</v>
      </c>
      <c r="I1794" s="8" t="n">
        <v>1756.110392</v>
      </c>
      <c r="J1794" s="31" t="n">
        <v>21.347359</v>
      </c>
      <c r="K1794" s="41" t="n">
        <v>1.577282</v>
      </c>
      <c r="L1794" s="31" t="n">
        <v>7.02117</v>
      </c>
      <c r="M1794" s="8" t="n">
        <v>140</v>
      </c>
      <c r="N1794" s="8" t="n">
        <v>876</v>
      </c>
      <c r="O1794" s="31" t="n">
        <v>11.828551</v>
      </c>
      <c r="P1794" s="31" t="n">
        <v>21.262921</v>
      </c>
      <c r="Q1794" s="31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31" t="n">
        <v>4.664436</v>
      </c>
      <c r="W1794" s="41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2*ROUNDUP(G1794*1000/V_ZENER,0)*PRICE_Z+(4+IF(CORE_MODE=1,1,0)+IF(OR(CORE_MODE=3,CORE_MODE=4),1+2*N_CW+2*N_CW_A,0))*ROUNDUP(G1794*DIODE_SAFETY/V_STICK,0)*PRICE_STICK</f>
        <v>78.9</v>
      </c>
      <c r="AG1794" s="24" t="n">
        <f aca="false">SUM(X1794:AF1794)</f>
        <v>2627.20504965</v>
      </c>
      <c r="AH1794" s="20" t="n">
        <f aca="false">FIXED_BOM</f>
        <v>3666</v>
      </c>
      <c r="AI1794" s="24" t="n">
        <f aca="false">(AG1794+AH1794)*(1+CONT)</f>
        <v>7237.1858070975</v>
      </c>
      <c r="AJ1794" s="24" t="n">
        <f aca="false">IF(AR1794&gt;0,AI1794/AR1794,1000000000000)</f>
        <v>1030.76635476673</v>
      </c>
      <c r="AK1794" s="8" t="n">
        <f aca="false">IF(AND(AP1794&gt;=V_NEED,AR1794&gt;=P_MIN,AQ1794&gt;=Z_MIN,F1794&lt;=N_CAP,D1794&lt;=R_MAX,OR(CORONA_REQ=0,O1794&gt;=G1794),OR(CORE_MODE&lt;&gt;3,E_CORE&lt;=E_NULL_MAX)),1,0)</f>
        <v>0</v>
      </c>
      <c r="AL1794" s="31" t="n">
        <f aca="false">IF(AK1794=1,IF(OBJECTIVE=1,AI1794,AJ1794),1000000000000)+ROW()*0.000000001</f>
        <v>1000000000000</v>
      </c>
      <c r="AM1794" s="31" t="n">
        <v>5.24803</v>
      </c>
      <c r="AN1794" s="41" t="n">
        <v>1.542285</v>
      </c>
      <c r="AO1794" s="31" t="n">
        <v>6.810553</v>
      </c>
      <c r="AP1794" s="31" t="n">
        <f aca="false">IF(CORE_MODE=1,G1794,IF(OR(CORE_MODE=3,CORE_MODE=4),G1794+(CHOOSE(N_CW+1,0,1,CW_N2,CW_N3,CW_N4,CW_N5,CW_N6)+CHOOSE(N_CW_A+1,0,CW_A1,CW_A2))*CW_PER_SWING*AM1794,AM1794))</f>
        <v>20.39765589189</v>
      </c>
      <c r="AQ1794" s="41" t="n">
        <f aca="false">IF(CORE_MODE=2,AN1794,K1794)</f>
        <v>1.577282</v>
      </c>
      <c r="AR1794" s="31" t="n">
        <f aca="false">IF(CORE_MODE=2,AO1794,L1794)</f>
        <v>7.02117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31" t="n">
        <v>9.259956</v>
      </c>
      <c r="H1795" s="8" t="n">
        <v>111.450351</v>
      </c>
      <c r="I1795" s="8" t="n">
        <v>2394.695989</v>
      </c>
      <c r="J1795" s="31" t="n">
        <v>21.486662</v>
      </c>
      <c r="K1795" s="41" t="n">
        <v>1.588772</v>
      </c>
      <c r="L1795" s="31" t="n">
        <v>9.702741</v>
      </c>
      <c r="M1795" s="8" t="n">
        <v>188</v>
      </c>
      <c r="N1795" s="8" t="n">
        <v>972</v>
      </c>
      <c r="O1795" s="31" t="n">
        <v>11.828551</v>
      </c>
      <c r="P1795" s="31" t="n">
        <v>28.350561</v>
      </c>
      <c r="Q1795" s="31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31" t="n">
        <v>5.842819</v>
      </c>
      <c r="W1795" s="41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2*ROUNDUP(G1795*1000/V_ZENER,0)*PRICE_Z+(4+IF(CORE_MODE=1,1,0)+IF(OR(CORE_MODE=3,CORE_MODE=4),1+2*N_CW+2*N_CW_A,0))*ROUNDUP(G1795*DIODE_SAFETY/V_STICK,0)*PRICE_STICK</f>
        <v>78.9</v>
      </c>
      <c r="AG1795" s="24" t="n">
        <f aca="false">SUM(X1795:AF1795)</f>
        <v>3401.04447068</v>
      </c>
      <c r="AH1795" s="20" t="n">
        <f aca="false">FIXED_BOM</f>
        <v>3666</v>
      </c>
      <c r="AI1795" s="24" t="n">
        <f aca="false">(AG1795+AH1795)*(1+CONT)</f>
        <v>8127.101141282</v>
      </c>
      <c r="AJ1795" s="24" t="n">
        <f aca="false">IF(AR1795&gt;0,AI1795/AR1795,1000000000000)</f>
        <v>837.608789236155</v>
      </c>
      <c r="AK1795" s="8" t="n">
        <f aca="false">IF(AND(AP1795&gt;=V_NEED,AR1795&gt;=P_MIN,AQ1795&gt;=Z_MIN,F1795&lt;=N_CAP,D1795&lt;=R_MAX,OR(CORONA_REQ=0,O1795&gt;=G1795),OR(CORE_MODE&lt;&gt;3,E_CORE&lt;=E_NULL_MAX)),1,0)</f>
        <v>0</v>
      </c>
      <c r="AL1795" s="31" t="n">
        <f aca="false">IF(AK1795=1,IF(OBJECTIVE=1,AI1795,AJ1795),1000000000000)+ROW()*0.000000001</f>
        <v>1000000000000</v>
      </c>
      <c r="AM1795" s="31" t="n">
        <v>5.301749</v>
      </c>
      <c r="AN1795" s="41" t="n">
        <v>1.561951</v>
      </c>
      <c r="AO1795" s="31" t="n">
        <v>9.488027</v>
      </c>
      <c r="AP1795" s="31" t="n">
        <f aca="false">IF(CORE_MODE=1,G1795,IF(OR(CORE_MODE=3,CORE_MODE=4),G1795+(CHOOSE(N_CW+1,0,1,CW_N2,CW_N3,CW_N4,CW_N5,CW_N6)+CHOOSE(N_CW_A+1,0,CW_A1,CW_A2))*CW_PER_SWING*AM1795,AM1795))</f>
        <v>20.511661737987</v>
      </c>
      <c r="AQ1795" s="41" t="n">
        <f aca="false">IF(CORE_MODE=2,AN1795,K1795)</f>
        <v>1.588772</v>
      </c>
      <c r="AR1795" s="31" t="n">
        <f aca="false">IF(CORE_MODE=2,AO1795,L1795)</f>
        <v>9.702741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31" t="n">
        <v>9.259956</v>
      </c>
      <c r="H1796" s="8" t="n">
        <v>140.637112</v>
      </c>
      <c r="I1796" s="8" t="n">
        <v>3033.281586</v>
      </c>
      <c r="J1796" s="31" t="n">
        <v>21.568145</v>
      </c>
      <c r="K1796" s="41" t="n">
        <v>1.594995</v>
      </c>
      <c r="L1796" s="31" t="n">
        <v>12.38347</v>
      </c>
      <c r="M1796" s="8" t="n">
        <v>228</v>
      </c>
      <c r="N1796" s="8" t="n">
        <v>1052</v>
      </c>
      <c r="O1796" s="31" t="n">
        <v>11.828551</v>
      </c>
      <c r="P1796" s="31" t="n">
        <v>35.438202</v>
      </c>
      <c r="Q1796" s="31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31" t="n">
        <v>6.824806</v>
      </c>
      <c r="W1796" s="41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2*ROUNDUP(G1796*1000/V_ZENER,0)*PRICE_Z+(4+IF(CORE_MODE=1,1,0)+IF(OR(CORE_MODE=3,CORE_MODE=4),1+2*N_CW+2*N_CW_A,0))*ROUNDUP(G1796*DIODE_SAFETY/V_STICK,0)*PRICE_STICK</f>
        <v>78.9</v>
      </c>
      <c r="AG1796" s="24" t="n">
        <f aca="false">SUM(X1796:AF1796)</f>
        <v>4045.96686433</v>
      </c>
      <c r="AH1796" s="20" t="n">
        <f aca="false">FIXED_BOM</f>
        <v>3666</v>
      </c>
      <c r="AI1796" s="24" t="n">
        <f aca="false">(AG1796+AH1796)*(1+CONT)</f>
        <v>8868.7618939795</v>
      </c>
      <c r="AJ1796" s="24" t="n">
        <f aca="false">IF(AR1796&gt;0,AI1796/AR1796,1000000000000)</f>
        <v>716.177444123456</v>
      </c>
      <c r="AK1796" s="8" t="n">
        <f aca="false">IF(AND(AP1796&gt;=V_NEED,AR1796&gt;=P_MIN,AQ1796&gt;=Z_MIN,F1796&lt;=N_CAP,D1796&lt;=R_MAX,OR(CORONA_REQ=0,O1796&gt;=G1796),OR(CORE_MODE&lt;&gt;3,E_CORE&lt;=E_NULL_MAX)),1,0)</f>
        <v>0</v>
      </c>
      <c r="AL1796" s="31" t="n">
        <f aca="false">IF(AK1796=1,IF(OBJECTIVE=1,AI1796,AJ1796),1000000000000)+ROW()*0.000000001</f>
        <v>1000000000000</v>
      </c>
      <c r="AM1796" s="31" t="n">
        <v>5.345101</v>
      </c>
      <c r="AN1796" s="41" t="n">
        <v>1.574394</v>
      </c>
      <c r="AO1796" s="31" t="n">
        <v>12.181735</v>
      </c>
      <c r="AP1796" s="31" t="n">
        <f aca="false">IF(CORE_MODE=1,G1796,IF(OR(CORE_MODE=3,CORE_MODE=4),G1796+(CHOOSE(N_CW+1,0,1,CW_N2,CW_N3,CW_N4,CW_N5,CW_N6)+CHOOSE(N_CW_A+1,0,CW_A1,CW_A2))*CW_PER_SWING*AM1796,AM1796))</f>
        <v>20.603666083563</v>
      </c>
      <c r="AQ1796" s="41" t="n">
        <f aca="false">IF(CORE_MODE=2,AN1796,K1796)</f>
        <v>1.594995</v>
      </c>
      <c r="AR1796" s="31" t="n">
        <f aca="false">IF(CORE_MODE=2,AO1796,L1796)</f>
        <v>12.38347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31" t="n">
        <v>9.259956</v>
      </c>
      <c r="H1797" s="8" t="n">
        <v>169.823872</v>
      </c>
      <c r="I1797" s="8" t="n">
        <v>3671.867183</v>
      </c>
      <c r="J1797" s="31" t="n">
        <v>21.62162</v>
      </c>
      <c r="K1797" s="41" t="n">
        <v>1.599062</v>
      </c>
      <c r="L1797" s="31" t="n">
        <v>15.059404</v>
      </c>
      <c r="M1797" s="8" t="n">
        <v>276</v>
      </c>
      <c r="N1797" s="8" t="n">
        <v>1148</v>
      </c>
      <c r="O1797" s="31" t="n">
        <v>11.828551</v>
      </c>
      <c r="P1797" s="31" t="n">
        <v>42.525842</v>
      </c>
      <c r="Q1797" s="31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31" t="n">
        <v>8.00319</v>
      </c>
      <c r="W1797" s="41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2*ROUNDUP(G1797*1000/V_ZENER,0)*PRICE_Z+(4+IF(CORE_MODE=1,1,0)+IF(OR(CORE_MODE=3,CORE_MODE=4),1+2*N_CW+2*N_CW_A,0))*ROUNDUP(G1797*DIODE_SAFETY/V_STICK,0)*PRICE_STICK</f>
        <v>78.9</v>
      </c>
      <c r="AG1797" s="24" t="n">
        <f aca="false">SUM(X1797:AF1797)</f>
        <v>4819.80632839</v>
      </c>
      <c r="AH1797" s="20" t="n">
        <f aca="false">FIXED_BOM</f>
        <v>3666</v>
      </c>
      <c r="AI1797" s="24" t="n">
        <f aca="false">(AG1797+AH1797)*(1+CONT)</f>
        <v>9758.6772776485</v>
      </c>
      <c r="AJ1797" s="24" t="n">
        <f aca="false">IF(AR1797&gt;0,AI1797/AR1797,1000000000000)</f>
        <v>648.012184124186</v>
      </c>
      <c r="AK1797" s="8" t="n">
        <f aca="false">IF(AND(AP1797&gt;=V_NEED,AR1797&gt;=P_MIN,AQ1797&gt;=Z_MIN,F1797&lt;=N_CAP,D1797&lt;=R_MAX,OR(CORONA_REQ=0,O1797&gt;=G1797),OR(CORE_MODE&lt;&gt;3,E_CORE&lt;=E_NULL_MAX)),1,0)</f>
        <v>0</v>
      </c>
      <c r="AL1797" s="31" t="n">
        <f aca="false">IF(AK1797=1,IF(OBJECTIVE=1,AI1797,AJ1797),1000000000000)+ROW()*0.000000001</f>
        <v>1000000000000</v>
      </c>
      <c r="AM1797" s="31" t="n">
        <v>5.421294</v>
      </c>
      <c r="AN1797" s="41" t="n">
        <v>1.581206</v>
      </c>
      <c r="AO1797" s="31" t="n">
        <v>14.84854</v>
      </c>
      <c r="AP1797" s="31" t="n">
        <f aca="false">IF(CORE_MODE=1,G1797,IF(OR(CORE_MODE=3,CORE_MODE=4),G1797+(CHOOSE(N_CW+1,0,1,CW_N2,CW_N3,CW_N4,CW_N5,CW_N6)+CHOOSE(N_CW_A+1,0,CW_A1,CW_A2))*CW_PER_SWING*AM1797,AM1797))</f>
        <v>20.765367668322</v>
      </c>
      <c r="AQ1797" s="41" t="n">
        <f aca="false">IF(CORE_MODE=2,AN1797,K1797)</f>
        <v>1.599062</v>
      </c>
      <c r="AR1797" s="31" t="n">
        <f aca="false">IF(CORE_MODE=2,AO1797,L1797)</f>
        <v>15.059404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31" t="n">
        <v>9.259956</v>
      </c>
      <c r="H1798" s="8" t="n">
        <v>228.197393</v>
      </c>
      <c r="I1798" s="8" t="n">
        <v>4949.038377</v>
      </c>
      <c r="J1798" s="31" t="n">
        <v>21.687533</v>
      </c>
      <c r="K1798" s="41" t="n">
        <v>1.604475</v>
      </c>
      <c r="L1798" s="31" t="n">
        <v>20.419524</v>
      </c>
      <c r="M1798" s="8" t="n">
        <v>372</v>
      </c>
      <c r="N1798" s="8" t="n">
        <v>1340</v>
      </c>
      <c r="O1798" s="31" t="n">
        <v>11.828551</v>
      </c>
      <c r="P1798" s="31" t="n">
        <v>56.701123</v>
      </c>
      <c r="Q1798" s="31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31" t="n">
        <v>10.359957</v>
      </c>
      <c r="W1798" s="41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2*ROUNDUP(G1798*1000/V_ZENER,0)*PRICE_Z+(4+IF(CORE_MODE=1,1,0)+IF(OR(CORE_MODE=3,CORE_MODE=4),1+2*N_CW+2*N_CW_A,0))*ROUNDUP(G1798*DIODE_SAFETY/V_STICK,0)*PRICE_STICK</f>
        <v>78.9</v>
      </c>
      <c r="AG1798" s="24" t="n">
        <f aca="false">SUM(X1798:AF1798)</f>
        <v>6367.48521548</v>
      </c>
      <c r="AH1798" s="20" t="n">
        <f aca="false">FIXED_BOM</f>
        <v>3666</v>
      </c>
      <c r="AI1798" s="24" t="n">
        <f aca="false">(AG1798+AH1798)*(1+CONT)</f>
        <v>11538.507997802</v>
      </c>
      <c r="AJ1798" s="24" t="n">
        <f aca="false">IF(AR1798&gt;0,AI1798/AR1798,1000000000000)</f>
        <v>565.072329688097</v>
      </c>
      <c r="AK1798" s="8" t="n">
        <f aca="false">IF(AND(AP1798&gt;=V_NEED,AR1798&gt;=P_MIN,AQ1798&gt;=Z_MIN,F1798&lt;=N_CAP,D1798&lt;=R_MAX,OR(CORONA_REQ=0,O1798&gt;=G1798),OR(CORE_MODE&lt;&gt;3,E_CORE&lt;=E_NULL_MAX)),1,0)</f>
        <v>0</v>
      </c>
      <c r="AL1798" s="31" t="n">
        <f aca="false">IF(AK1798=1,IF(OBJECTIVE=1,AI1798,AJ1798),1000000000000)+ROW()*0.000000001</f>
        <v>1000000000000</v>
      </c>
      <c r="AM1798" s="31" t="n">
        <v>5.540328</v>
      </c>
      <c r="AN1798" s="41" t="n">
        <v>1.590949</v>
      </c>
      <c r="AO1798" s="31" t="n">
        <v>20.206534</v>
      </c>
      <c r="AP1798" s="31" t="n">
        <f aca="false">IF(CORE_MODE=1,G1798,IF(OR(CORE_MODE=3,CORE_MODE=4),G1798+(CHOOSE(N_CW+1,0,1,CW_N2,CW_N3,CW_N4,CW_N5,CW_N6)+CHOOSE(N_CW_A+1,0,CW_A1,CW_A2))*CW_PER_SWING*AM1798,AM1798))</f>
        <v>21.017989122264</v>
      </c>
      <c r="AQ1798" s="41" t="n">
        <f aca="false">IF(CORE_MODE=2,AN1798,K1798)</f>
        <v>1.604475</v>
      </c>
      <c r="AR1798" s="31" t="n">
        <f aca="false">IF(CORE_MODE=2,AO1798,L1798)</f>
        <v>20.419524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31" t="n">
        <v>9.259956</v>
      </c>
      <c r="H1799" s="8" t="n">
        <v>84.851817</v>
      </c>
      <c r="I1799" s="8" t="n">
        <v>1312.632967</v>
      </c>
      <c r="J1799" s="31" t="n">
        <v>15.46971</v>
      </c>
      <c r="K1799" s="41" t="n">
        <v>1.521344</v>
      </c>
      <c r="L1799" s="31" t="n">
        <v>4.909201</v>
      </c>
      <c r="M1799" s="8" t="n">
        <v>100</v>
      </c>
      <c r="N1799" s="8" t="n">
        <v>796</v>
      </c>
      <c r="O1799" s="31" t="n">
        <v>11.828551</v>
      </c>
      <c r="P1799" s="31" t="n">
        <v>16.34675</v>
      </c>
      <c r="Q1799" s="31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31" t="n">
        <v>3.682449</v>
      </c>
      <c r="W1799" s="41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2*ROUNDUP(G1799*1000/V_ZENER,0)*PRICE_Z+(4+IF(CORE_MODE=1,1,0)+IF(OR(CORE_MODE=3,CORE_MODE=4),1+2*N_CW+2*N_CW_A,0))*ROUNDUP(G1799*DIODE_SAFETY/V_STICK,0)*PRICE_STICK</f>
        <v>78.9</v>
      </c>
      <c r="AG1799" s="24" t="n">
        <f aca="false">SUM(X1799:AF1799)</f>
        <v>2008.2752154</v>
      </c>
      <c r="AH1799" s="20" t="n">
        <f aca="false">FIXED_BOM</f>
        <v>3666</v>
      </c>
      <c r="AI1799" s="24" t="n">
        <f aca="false">(AG1799+AH1799)*(1+CONT)</f>
        <v>6525.41649771</v>
      </c>
      <c r="AJ1799" s="24" t="n">
        <f aca="false">IF(AR1799&gt;0,AI1799/AR1799,1000000000000)</f>
        <v>1329.2216997654</v>
      </c>
      <c r="AK1799" s="8" t="n">
        <f aca="false">IF(AND(AP1799&gt;=V_NEED,AR1799&gt;=P_MIN,AQ1799&gt;=Z_MIN,F1799&lt;=N_CAP,D1799&lt;=R_MAX,OR(CORONA_REQ=0,O1799&gt;=G1799),OR(CORE_MODE&lt;&gt;3,E_CORE&lt;=E_NULL_MAX)),1,0)</f>
        <v>0</v>
      </c>
      <c r="AL1799" s="31" t="n">
        <f aca="false">IF(AK1799=1,IF(OBJECTIVE=1,AI1799,AJ1799),1000000000000)+ROW()*0.000000001</f>
        <v>1000000000000</v>
      </c>
      <c r="AM1799" s="31" t="n">
        <v>5.179703</v>
      </c>
      <c r="AN1799" s="41" t="n">
        <v>1.479718</v>
      </c>
      <c r="AO1799" s="31" t="n">
        <v>4.700546</v>
      </c>
      <c r="AP1799" s="31" t="n">
        <f aca="false">IF(CORE_MODE=1,G1799,IF(OR(CORE_MODE=3,CORE_MODE=4),G1799+(CHOOSE(N_CW+1,0,1,CW_N2,CW_N3,CW_N4,CW_N5,CW_N6)+CHOOSE(N_CW_A+1,0,CW_A1,CW_A2))*CW_PER_SWING*AM1799,AM1799))</f>
        <v>20.252648027889</v>
      </c>
      <c r="AQ1799" s="41" t="n">
        <f aca="false">IF(CORE_MODE=2,AN1799,K1799)</f>
        <v>1.521344</v>
      </c>
      <c r="AR1799" s="31" t="n">
        <f aca="false">IF(CORE_MODE=2,AO1799,L1799)</f>
        <v>4.909201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31" t="n">
        <v>9.259956</v>
      </c>
      <c r="H1800" s="8" t="n">
        <v>132.195713</v>
      </c>
      <c r="I1800" s="8" t="n">
        <v>2062.708949</v>
      </c>
      <c r="J1800" s="31" t="n">
        <v>15.603448</v>
      </c>
      <c r="K1800" s="41" t="n">
        <v>1.53908</v>
      </c>
      <c r="L1800" s="31" t="n">
        <v>7.889619</v>
      </c>
      <c r="M1800" s="8" t="n">
        <v>148</v>
      </c>
      <c r="N1800" s="8" t="n">
        <v>892</v>
      </c>
      <c r="O1800" s="31" t="n">
        <v>11.828551</v>
      </c>
      <c r="P1800" s="31" t="n">
        <v>24.520124</v>
      </c>
      <c r="Q1800" s="31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31" t="n">
        <v>4.860833</v>
      </c>
      <c r="W1800" s="41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2*ROUNDUP(G1800*1000/V_ZENER,0)*PRICE_Z+(4+IF(CORE_MODE=1,1,0)+IF(OR(CORE_MODE=3,CORE_MODE=4),1+2*N_CW+2*N_CW_A,0))*ROUNDUP(G1800*DIODE_SAFETY/V_STICK,0)*PRICE_STICK</f>
        <v>78.9</v>
      </c>
      <c r="AG1800" s="24" t="n">
        <f aca="false">SUM(X1800:AF1800)</f>
        <v>2795.11092741</v>
      </c>
      <c r="AH1800" s="20" t="n">
        <f aca="false">FIXED_BOM</f>
        <v>3666</v>
      </c>
      <c r="AI1800" s="24" t="n">
        <f aca="false">(AG1800+AH1800)*(1+CONT)</f>
        <v>7430.2775665215</v>
      </c>
      <c r="AJ1800" s="24" t="n">
        <f aca="false">IF(AR1800&gt;0,AI1800/AR1800,1000000000000)</f>
        <v>941.779009420037</v>
      </c>
      <c r="AK1800" s="8" t="n">
        <f aca="false">IF(AND(AP1800&gt;=V_NEED,AR1800&gt;=P_MIN,AQ1800&gt;=Z_MIN,F1800&lt;=N_CAP,D1800&lt;=R_MAX,OR(CORONA_REQ=0,O1800&gt;=G1800),OR(CORE_MODE&lt;&gt;3,E_CORE&lt;=E_NULL_MAX)),1,0)</f>
        <v>0</v>
      </c>
      <c r="AL1800" s="31" t="n">
        <f aca="false">IF(AK1800=1,IF(OBJECTIVE=1,AI1800,AJ1800),1000000000000)+ROW()*0.000000001</f>
        <v>1000000000000</v>
      </c>
      <c r="AM1800" s="31" t="n">
        <v>5.245795</v>
      </c>
      <c r="AN1800" s="41" t="n">
        <v>1.510691</v>
      </c>
      <c r="AO1800" s="31" t="n">
        <v>7.676864</v>
      </c>
      <c r="AP1800" s="31" t="n">
        <f aca="false">IF(CORE_MODE=1,G1800,IF(OR(CORE_MODE=3,CORE_MODE=4),G1800+(CHOOSE(N_CW+1,0,1,CW_N2,CW_N3,CW_N4,CW_N5,CW_N6)+CHOOSE(N_CW_A+1,0,CW_A1,CW_A2))*CW_PER_SWING*AM1800,AM1800))</f>
        <v>20.392912634085</v>
      </c>
      <c r="AQ1800" s="41" t="n">
        <f aca="false">IF(CORE_MODE=2,AN1800,K1800)</f>
        <v>1.53908</v>
      </c>
      <c r="AR1800" s="31" t="n">
        <f aca="false">IF(CORE_MODE=2,AO1800,L1800)</f>
        <v>7.889619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31" t="n">
        <v>9.259956</v>
      </c>
      <c r="H1801" s="8" t="n">
        <v>179.539608</v>
      </c>
      <c r="I1801" s="8" t="n">
        <v>2812.78493</v>
      </c>
      <c r="J1801" s="31" t="n">
        <v>15.666654</v>
      </c>
      <c r="K1801" s="41" t="n">
        <v>1.547753</v>
      </c>
      <c r="L1801" s="31" t="n">
        <v>10.876588</v>
      </c>
      <c r="M1801" s="8" t="n">
        <v>196</v>
      </c>
      <c r="N1801" s="8" t="n">
        <v>988</v>
      </c>
      <c r="O1801" s="31" t="n">
        <v>11.828551</v>
      </c>
      <c r="P1801" s="31" t="n">
        <v>32.693499</v>
      </c>
      <c r="Q1801" s="31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31" t="n">
        <v>6.039217</v>
      </c>
      <c r="W1801" s="41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2*ROUNDUP(G1801*1000/V_ZENER,0)*PRICE_Z+(4+IF(CORE_MODE=1,1,0)+IF(OR(CORE_MODE=3,CORE_MODE=4),1+2*N_CW+2*N_CW_A,0))*ROUNDUP(G1801*DIODE_SAFETY/V_STICK,0)*PRICE_STICK</f>
        <v>78.9</v>
      </c>
      <c r="AG1801" s="24" t="n">
        <f aca="false">SUM(X1801:AF1801)</f>
        <v>3581.94664292</v>
      </c>
      <c r="AH1801" s="20" t="n">
        <f aca="false">FIXED_BOM</f>
        <v>3666</v>
      </c>
      <c r="AI1801" s="24" t="n">
        <f aca="false">(AG1801+AH1801)*(1+CONT)</f>
        <v>8335.138639358</v>
      </c>
      <c r="AJ1801" s="24" t="n">
        <f aca="false">IF(AR1801&gt;0,AI1801/AR1801,1000000000000)</f>
        <v>766.337627145388</v>
      </c>
      <c r="AK1801" s="8" t="n">
        <f aca="false">IF(AND(AP1801&gt;=V_NEED,AR1801&gt;=P_MIN,AQ1801&gt;=Z_MIN,F1801&lt;=N_CAP,D1801&lt;=R_MAX,OR(CORONA_REQ=0,O1801&gt;=G1801),OR(CORE_MODE&lt;&gt;3,E_CORE&lt;=E_NULL_MAX)),1,0)</f>
        <v>0</v>
      </c>
      <c r="AL1801" s="31" t="n">
        <f aca="false">IF(AK1801=1,IF(OBJECTIVE=1,AI1801,AJ1801),1000000000000)+ROW()*0.000000001</f>
        <v>1000000000000</v>
      </c>
      <c r="AM1801" s="31" t="n">
        <v>5.298167</v>
      </c>
      <c r="AN1801" s="41" t="n">
        <v>1.527028</v>
      </c>
      <c r="AO1801" s="31" t="n">
        <v>10.672256</v>
      </c>
      <c r="AP1801" s="31" t="n">
        <f aca="false">IF(CORE_MODE=1,G1801,IF(OR(CORE_MODE=3,CORE_MODE=4),G1801+(CHOOSE(N_CW+1,0,1,CW_N2,CW_N3,CW_N4,CW_N5,CW_N6)+CHOOSE(N_CW_A+1,0,CW_A1,CW_A2))*CW_PER_SWING*AM1801,AM1801))</f>
        <v>20.504059791921</v>
      </c>
      <c r="AQ1801" s="41" t="n">
        <f aca="false">IF(CORE_MODE=2,AN1801,K1801)</f>
        <v>1.547753</v>
      </c>
      <c r="AR1801" s="31" t="n">
        <f aca="false">IF(CORE_MODE=2,AO1801,L1801)</f>
        <v>10.876588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31" t="n">
        <v>9.259956</v>
      </c>
      <c r="H1802" s="8" t="n">
        <v>226.883504</v>
      </c>
      <c r="I1802" s="8" t="n">
        <v>3562.860911</v>
      </c>
      <c r="J1802" s="31" t="n">
        <v>15.703482</v>
      </c>
      <c r="K1802" s="41" t="n">
        <v>1.553093</v>
      </c>
      <c r="L1802" s="31" t="n">
        <v>13.868528</v>
      </c>
      <c r="M1802" s="8" t="n">
        <v>244</v>
      </c>
      <c r="N1802" s="8" t="n">
        <v>1084</v>
      </c>
      <c r="O1802" s="31" t="n">
        <v>11.828551</v>
      </c>
      <c r="P1802" s="31" t="n">
        <v>40.866874</v>
      </c>
      <c r="Q1802" s="31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31" t="n">
        <v>7.217601</v>
      </c>
      <c r="W1802" s="41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2*ROUNDUP(G1802*1000/V_ZENER,0)*PRICE_Z+(4+IF(CORE_MODE=1,1,0)+IF(OR(CORE_MODE=3,CORE_MODE=4),1+2*N_CW+2*N_CW_A,0))*ROUNDUP(G1802*DIODE_SAFETY/V_STICK,0)*PRICE_STICK</f>
        <v>78.9</v>
      </c>
      <c r="AG1802" s="24" t="n">
        <f aca="false">SUM(X1802:AF1802)</f>
        <v>4368.78235843</v>
      </c>
      <c r="AH1802" s="20" t="n">
        <f aca="false">FIXED_BOM</f>
        <v>3666</v>
      </c>
      <c r="AI1802" s="24" t="n">
        <f aca="false">(AG1802+AH1802)*(1+CONT)</f>
        <v>9239.9997121945</v>
      </c>
      <c r="AJ1802" s="24" t="n">
        <f aca="false">IF(AR1802&gt;0,AI1802/AR1802,1000000000000)</f>
        <v>666.256700941477</v>
      </c>
      <c r="AK1802" s="8" t="n">
        <f aca="false">IF(AND(AP1802&gt;=V_NEED,AR1802&gt;=P_MIN,AQ1802&gt;=Z_MIN,F1802&lt;=N_CAP,D1802&lt;=R_MAX,OR(CORONA_REQ=0,O1802&gt;=G1802),OR(CORE_MODE&lt;&gt;3,E_CORE&lt;=E_NULL_MAX)),1,0)</f>
        <v>0</v>
      </c>
      <c r="AL1802" s="31" t="n">
        <f aca="false">IF(AK1802=1,IF(OBJECTIVE=1,AI1802,AJ1802),1000000000000)+ROW()*0.000000001</f>
        <v>1000000000000</v>
      </c>
      <c r="AM1802" s="31" t="n">
        <v>5.374689</v>
      </c>
      <c r="AN1802" s="41" t="n">
        <v>1.53625</v>
      </c>
      <c r="AO1802" s="31" t="n">
        <v>13.661199</v>
      </c>
      <c r="AP1802" s="31" t="n">
        <f aca="false">IF(CORE_MODE=1,G1802,IF(OR(CORE_MODE=3,CORE_MODE=4),G1802+(CHOOSE(N_CW+1,0,1,CW_N2,CW_N3,CW_N4,CW_N5,CW_N6)+CHOOSE(N_CW_A+1,0,CW_A1,CW_A2))*CW_PER_SWING*AM1802,AM1802))</f>
        <v>20.666459601207</v>
      </c>
      <c r="AQ1802" s="41" t="n">
        <f aca="false">IF(CORE_MODE=2,AN1802,K1802)</f>
        <v>1.553093</v>
      </c>
      <c r="AR1802" s="31" t="n">
        <f aca="false">IF(CORE_MODE=2,AO1802,L1802)</f>
        <v>13.868528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31" t="n">
        <v>9.259956</v>
      </c>
      <c r="H1803" s="8" t="n">
        <v>274.2274</v>
      </c>
      <c r="I1803" s="8" t="n">
        <v>4312.936893</v>
      </c>
      <c r="J1803" s="31" t="n">
        <v>15.727593</v>
      </c>
      <c r="K1803" s="41" t="n">
        <v>1.556845</v>
      </c>
      <c r="L1803" s="31" t="n">
        <v>16.857571</v>
      </c>
      <c r="M1803" s="8" t="n">
        <v>292</v>
      </c>
      <c r="N1803" s="8" t="n">
        <v>1180</v>
      </c>
      <c r="O1803" s="31" t="n">
        <v>11.828551</v>
      </c>
      <c r="P1803" s="31" t="n">
        <v>49.040249</v>
      </c>
      <c r="Q1803" s="31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31" t="n">
        <v>8.395984</v>
      </c>
      <c r="W1803" s="41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2*ROUNDUP(G1803*1000/V_ZENER,0)*PRICE_Z+(4+IF(CORE_MODE=1,1,0)+IF(OR(CORE_MODE=3,CORE_MODE=4),1+2*N_CW+2*N_CW_A,0))*ROUNDUP(G1803*DIODE_SAFETY/V_STICK,0)*PRICE_STICK</f>
        <v>78.9</v>
      </c>
      <c r="AG1803" s="24" t="n">
        <f aca="false">SUM(X1803:AF1803)</f>
        <v>5155.61801394</v>
      </c>
      <c r="AH1803" s="20" t="n">
        <f aca="false">FIXED_BOM</f>
        <v>3666</v>
      </c>
      <c r="AI1803" s="24" t="n">
        <f aca="false">(AG1803+AH1803)*(1+CONT)</f>
        <v>10144.860716031</v>
      </c>
      <c r="AJ1803" s="24" t="n">
        <f aca="false">IF(AR1803&gt;0,AI1803/AR1803,1000000000000)</f>
        <v>601.798486628412</v>
      </c>
      <c r="AK1803" s="8" t="n">
        <f aca="false">IF(AND(AP1803&gt;=V_NEED,AR1803&gt;=P_MIN,AQ1803&gt;=Z_MIN,F1803&lt;=N_CAP,D1803&lt;=R_MAX,OR(CORONA_REQ=0,O1803&gt;=G1803),OR(CORE_MODE&lt;&gt;3,E_CORE&lt;=E_NULL_MAX)),1,0)</f>
        <v>0</v>
      </c>
      <c r="AL1803" s="31" t="n">
        <f aca="false">IF(AK1803=1,IF(OBJECTIVE=1,AI1803,AJ1803),1000000000000)+ROW()*0.000000001</f>
        <v>1000000000000</v>
      </c>
      <c r="AM1803" s="31" t="n">
        <v>5.447635</v>
      </c>
      <c r="AN1803" s="41" t="n">
        <v>1.542548</v>
      </c>
      <c r="AO1803" s="31" t="n">
        <v>16.645589</v>
      </c>
      <c r="AP1803" s="31" t="n">
        <f aca="false">IF(CORE_MODE=1,G1803,IF(OR(CORE_MODE=3,CORE_MODE=4),G1803+(CHOOSE(N_CW+1,0,1,CW_N2,CW_N3,CW_N4,CW_N5,CW_N6)+CHOOSE(N_CW_A+1,0,CW_A1,CW_A2))*CW_PER_SWING*AM1803,AM1803))</f>
        <v>20.821270198005</v>
      </c>
      <c r="AQ1803" s="41" t="n">
        <f aca="false">IF(CORE_MODE=2,AN1803,K1803)</f>
        <v>1.556845</v>
      </c>
      <c r="AR1803" s="31" t="n">
        <f aca="false">IF(CORE_MODE=2,AO1803,L1803)</f>
        <v>16.857571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31" t="n">
        <v>9.259956</v>
      </c>
      <c r="H1804" s="8" t="n">
        <v>368.915191</v>
      </c>
      <c r="I1804" s="8" t="n">
        <v>5813.088856</v>
      </c>
      <c r="J1804" s="31" t="n">
        <v>15.75725</v>
      </c>
      <c r="K1804" s="41" t="n">
        <v>1.560104</v>
      </c>
      <c r="L1804" s="31" t="n">
        <v>22.820155</v>
      </c>
      <c r="M1804" s="8" t="n">
        <v>388</v>
      </c>
      <c r="N1804" s="8" t="n">
        <v>1372</v>
      </c>
      <c r="O1804" s="31" t="n">
        <v>11.828551</v>
      </c>
      <c r="P1804" s="31" t="n">
        <v>65.386998</v>
      </c>
      <c r="Q1804" s="31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31" t="n">
        <v>10.752752</v>
      </c>
      <c r="W1804" s="41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2*ROUNDUP(G1804*1000/V_ZENER,0)*PRICE_Z+(4+IF(CORE_MODE=1,1,0)+IF(OR(CORE_MODE=3,CORE_MODE=4),1+2*N_CW+2*N_CW_A,0))*ROUNDUP(G1804*DIODE_SAFETY/V_STICK,0)*PRICE_STICK</f>
        <v>78.9</v>
      </c>
      <c r="AG1804" s="24" t="n">
        <f aca="false">SUM(X1804:AF1804)</f>
        <v>6729.28942799</v>
      </c>
      <c r="AH1804" s="20" t="n">
        <f aca="false">FIXED_BOM</f>
        <v>3666</v>
      </c>
      <c r="AI1804" s="24" t="n">
        <f aca="false">(AG1804+AH1804)*(1+CONT)</f>
        <v>11954.5828421885</v>
      </c>
      <c r="AJ1804" s="24" t="n">
        <f aca="false">IF(AR1804&gt;0,AI1804/AR1804,1000000000000)</f>
        <v>523.860720586188</v>
      </c>
      <c r="AK1804" s="8" t="n">
        <f aca="false">IF(AND(AP1804&gt;=V_NEED,AR1804&gt;=P_MIN,AQ1804&gt;=Z_MIN,F1804&lt;=N_CAP,D1804&lt;=R_MAX,OR(CORONA_REQ=0,O1804&gt;=G1804),OR(CORE_MODE&lt;&gt;3,E_CORE&lt;=E_NULL_MAX)),1,0)</f>
        <v>0</v>
      </c>
      <c r="AL1804" s="31" t="n">
        <f aca="false">IF(AK1804=1,IF(OBJECTIVE=1,AI1804,AJ1804),1000000000000)+ROW()*0.000000001</f>
        <v>1000000000000</v>
      </c>
      <c r="AM1804" s="31" t="n">
        <v>5.561593</v>
      </c>
      <c r="AN1804" s="41" t="n">
        <v>1.549831</v>
      </c>
      <c r="AO1804" s="31" t="n">
        <v>22.617809</v>
      </c>
      <c r="AP1804" s="31" t="n">
        <f aca="false">IF(CORE_MODE=1,G1804,IF(OR(CORE_MODE=3,CORE_MODE=4),G1804+(CHOOSE(N_CW+1,0,1,CW_N2,CW_N3,CW_N4,CW_N5,CW_N6)+CHOOSE(N_CW_A+1,0,CW_A1,CW_A2))*CW_PER_SWING*AM1804,AM1804))</f>
        <v>21.063119044959</v>
      </c>
      <c r="AQ1804" s="41" t="n">
        <f aca="false">IF(CORE_MODE=2,AN1804,K1804)</f>
        <v>1.560104</v>
      </c>
      <c r="AR1804" s="31" t="n">
        <f aca="false">IF(CORE_MODE=2,AO1804,L1804)</f>
        <v>22.820155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31" t="n">
        <v>11.211605</v>
      </c>
      <c r="H1805" s="8" t="n">
        <v>30.945659</v>
      </c>
      <c r="I1805" s="8" t="n">
        <v>740.894056</v>
      </c>
      <c r="J1805" s="31" t="n">
        <v>23.941777</v>
      </c>
      <c r="K1805" s="41" t="n">
        <v>1.540589</v>
      </c>
      <c r="L1805" s="31" t="n">
        <v>4.150425</v>
      </c>
      <c r="M1805" s="8" t="n">
        <v>73</v>
      </c>
      <c r="N1805" s="8" t="n">
        <v>746</v>
      </c>
      <c r="O1805" s="31" t="n">
        <v>10.561845</v>
      </c>
      <c r="P1805" s="31" t="n">
        <v>4.501429</v>
      </c>
      <c r="Q1805" s="31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31" t="n">
        <v>3.019608</v>
      </c>
      <c r="W1805" s="41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2*ROUNDUP(G1805*1000/V_ZENER,0)*PRICE_Z+(4+IF(CORE_MODE=1,1,0)+IF(OR(CORE_MODE=3,CORE_MODE=4),1+2*N_CW+2*N_CW_A,0))*ROUNDUP(G1805*DIODE_SAFETY/V_STICK,0)*PRICE_STICK</f>
        <v>90.9</v>
      </c>
      <c r="AG1805" s="24" t="n">
        <f aca="false">SUM(X1805:AF1805)</f>
        <v>1592.16487645</v>
      </c>
      <c r="AH1805" s="20" t="n">
        <f aca="false">FIXED_BOM</f>
        <v>3666</v>
      </c>
      <c r="AI1805" s="24" t="n">
        <f aca="false">(AG1805+AH1805)*(1+CONT)</f>
        <v>6046.8896079175</v>
      </c>
      <c r="AJ1805" s="24" t="n">
        <f aca="false">IF(AR1805&gt;0,AI1805/AR1805,1000000000000)</f>
        <v>1456.93262928917</v>
      </c>
      <c r="AK1805" s="8" t="n">
        <f aca="false">IF(AND(AP1805&gt;=V_NEED,AR1805&gt;=P_MIN,AQ1805&gt;=Z_MIN,F1805&lt;=N_CAP,D1805&lt;=R_MAX,OR(CORONA_REQ=0,O1805&gt;=G1805),OR(CORE_MODE&lt;&gt;3,E_CORE&lt;=E_NULL_MAX)),1,0)</f>
        <v>0</v>
      </c>
      <c r="AL1805" s="31" t="n">
        <f aca="false">IF(AK1805=1,IF(OBJECTIVE=1,AI1805,AJ1805),1000000000000)+ROW()*0.000000001</f>
        <v>1000000000000</v>
      </c>
      <c r="AM1805" s="31" t="n">
        <v>6.255783</v>
      </c>
      <c r="AN1805" s="41" t="n">
        <v>1.467499</v>
      </c>
      <c r="AO1805" s="31" t="n">
        <v>3.847293</v>
      </c>
      <c r="AP1805" s="31" t="n">
        <f aca="false">IF(CORE_MODE=1,G1805,IF(OR(CORE_MODE=3,CORE_MODE=4),G1805+(CHOOSE(N_CW+1,0,1,CW_N2,CW_N3,CW_N4,CW_N5,CW_N6)+CHOOSE(N_CW_A+1,0,CW_A1,CW_A2))*CW_PER_SWING*AM1805,AM1805))</f>
        <v>24.488021796929</v>
      </c>
      <c r="AQ1805" s="41" t="n">
        <f aca="false">IF(CORE_MODE=2,AN1805,K1805)</f>
        <v>1.540589</v>
      </c>
      <c r="AR1805" s="31" t="n">
        <f aca="false">IF(CORE_MODE=2,AO1805,L1805)</f>
        <v>4.150425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31" t="n">
        <v>11.211605</v>
      </c>
      <c r="H1806" s="8" t="n">
        <v>47.486035</v>
      </c>
      <c r="I1806" s="8" t="n">
        <v>1164.262087</v>
      </c>
      <c r="J1806" s="31" t="n">
        <v>24.517989</v>
      </c>
      <c r="K1806" s="41" t="n">
        <v>1.573961</v>
      </c>
      <c r="L1806" s="31" t="n">
        <v>6.791182</v>
      </c>
      <c r="M1806" s="8" t="n">
        <v>105.5</v>
      </c>
      <c r="N1806" s="8" t="n">
        <v>811</v>
      </c>
      <c r="O1806" s="31" t="n">
        <v>10.561845</v>
      </c>
      <c r="P1806" s="31" t="n">
        <v>6.752144</v>
      </c>
      <c r="Q1806" s="31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31" t="n">
        <v>3.817472</v>
      </c>
      <c r="W1806" s="41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2*ROUNDUP(G1806*1000/V_ZENER,0)*PRICE_Z+(4+IF(CORE_MODE=1,1,0)+IF(OR(CORE_MODE=3,CORE_MODE=4),1+2*N_CW+2*N_CW_A,0))*ROUNDUP(G1806*DIODE_SAFETY/V_STICK,0)*PRICE_STICK</f>
        <v>90.9</v>
      </c>
      <c r="AG1806" s="24" t="n">
        <f aca="false">SUM(X1806:AF1806)</f>
        <v>2134.50098808</v>
      </c>
      <c r="AH1806" s="20" t="n">
        <f aca="false">FIXED_BOM</f>
        <v>3666</v>
      </c>
      <c r="AI1806" s="24" t="n">
        <f aca="false">(AG1806+AH1806)*(1+CONT)</f>
        <v>6670.576136292</v>
      </c>
      <c r="AJ1806" s="24" t="n">
        <f aca="false">IF(AR1806&gt;0,AI1806/AR1806,1000000000000)</f>
        <v>982.240814086856</v>
      </c>
      <c r="AK1806" s="8" t="n">
        <f aca="false">IF(AND(AP1806&gt;=V_NEED,AR1806&gt;=P_MIN,AQ1806&gt;=Z_MIN,F1806&lt;=N_CAP,D1806&lt;=R_MAX,OR(CORONA_REQ=0,O1806&gt;=G1806),OR(CORE_MODE&lt;&gt;3,E_CORE&lt;=E_NULL_MAX)),1,0)</f>
        <v>0</v>
      </c>
      <c r="AL1806" s="31" t="n">
        <f aca="false">IF(AK1806=1,IF(OBJECTIVE=1,AI1806,AJ1806),1000000000000)+ROW()*0.000000001</f>
        <v>1000000000000</v>
      </c>
      <c r="AM1806" s="31" t="n">
        <v>6.304879</v>
      </c>
      <c r="AN1806" s="41" t="n">
        <v>1.522232</v>
      </c>
      <c r="AO1806" s="31" t="n">
        <v>6.476122</v>
      </c>
      <c r="AP1806" s="31" t="n">
        <f aca="false">IF(CORE_MODE=1,G1806,IF(OR(CORE_MODE=3,CORE_MODE=4),G1806+(CHOOSE(N_CW+1,0,1,CW_N2,CW_N3,CW_N4,CW_N5,CW_N6)+CHOOSE(N_CW_A+1,0,CW_A1,CW_A2))*CW_PER_SWING*AM1806,AM1806))</f>
        <v>24.592216421177</v>
      </c>
      <c r="AQ1806" s="41" t="n">
        <f aca="false">IF(CORE_MODE=2,AN1806,K1806)</f>
        <v>1.573961</v>
      </c>
      <c r="AR1806" s="31" t="n">
        <f aca="false">IF(CORE_MODE=2,AO1806,L1806)</f>
        <v>6.791182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31" t="n">
        <v>11.211605</v>
      </c>
      <c r="H1807" s="8" t="n">
        <v>64.026411</v>
      </c>
      <c r="I1807" s="8" t="n">
        <v>1587.630119</v>
      </c>
      <c r="J1807" s="31" t="n">
        <v>24.796488</v>
      </c>
      <c r="K1807" s="41" t="n">
        <v>1.590389</v>
      </c>
      <c r="L1807" s="31" t="n">
        <v>9.443397</v>
      </c>
      <c r="M1807" s="8" t="n">
        <v>144.5</v>
      </c>
      <c r="N1807" s="8" t="n">
        <v>889</v>
      </c>
      <c r="O1807" s="31" t="n">
        <v>10.561845</v>
      </c>
      <c r="P1807" s="31" t="n">
        <v>9.002859</v>
      </c>
      <c r="Q1807" s="31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31" t="n">
        <v>4.774909</v>
      </c>
      <c r="W1807" s="41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2*ROUNDUP(G1807*1000/V_ZENER,0)*PRICE_Z+(4+IF(CORE_MODE=1,1,0)+IF(OR(CORE_MODE=3,CORE_MODE=4),1+2*N_CW+2*N_CW_A,0))*ROUNDUP(G1807*DIODE_SAFETY/V_STICK,0)*PRICE_STICK</f>
        <v>90.9</v>
      </c>
      <c r="AG1807" s="24" t="n">
        <f aca="false">SUM(X1807:AF1807)</f>
        <v>2772.44868479</v>
      </c>
      <c r="AH1807" s="20" t="n">
        <f aca="false">FIXED_BOM</f>
        <v>3666</v>
      </c>
      <c r="AI1807" s="24" t="n">
        <f aca="false">(AG1807+AH1807)*(1+CONT)</f>
        <v>7404.2159875085</v>
      </c>
      <c r="AJ1807" s="24" t="n">
        <f aca="false">IF(AR1807&gt;0,AI1807/AR1807,1000000000000)</f>
        <v>784.062767615139</v>
      </c>
      <c r="AK1807" s="8" t="n">
        <f aca="false">IF(AND(AP1807&gt;=V_NEED,AR1807&gt;=P_MIN,AQ1807&gt;=Z_MIN,F1807&lt;=N_CAP,D1807&lt;=R_MAX,OR(CORONA_REQ=0,O1807&gt;=G1807),OR(CORE_MODE&lt;&gt;3,E_CORE&lt;=E_NULL_MAX)),1,0)</f>
        <v>0</v>
      </c>
      <c r="AL1807" s="31" t="n">
        <f aca="false">IF(AK1807=1,IF(OBJECTIVE=1,AI1807,AJ1807),1000000000000)+ROW()*0.000000001</f>
        <v>1000000000000</v>
      </c>
      <c r="AM1807" s="31" t="n">
        <v>6.343969</v>
      </c>
      <c r="AN1807" s="41" t="n">
        <v>1.551705</v>
      </c>
      <c r="AO1807" s="31" t="n">
        <v>9.139592</v>
      </c>
      <c r="AP1807" s="31" t="n">
        <f aca="false">IF(CORE_MODE=1,G1807,IF(OR(CORE_MODE=3,CORE_MODE=4),G1807+(CHOOSE(N_CW+1,0,1,CW_N2,CW_N3,CW_N4,CW_N5,CW_N6)+CHOOSE(N_CW_A+1,0,CW_A1,CW_A2))*CW_PER_SWING*AM1807,AM1807))</f>
        <v>24.675175681847</v>
      </c>
      <c r="AQ1807" s="41" t="n">
        <f aca="false">IF(CORE_MODE=2,AN1807,K1807)</f>
        <v>1.590389</v>
      </c>
      <c r="AR1807" s="31" t="n">
        <f aca="false">IF(CORE_MODE=2,AO1807,L1807)</f>
        <v>9.443397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31" t="n">
        <v>11.211605</v>
      </c>
      <c r="H1808" s="8" t="n">
        <v>80.566787</v>
      </c>
      <c r="I1808" s="8" t="n">
        <v>2010.998151</v>
      </c>
      <c r="J1808" s="31" t="n">
        <v>24.960635</v>
      </c>
      <c r="K1808" s="41" t="n">
        <v>1.600214</v>
      </c>
      <c r="L1808" s="31" t="n">
        <v>12.096206</v>
      </c>
      <c r="M1808" s="8" t="n">
        <v>177</v>
      </c>
      <c r="N1808" s="8" t="n">
        <v>954</v>
      </c>
      <c r="O1808" s="31" t="n">
        <v>10.561845</v>
      </c>
      <c r="P1808" s="31" t="n">
        <v>11.253574</v>
      </c>
      <c r="Q1808" s="31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31" t="n">
        <v>5.572773</v>
      </c>
      <c r="W1808" s="41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2*ROUNDUP(G1808*1000/V_ZENER,0)*PRICE_Z+(4+IF(CORE_MODE=1,1,0)+IF(OR(CORE_MODE=3,CORE_MODE=4),1+2*N_CW+2*N_CW_A,0))*ROUNDUP(G1808*DIODE_SAFETY/V_STICK,0)*PRICE_STICK</f>
        <v>90.9</v>
      </c>
      <c r="AG1808" s="24" t="n">
        <f aca="false">SUM(X1808:AF1808)</f>
        <v>3314.78479142</v>
      </c>
      <c r="AH1808" s="20" t="n">
        <f aca="false">FIXED_BOM</f>
        <v>3666</v>
      </c>
      <c r="AI1808" s="24" t="n">
        <f aca="false">(AG1808+AH1808)*(1+CONT)</f>
        <v>8027.902510133</v>
      </c>
      <c r="AJ1808" s="24" t="n">
        <f aca="false">IF(AR1808&gt;0,AI1808/AR1808,1000000000000)</f>
        <v>663.671113912329</v>
      </c>
      <c r="AK1808" s="8" t="n">
        <f aca="false">IF(AND(AP1808&gt;=V_NEED,AR1808&gt;=P_MIN,AQ1808&gt;=Z_MIN,F1808&lt;=N_CAP,D1808&lt;=R_MAX,OR(CORONA_REQ=0,O1808&gt;=G1808),OR(CORE_MODE&lt;&gt;3,E_CORE&lt;=E_NULL_MAX)),1,0)</f>
        <v>0</v>
      </c>
      <c r="AL1808" s="31" t="n">
        <f aca="false">IF(AK1808=1,IF(OBJECTIVE=1,AI1808,AJ1808),1000000000000)+ROW()*0.000000001</f>
        <v>1000000000000</v>
      </c>
      <c r="AM1808" s="31" t="n">
        <v>6.393687</v>
      </c>
      <c r="AN1808" s="41" t="n">
        <v>1.567869</v>
      </c>
      <c r="AO1808" s="31" t="n">
        <v>11.778715</v>
      </c>
      <c r="AP1808" s="31" t="n">
        <f aca="false">IF(CORE_MODE=1,G1808,IF(OR(CORE_MODE=3,CORE_MODE=4),G1808+(CHOOSE(N_CW+1,0,1,CW_N2,CW_N3,CW_N4,CW_N5,CW_N6)+CHOOSE(N_CW_A+1,0,CW_A1,CW_A2))*CW_PER_SWING*AM1808,AM1808))</f>
        <v>24.780690353681</v>
      </c>
      <c r="AQ1808" s="41" t="n">
        <f aca="false">IF(CORE_MODE=2,AN1808,K1808)</f>
        <v>1.600214</v>
      </c>
      <c r="AR1808" s="31" t="n">
        <f aca="false">IF(CORE_MODE=2,AO1808,L1808)</f>
        <v>12.096206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31" t="n">
        <v>11.211605</v>
      </c>
      <c r="H1809" s="8" t="n">
        <v>97.107164</v>
      </c>
      <c r="I1809" s="8" t="n">
        <v>2434.366182</v>
      </c>
      <c r="J1809" s="31" t="n">
        <v>25.068863</v>
      </c>
      <c r="K1809" s="41" t="n">
        <v>1.606408</v>
      </c>
      <c r="L1809" s="31" t="n">
        <v>14.735752</v>
      </c>
      <c r="M1809" s="8" t="n">
        <v>216</v>
      </c>
      <c r="N1809" s="8" t="n">
        <v>1032</v>
      </c>
      <c r="O1809" s="31" t="n">
        <v>10.561845</v>
      </c>
      <c r="P1809" s="31" t="n">
        <v>13.504288</v>
      </c>
      <c r="Q1809" s="31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31" t="n">
        <v>6.53021</v>
      </c>
      <c r="W1809" s="41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2*ROUNDUP(G1809*1000/V_ZENER,0)*PRICE_Z+(4+IF(CORE_MODE=1,1,0)+IF(OR(CORE_MODE=3,CORE_MODE=4),1+2*N_CW+2*N_CW_A,0))*ROUNDUP(G1809*DIODE_SAFETY/V_STICK,0)*PRICE_STICK</f>
        <v>90.9</v>
      </c>
      <c r="AG1809" s="24" t="n">
        <f aca="false">SUM(X1809:AF1809)</f>
        <v>3952.73241616</v>
      </c>
      <c r="AH1809" s="20" t="n">
        <f aca="false">FIXED_BOM</f>
        <v>3666</v>
      </c>
      <c r="AI1809" s="24" t="n">
        <f aca="false">(AG1809+AH1809)*(1+CONT)</f>
        <v>8761.542278584</v>
      </c>
      <c r="AJ1809" s="24" t="n">
        <f aca="false">IF(AR1809&gt;0,AI1809/AR1809,1000000000000)</f>
        <v>594.577207772226</v>
      </c>
      <c r="AK1809" s="8" t="n">
        <f aca="false">IF(AND(AP1809&gt;=V_NEED,AR1809&gt;=P_MIN,AQ1809&gt;=Z_MIN,F1809&lt;=N_CAP,D1809&lt;=R_MAX,OR(CORONA_REQ=0,O1809&gt;=G1809),OR(CORE_MODE&lt;&gt;3,E_CORE&lt;=E_NULL_MAX)),1,0)</f>
        <v>0</v>
      </c>
      <c r="AL1809" s="31" t="n">
        <f aca="false">IF(AK1809=1,IF(OBJECTIVE=1,AI1809,AJ1809),1000000000000)+ROW()*0.000000001</f>
        <v>1000000000000</v>
      </c>
      <c r="AM1809" s="31" t="n">
        <v>6.433822</v>
      </c>
      <c r="AN1809" s="41" t="n">
        <v>1.579285</v>
      </c>
      <c r="AO1809" s="31" t="n">
        <v>14.419457</v>
      </c>
      <c r="AP1809" s="31" t="n">
        <f aca="false">IF(CORE_MODE=1,G1809,IF(OR(CORE_MODE=3,CORE_MODE=4),G1809+(CHOOSE(N_CW+1,0,1,CW_N2,CW_N3,CW_N4,CW_N5,CW_N6)+CHOOSE(N_CW_A+1,0,CW_A1,CW_A2))*CW_PER_SWING*AM1809,AM1809))</f>
        <v>24.865867379186</v>
      </c>
      <c r="AQ1809" s="41" t="n">
        <f aca="false">IF(CORE_MODE=2,AN1809,K1809)</f>
        <v>1.606408</v>
      </c>
      <c r="AR1809" s="31" t="n">
        <f aca="false">IF(CORE_MODE=2,AO1809,L1809)</f>
        <v>14.735752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31" t="n">
        <v>11.211605</v>
      </c>
      <c r="H1810" s="8" t="n">
        <v>130.187916</v>
      </c>
      <c r="I1810" s="8" t="n">
        <v>3281.102246</v>
      </c>
      <c r="J1810" s="31" t="n">
        <v>25.202817</v>
      </c>
      <c r="K1810" s="41" t="n">
        <v>1.614685</v>
      </c>
      <c r="L1810" s="31" t="n">
        <v>20.052899</v>
      </c>
      <c r="M1810" s="8" t="n">
        <v>281</v>
      </c>
      <c r="N1810" s="8" t="n">
        <v>1162</v>
      </c>
      <c r="O1810" s="31" t="n">
        <v>10.561845</v>
      </c>
      <c r="P1810" s="31" t="n">
        <v>18.005718</v>
      </c>
      <c r="Q1810" s="31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31" t="n">
        <v>8.125938</v>
      </c>
      <c r="W1810" s="41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2*ROUNDUP(G1810*1000/V_ZENER,0)*PRICE_Z+(4+IF(CORE_MODE=1,1,0)+IF(OR(CORE_MODE=3,CORE_MODE=4),1+2*N_CW+2*N_CW_A,0))*ROUNDUP(G1810*DIODE_SAFETY/V_STICK,0)*PRICE_STICK</f>
        <v>90.9</v>
      </c>
      <c r="AG1810" s="24" t="n">
        <f aca="false">SUM(X1810:AF1810)</f>
        <v>5037.40463442</v>
      </c>
      <c r="AH1810" s="20" t="n">
        <f aca="false">FIXED_BOM</f>
        <v>3666</v>
      </c>
      <c r="AI1810" s="24" t="n">
        <f aca="false">(AG1810+AH1810)*(1+CONT)</f>
        <v>10008.915329583</v>
      </c>
      <c r="AJ1810" s="24" t="n">
        <f aca="false">IF(AR1810&gt;0,AI1810/AR1810,1000000000000)</f>
        <v>499.125604212289</v>
      </c>
      <c r="AK1810" s="8" t="n">
        <f aca="false">IF(AND(AP1810&gt;=V_NEED,AR1810&gt;=P_MIN,AQ1810&gt;=Z_MIN,F1810&lt;=N_CAP,D1810&lt;=R_MAX,OR(CORONA_REQ=0,O1810&gt;=G1810),OR(CORE_MODE&lt;&gt;3,E_CORE&lt;=E_NULL_MAX)),1,0)</f>
        <v>0</v>
      </c>
      <c r="AL1810" s="31" t="n">
        <f aca="false">IF(AK1810=1,IF(OBJECTIVE=1,AI1810,AJ1810),1000000000000)+ROW()*0.000000001</f>
        <v>1000000000000</v>
      </c>
      <c r="AM1810" s="31" t="n">
        <v>6.521422</v>
      </c>
      <c r="AN1810" s="41" t="n">
        <v>1.594654</v>
      </c>
      <c r="AO1810" s="31" t="n">
        <v>19.748547</v>
      </c>
      <c r="AP1810" s="31" t="n">
        <f aca="false">IF(CORE_MODE=1,G1810,IF(OR(CORE_MODE=3,CORE_MODE=4),G1810+(CHOOSE(N_CW+1,0,1,CW_N2,CW_N3,CW_N4,CW_N5,CW_N6)+CHOOSE(N_CW_A+1,0,CW_A1,CW_A2))*CW_PER_SWING*AM1810,AM1810))</f>
        <v>25.051777617986</v>
      </c>
      <c r="AQ1810" s="41" t="n">
        <f aca="false">IF(CORE_MODE=2,AN1810,K1810)</f>
        <v>1.614685</v>
      </c>
      <c r="AR1810" s="31" t="n">
        <f aca="false">IF(CORE_MODE=2,AO1810,L1810)</f>
        <v>20.052899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31" t="n">
        <v>11.211605</v>
      </c>
      <c r="H1811" s="8" t="n">
        <v>41.965807</v>
      </c>
      <c r="I1811" s="8" t="n">
        <v>896.858102</v>
      </c>
      <c r="J1811" s="31" t="n">
        <v>21.371163</v>
      </c>
      <c r="K1811" s="41" t="n">
        <v>1.542782</v>
      </c>
      <c r="L1811" s="31" t="n">
        <v>5.03949</v>
      </c>
      <c r="M1811" s="8" t="n">
        <v>73</v>
      </c>
      <c r="N1811" s="8" t="n">
        <v>746</v>
      </c>
      <c r="O1811" s="31" t="n">
        <v>10.561845</v>
      </c>
      <c r="P1811" s="31" t="n">
        <v>5.31573</v>
      </c>
      <c r="Q1811" s="31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31" t="n">
        <v>3.019608</v>
      </c>
      <c r="W1811" s="41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2*ROUNDUP(G1811*1000/V_ZENER,0)*PRICE_Z+(4+IF(CORE_MODE=1,1,0)+IF(OR(CORE_MODE=3,CORE_MODE=4),1+2*N_CW+2*N_CW_A,0))*ROUNDUP(G1811*DIODE_SAFETY/V_STICK,0)*PRICE_STICK</f>
        <v>90.9</v>
      </c>
      <c r="AG1811" s="24" t="n">
        <f aca="false">SUM(X1811:AF1811)</f>
        <v>1601.91205942</v>
      </c>
      <c r="AH1811" s="20" t="n">
        <f aca="false">FIXED_BOM</f>
        <v>3666</v>
      </c>
      <c r="AI1811" s="24" t="n">
        <f aca="false">(AG1811+AH1811)*(1+CONT)</f>
        <v>6058.098868333</v>
      </c>
      <c r="AJ1811" s="24" t="n">
        <f aca="false">IF(AR1811&gt;0,AI1811/AR1811,1000000000000)</f>
        <v>1202.12538735725</v>
      </c>
      <c r="AK1811" s="8" t="n">
        <f aca="false">IF(AND(AP1811&gt;=V_NEED,AR1811&gt;=P_MIN,AQ1811&gt;=Z_MIN,F1811&lt;=N_CAP,D1811&lt;=R_MAX,OR(CORONA_REQ=0,O1811&gt;=G1811),OR(CORE_MODE&lt;&gt;3,E_CORE&lt;=E_NULL_MAX)),1,0)</f>
        <v>0</v>
      </c>
      <c r="AL1811" s="31" t="n">
        <f aca="false">IF(AK1811=1,IF(OBJECTIVE=1,AI1811,AJ1811),1000000000000)+ROW()*0.000000001</f>
        <v>1000000000000</v>
      </c>
      <c r="AM1811" s="31" t="n">
        <v>6.267296</v>
      </c>
      <c r="AN1811" s="41" t="n">
        <v>1.480964</v>
      </c>
      <c r="AO1811" s="31" t="n">
        <v>4.73598</v>
      </c>
      <c r="AP1811" s="31" t="n">
        <f aca="false">IF(CORE_MODE=1,G1811,IF(OR(CORE_MODE=3,CORE_MODE=4),G1811+(CHOOSE(N_CW+1,0,1,CW_N2,CW_N3,CW_N4,CW_N5,CW_N6)+CHOOSE(N_CW_A+1,0,CW_A1,CW_A2))*CW_PER_SWING*AM1811,AM1811))</f>
        <v>24.512455410848</v>
      </c>
      <c r="AQ1811" s="41" t="n">
        <f aca="false">IF(CORE_MODE=2,AN1811,K1811)</f>
        <v>1.542782</v>
      </c>
      <c r="AR1811" s="31" t="n">
        <f aca="false">IF(CORE_MODE=2,AO1811,L1811)</f>
        <v>5.03949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31" t="n">
        <v>11.211605</v>
      </c>
      <c r="H1812" s="8" t="n">
        <v>64.803411</v>
      </c>
      <c r="I1812" s="8" t="n">
        <v>1409.348447</v>
      </c>
      <c r="J1812" s="31" t="n">
        <v>21.74806</v>
      </c>
      <c r="K1812" s="41" t="n">
        <v>1.570746</v>
      </c>
      <c r="L1812" s="31" t="n">
        <v>8.195749</v>
      </c>
      <c r="M1812" s="8" t="n">
        <v>112</v>
      </c>
      <c r="N1812" s="8" t="n">
        <v>824</v>
      </c>
      <c r="O1812" s="31" t="n">
        <v>10.561845</v>
      </c>
      <c r="P1812" s="31" t="n">
        <v>7.973595</v>
      </c>
      <c r="Q1812" s="31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31" t="n">
        <v>3.977045</v>
      </c>
      <c r="W1812" s="41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2*ROUNDUP(G1812*1000/V_ZENER,0)*PRICE_Z+(4+IF(CORE_MODE=1,1,0)+IF(OR(CORE_MODE=3,CORE_MODE=4),1+2*N_CW+2*N_CW_A,0))*ROUNDUP(G1812*DIODE_SAFETY/V_STICK,0)*PRICE_STICK</f>
        <v>90.9</v>
      </c>
      <c r="AG1812" s="24" t="n">
        <f aca="false">SUM(X1812:AF1812)</f>
        <v>2244.73334163</v>
      </c>
      <c r="AH1812" s="20" t="n">
        <f aca="false">FIXED_BOM</f>
        <v>3666</v>
      </c>
      <c r="AI1812" s="24" t="n">
        <f aca="false">(AG1812+AH1812)*(1+CONT)</f>
        <v>6797.3433428745</v>
      </c>
      <c r="AJ1812" s="24" t="n">
        <f aca="false">IF(AR1812&gt;0,AI1812/AR1812,1000000000000)</f>
        <v>829.374269865329</v>
      </c>
      <c r="AK1812" s="8" t="n">
        <f aca="false">IF(AND(AP1812&gt;=V_NEED,AR1812&gt;=P_MIN,AQ1812&gt;=Z_MIN,F1812&lt;=N_CAP,D1812&lt;=R_MAX,OR(CORONA_REQ=0,O1812&gt;=G1812),OR(CORE_MODE&lt;&gt;3,E_CORE&lt;=E_NULL_MAX)),1,0)</f>
        <v>0</v>
      </c>
      <c r="AL1812" s="31" t="n">
        <f aca="false">IF(AK1812=1,IF(OBJECTIVE=1,AI1812,AJ1812),1000000000000)+ROW()*0.000000001</f>
        <v>1000000000000</v>
      </c>
      <c r="AM1812" s="31" t="n">
        <v>6.316933</v>
      </c>
      <c r="AN1812" s="41" t="n">
        <v>1.528631</v>
      </c>
      <c r="AO1812" s="31" t="n">
        <v>7.891858</v>
      </c>
      <c r="AP1812" s="31" t="n">
        <f aca="false">IF(CORE_MODE=1,G1812,IF(OR(CORE_MODE=3,CORE_MODE=4),G1812+(CHOOSE(N_CW+1,0,1,CW_N2,CW_N3,CW_N4,CW_N5,CW_N6)+CHOOSE(N_CW_A+1,0,CW_A1,CW_A2))*CW_PER_SWING*AM1812,AM1812))</f>
        <v>24.617798179379</v>
      </c>
      <c r="AQ1812" s="41" t="n">
        <f aca="false">IF(CORE_MODE=2,AN1812,K1812)</f>
        <v>1.570746</v>
      </c>
      <c r="AR1812" s="31" t="n">
        <f aca="false">IF(CORE_MODE=2,AO1812,L1812)</f>
        <v>8.195749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31" t="n">
        <v>11.211605</v>
      </c>
      <c r="H1813" s="8" t="n">
        <v>87.641014</v>
      </c>
      <c r="I1813" s="8" t="n">
        <v>1921.838791</v>
      </c>
      <c r="J1813" s="31" t="n">
        <v>21.928532</v>
      </c>
      <c r="K1813" s="41" t="n">
        <v>1.584075</v>
      </c>
      <c r="L1813" s="31" t="n">
        <v>11.351844</v>
      </c>
      <c r="M1813" s="8" t="n">
        <v>151</v>
      </c>
      <c r="N1813" s="8" t="n">
        <v>902</v>
      </c>
      <c r="O1813" s="31" t="n">
        <v>10.561845</v>
      </c>
      <c r="P1813" s="31" t="n">
        <v>10.631461</v>
      </c>
      <c r="Q1813" s="31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31" t="n">
        <v>4.934482</v>
      </c>
      <c r="W1813" s="41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2*ROUNDUP(G1813*1000/V_ZENER,0)*PRICE_Z+(4+IF(CORE_MODE=1,1,0)+IF(OR(CORE_MODE=3,CORE_MODE=4),1+2*N_CW+2*N_CW_A,0))*ROUNDUP(G1813*DIODE_SAFETY/V_STICK,0)*PRICE_STICK</f>
        <v>90.9</v>
      </c>
      <c r="AG1813" s="24" t="n">
        <f aca="false">SUM(X1813:AF1813)</f>
        <v>2887.55457731</v>
      </c>
      <c r="AH1813" s="20" t="n">
        <f aca="false">FIXED_BOM</f>
        <v>3666</v>
      </c>
      <c r="AI1813" s="24" t="n">
        <f aca="false">(AG1813+AH1813)*(1+CONT)</f>
        <v>7536.5877639065</v>
      </c>
      <c r="AJ1813" s="24" t="n">
        <f aca="false">IF(AR1813&gt;0,AI1813/AR1813,1000000000000)</f>
        <v>663.908679850296</v>
      </c>
      <c r="AK1813" s="8" t="n">
        <f aca="false">IF(AND(AP1813&gt;=V_NEED,AR1813&gt;=P_MIN,AQ1813&gt;=Z_MIN,F1813&lt;=N_CAP,D1813&lt;=R_MAX,OR(CORONA_REQ=0,O1813&gt;=G1813),OR(CORE_MODE&lt;&gt;3,E_CORE&lt;=E_NULL_MAX)),1,0)</f>
        <v>0</v>
      </c>
      <c r="AL1813" s="31" t="n">
        <f aca="false">IF(AK1813=1,IF(OBJECTIVE=1,AI1813,AJ1813),1000000000000)+ROW()*0.000000001</f>
        <v>1000000000000</v>
      </c>
      <c r="AM1813" s="31" t="n">
        <v>6.375869</v>
      </c>
      <c r="AN1813" s="41" t="n">
        <v>1.551239</v>
      </c>
      <c r="AO1813" s="31" t="n">
        <v>11.038312</v>
      </c>
      <c r="AP1813" s="31" t="n">
        <f aca="false">IF(CORE_MODE=1,G1813,IF(OR(CORE_MODE=3,CORE_MODE=4),G1813+(CHOOSE(N_CW+1,0,1,CW_N2,CW_N3,CW_N4,CW_N5,CW_N6)+CHOOSE(N_CW_A+1,0,CW_A1,CW_A2))*CW_PER_SWING*AM1813,AM1813))</f>
        <v>24.742875871547</v>
      </c>
      <c r="AQ1813" s="41" t="n">
        <f aca="false">IF(CORE_MODE=2,AN1813,K1813)</f>
        <v>1.584075</v>
      </c>
      <c r="AR1813" s="31" t="n">
        <f aca="false">IF(CORE_MODE=2,AO1813,L1813)</f>
        <v>11.351844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31" t="n">
        <v>11.211605</v>
      </c>
      <c r="H1814" s="8" t="n">
        <v>110.478618</v>
      </c>
      <c r="I1814" s="8" t="n">
        <v>2434.329135</v>
      </c>
      <c r="J1814" s="31" t="n">
        <v>22.034392</v>
      </c>
      <c r="K1814" s="41" t="n">
        <v>1.591542</v>
      </c>
      <c r="L1814" s="31" t="n">
        <v>14.502166</v>
      </c>
      <c r="M1814" s="8" t="n">
        <v>190</v>
      </c>
      <c r="N1814" s="8" t="n">
        <v>980</v>
      </c>
      <c r="O1814" s="31" t="n">
        <v>10.561845</v>
      </c>
      <c r="P1814" s="31" t="n">
        <v>13.289326</v>
      </c>
      <c r="Q1814" s="31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31" t="n">
        <v>5.891919</v>
      </c>
      <c r="W1814" s="41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2*ROUNDUP(G1814*1000/V_ZENER,0)*PRICE_Z+(4+IF(CORE_MODE=1,1,0)+IF(OR(CORE_MODE=3,CORE_MODE=4),1+2*N_CW+2*N_CW_A,0))*ROUNDUP(G1814*DIODE_SAFETY/V_STICK,0)*PRICE_STICK</f>
        <v>90.9</v>
      </c>
      <c r="AG1814" s="24" t="n">
        <f aca="false">SUM(X1814:AF1814)</f>
        <v>3530.37585952</v>
      </c>
      <c r="AH1814" s="20" t="n">
        <f aca="false">FIXED_BOM</f>
        <v>3666</v>
      </c>
      <c r="AI1814" s="24" t="n">
        <f aca="false">(AG1814+AH1814)*(1+CONT)</f>
        <v>8275.832238448</v>
      </c>
      <c r="AJ1814" s="24" t="n">
        <f aca="false">IF(AR1814&gt;0,AI1814/AR1814,1000000000000)</f>
        <v>570.661805860449</v>
      </c>
      <c r="AK1814" s="8" t="n">
        <f aca="false">IF(AND(AP1814&gt;=V_NEED,AR1814&gt;=P_MIN,AQ1814&gt;=Z_MIN,F1814&lt;=N_CAP,D1814&lt;=R_MAX,OR(CORONA_REQ=0,O1814&gt;=G1814),OR(CORE_MODE&lt;&gt;3,E_CORE&lt;=E_NULL_MAX)),1,0)</f>
        <v>0</v>
      </c>
      <c r="AL1814" s="31" t="n">
        <f aca="false">IF(AK1814=1,IF(OBJECTIVE=1,AI1814,AJ1814),1000000000000)+ROW()*0.000000001</f>
        <v>1000000000000</v>
      </c>
      <c r="AM1814" s="31" t="n">
        <v>6.425432</v>
      </c>
      <c r="AN1814" s="41" t="n">
        <v>1.565018</v>
      </c>
      <c r="AO1814" s="31" t="n">
        <v>14.188247</v>
      </c>
      <c r="AP1814" s="31" t="n">
        <f aca="false">IF(CORE_MODE=1,G1814,IF(OR(CORE_MODE=3,CORE_MODE=4),G1814+(CHOOSE(N_CW+1,0,1,CW_N2,CW_N3,CW_N4,CW_N5,CW_N6)+CHOOSE(N_CW_A+1,0,CW_A1,CW_A2))*CW_PER_SWING*AM1814,AM1814))</f>
        <v>24.848061592616</v>
      </c>
      <c r="AQ1814" s="41" t="n">
        <f aca="false">IF(CORE_MODE=2,AN1814,K1814)</f>
        <v>1.591542</v>
      </c>
      <c r="AR1814" s="31" t="n">
        <f aca="false">IF(CORE_MODE=2,AO1814,L1814)</f>
        <v>14.502166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31" t="n">
        <v>11.211605</v>
      </c>
      <c r="H1815" s="8" t="n">
        <v>133.316222</v>
      </c>
      <c r="I1815" s="8" t="n">
        <v>2946.81948</v>
      </c>
      <c r="J1815" s="31" t="n">
        <v>22.103983</v>
      </c>
      <c r="K1815" s="41" t="n">
        <v>1.596978</v>
      </c>
      <c r="L1815" s="31" t="n">
        <v>17.663557</v>
      </c>
      <c r="M1815" s="8" t="n">
        <v>222.5</v>
      </c>
      <c r="N1815" s="8" t="n">
        <v>1045</v>
      </c>
      <c r="O1815" s="31" t="n">
        <v>10.561845</v>
      </c>
      <c r="P1815" s="31" t="n">
        <v>15.947191</v>
      </c>
      <c r="Q1815" s="31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31" t="n">
        <v>6.689783</v>
      </c>
      <c r="W1815" s="41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2*ROUNDUP(G1815*1000/V_ZENER,0)*PRICE_Z+(4+IF(CORE_MODE=1,1,0)+IF(OR(CORE_MODE=3,CORE_MODE=4),1+2*N_CW+2*N_CW_A,0))*ROUNDUP(G1815*DIODE_SAFETY/V_STICK,0)*PRICE_STICK</f>
        <v>90.9</v>
      </c>
      <c r="AG1815" s="24" t="n">
        <f aca="false">SUM(X1815:AF1815)</f>
        <v>4077.58555165</v>
      </c>
      <c r="AH1815" s="20" t="n">
        <f aca="false">FIXED_BOM</f>
        <v>3666</v>
      </c>
      <c r="AI1815" s="24" t="n">
        <f aca="false">(AG1815+AH1815)*(1+CONT)</f>
        <v>8905.1233843975</v>
      </c>
      <c r="AJ1815" s="24" t="n">
        <f aca="false">IF(AR1815&gt;0,AI1815/AR1815,1000000000000)</f>
        <v>504.152328118142</v>
      </c>
      <c r="AK1815" s="8" t="n">
        <f aca="false">IF(AND(AP1815&gt;=V_NEED,AR1815&gt;=P_MIN,AQ1815&gt;=Z_MIN,F1815&lt;=N_CAP,D1815&lt;=R_MAX,OR(CORONA_REQ=0,O1815&gt;=G1815),OR(CORE_MODE&lt;&gt;3,E_CORE&lt;=E_NULL_MAX)),1,0)</f>
        <v>0</v>
      </c>
      <c r="AL1815" s="31" t="n">
        <f aca="false">IF(AK1815=1,IF(OBJECTIVE=1,AI1815,AJ1815),1000000000000)+ROW()*0.000000001</f>
        <v>1000000000000</v>
      </c>
      <c r="AM1815" s="31" t="n">
        <v>6.46532</v>
      </c>
      <c r="AN1815" s="41" t="n">
        <v>1.575619</v>
      </c>
      <c r="AO1815" s="31" t="n">
        <v>17.366334</v>
      </c>
      <c r="AP1815" s="31" t="n">
        <f aca="false">IF(CORE_MODE=1,G1815,IF(OR(CORE_MODE=3,CORE_MODE=4),G1815+(CHOOSE(N_CW+1,0,1,CW_N2,CW_N3,CW_N4,CW_N5,CW_N6)+CHOOSE(N_CW_A+1,0,CW_A1,CW_A2))*CW_PER_SWING*AM1815,AM1815))</f>
        <v>24.93271441916</v>
      </c>
      <c r="AQ1815" s="41" t="n">
        <f aca="false">IF(CORE_MODE=2,AN1815,K1815)</f>
        <v>1.596978</v>
      </c>
      <c r="AR1815" s="31" t="n">
        <f aca="false">IF(CORE_MODE=2,AO1815,L1815)</f>
        <v>17.663557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31" t="n">
        <v>11.211605</v>
      </c>
      <c r="H1816" s="8" t="n">
        <v>178.99143</v>
      </c>
      <c r="I1816" s="8" t="n">
        <v>3971.800168</v>
      </c>
      <c r="J1816" s="31" t="n">
        <v>22.18989</v>
      </c>
      <c r="K1816" s="41" t="n">
        <v>1.604104</v>
      </c>
      <c r="L1816" s="31" t="n">
        <v>23.997954</v>
      </c>
      <c r="M1816" s="8" t="n">
        <v>300.5</v>
      </c>
      <c r="N1816" s="8" t="n">
        <v>1201</v>
      </c>
      <c r="O1816" s="31" t="n">
        <v>10.561845</v>
      </c>
      <c r="P1816" s="31" t="n">
        <v>21.262921</v>
      </c>
      <c r="Q1816" s="31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31" t="n">
        <v>8.604656</v>
      </c>
      <c r="W1816" s="41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2*ROUNDUP(G1816*1000/V_ZENER,0)*PRICE_Z+(4+IF(CORE_MODE=1,1,0)+IF(OR(CORE_MODE=3,CORE_MODE=4),1+2*N_CW+2*N_CW_A,0))*ROUNDUP(G1816*DIODE_SAFETY/V_STICK,0)*PRICE_STICK</f>
        <v>90.9</v>
      </c>
      <c r="AG1816" s="24" t="n">
        <f aca="false">SUM(X1816:AF1816)</f>
        <v>5363.22799607</v>
      </c>
      <c r="AH1816" s="20" t="n">
        <f aca="false">FIXED_BOM</f>
        <v>3666</v>
      </c>
      <c r="AI1816" s="24" t="n">
        <f aca="false">(AG1816+AH1816)*(1+CONT)</f>
        <v>10383.6121954805</v>
      </c>
      <c r="AJ1816" s="24" t="n">
        <f aca="false">IF(AR1816&gt;0,AI1816/AR1816,1000000000000)</f>
        <v>432.687394745423</v>
      </c>
      <c r="AK1816" s="8" t="n">
        <f aca="false">IF(AND(AP1816&gt;=V_NEED,AR1816&gt;=P_MIN,AQ1816&gt;=Z_MIN,F1816&lt;=N_CAP,D1816&lt;=R_MAX,OR(CORONA_REQ=0,O1816&gt;=G1816),OR(CORE_MODE&lt;&gt;3,E_CORE&lt;=E_NULL_MAX)),1,0)</f>
        <v>0</v>
      </c>
      <c r="AL1816" s="31" t="n">
        <f aca="false">IF(AK1816=1,IF(OBJECTIVE=1,AI1816,AJ1816),1000000000000)+ROW()*0.000000001</f>
        <v>1000000000000</v>
      </c>
      <c r="AM1816" s="31" t="n">
        <v>6.604742</v>
      </c>
      <c r="AN1816" s="41" t="n">
        <v>1.587285</v>
      </c>
      <c r="AO1816" s="31" t="n">
        <v>23.685327</v>
      </c>
      <c r="AP1816" s="31" t="n">
        <f aca="false">IF(CORE_MODE=1,G1816,IF(OR(CORE_MODE=3,CORE_MODE=4),G1816+(CHOOSE(N_CW+1,0,1,CW_N2,CW_N3,CW_N4,CW_N5,CW_N6)+CHOOSE(N_CW_A+1,0,CW_A1,CW_A2))*CW_PER_SWING*AM1816,AM1816))</f>
        <v>25.228604571146</v>
      </c>
      <c r="AQ1816" s="41" t="n">
        <f aca="false">IF(CORE_MODE=2,AN1816,K1816)</f>
        <v>1.604104</v>
      </c>
      <c r="AR1816" s="31" t="n">
        <f aca="false">IF(CORE_MODE=2,AO1816,L1816)</f>
        <v>23.997954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31" t="n">
        <v>11.211605</v>
      </c>
      <c r="H1817" s="8" t="n">
        <v>66.810333</v>
      </c>
      <c r="I1817" s="8" t="n">
        <v>1052.931299</v>
      </c>
      <c r="J1817" s="31" t="n">
        <v>15.760007</v>
      </c>
      <c r="K1817" s="41" t="n">
        <v>1.513366</v>
      </c>
      <c r="L1817" s="31" t="n">
        <v>5.707217</v>
      </c>
      <c r="M1817" s="8" t="n">
        <v>79.5</v>
      </c>
      <c r="N1817" s="8" t="n">
        <v>759</v>
      </c>
      <c r="O1817" s="31" t="n">
        <v>10.561845</v>
      </c>
      <c r="P1817" s="31" t="n">
        <v>6.130031</v>
      </c>
      <c r="Q1817" s="31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31" t="n">
        <v>3.179181</v>
      </c>
      <c r="W1817" s="41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2*ROUNDUP(G1817*1000/V_ZENER,0)*PRICE_Z+(4+IF(CORE_MODE=1,1,0)+IF(OR(CORE_MODE=3,CORE_MODE=4),1+2*N_CW+2*N_CW_A,0))*ROUNDUP(G1817*DIODE_SAFETY/V_STICK,0)*PRICE_STICK</f>
        <v>90.9</v>
      </c>
      <c r="AG1817" s="24" t="n">
        <f aca="false">SUM(X1817:AF1817)</f>
        <v>1707.27083247</v>
      </c>
      <c r="AH1817" s="20" t="n">
        <f aca="false">FIXED_BOM</f>
        <v>3666</v>
      </c>
      <c r="AI1817" s="24" t="n">
        <f aca="false">(AG1817+AH1817)*(1+CONT)</f>
        <v>6179.2614573405</v>
      </c>
      <c r="AJ1817" s="24" t="n">
        <f aca="false">IF(AR1817&gt;0,AI1817/AR1817,1000000000000)</f>
        <v>1082.71009448922</v>
      </c>
      <c r="AK1817" s="8" t="n">
        <f aca="false">IF(AND(AP1817&gt;=V_NEED,AR1817&gt;=P_MIN,AQ1817&gt;=Z_MIN,F1817&lt;=N_CAP,D1817&lt;=R_MAX,OR(CORONA_REQ=0,O1817&gt;=G1817),OR(CORE_MODE&lt;&gt;3,E_CORE&lt;=E_NULL_MAX)),1,0)</f>
        <v>0</v>
      </c>
      <c r="AL1817" s="31" t="n">
        <f aca="false">IF(AK1817=1,IF(OBJECTIVE=1,AI1817,AJ1817),1000000000000)+ROW()*0.000000001</f>
        <v>1000000000000</v>
      </c>
      <c r="AM1817" s="31" t="n">
        <v>6.249642</v>
      </c>
      <c r="AN1817" s="41" t="n">
        <v>1.462427</v>
      </c>
      <c r="AO1817" s="31" t="n">
        <v>5.398356</v>
      </c>
      <c r="AP1817" s="31" t="n">
        <f aca="false">IF(CORE_MODE=1,G1817,IF(OR(CORE_MODE=3,CORE_MODE=4),G1817+(CHOOSE(N_CW+1,0,1,CW_N2,CW_N3,CW_N4,CW_N5,CW_N6)+CHOOSE(N_CW_A+1,0,CW_A1,CW_A2))*CW_PER_SWING*AM1817,AM1817))</f>
        <v>24.474988979846</v>
      </c>
      <c r="AQ1817" s="41" t="n">
        <f aca="false">IF(CORE_MODE=2,AN1817,K1817)</f>
        <v>1.513366</v>
      </c>
      <c r="AR1817" s="31" t="n">
        <f aca="false">IF(CORE_MODE=2,AO1817,L1817)</f>
        <v>5.707217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31" t="n">
        <v>11.211605</v>
      </c>
      <c r="H1818" s="8" t="n">
        <v>103.844808</v>
      </c>
      <c r="I1818" s="8" t="n">
        <v>1654.606326</v>
      </c>
      <c r="J1818" s="31" t="n">
        <v>15.933453</v>
      </c>
      <c r="K1818" s="41" t="n">
        <v>1.535317</v>
      </c>
      <c r="L1818" s="31" t="n">
        <v>9.23625</v>
      </c>
      <c r="M1818" s="8" t="n">
        <v>118.5</v>
      </c>
      <c r="N1818" s="8" t="n">
        <v>837</v>
      </c>
      <c r="O1818" s="31" t="n">
        <v>10.561845</v>
      </c>
      <c r="P1818" s="31" t="n">
        <v>9.195047</v>
      </c>
      <c r="Q1818" s="31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31" t="n">
        <v>4.136618</v>
      </c>
      <c r="W1818" s="41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2*ROUNDUP(G1818*1000/V_ZENER,0)*PRICE_Z+(4+IF(CORE_MODE=1,1,0)+IF(OR(CORE_MODE=3,CORE_MODE=4),1+2*N_CW+2*N_CW_A,0))*ROUNDUP(G1818*DIODE_SAFETY/V_STICK,0)*PRICE_STICK</f>
        <v>90.9</v>
      </c>
      <c r="AG1818" s="24" t="n">
        <f aca="false">SUM(X1818:AF1818)</f>
        <v>2354.96564865</v>
      </c>
      <c r="AH1818" s="20" t="n">
        <f aca="false">FIXED_BOM</f>
        <v>3666</v>
      </c>
      <c r="AI1818" s="24" t="n">
        <f aca="false">(AG1818+AH1818)*(1+CONT)</f>
        <v>6924.1104959475</v>
      </c>
      <c r="AJ1818" s="24" t="n">
        <f aca="false">IF(AR1818&gt;0,AI1818/AR1818,1000000000000)</f>
        <v>749.666855698741</v>
      </c>
      <c r="AK1818" s="8" t="n">
        <f aca="false">IF(AND(AP1818&gt;=V_NEED,AR1818&gt;=P_MIN,AQ1818&gt;=Z_MIN,F1818&lt;=N_CAP,D1818&lt;=R_MAX,OR(CORONA_REQ=0,O1818&gt;=G1818),OR(CORE_MODE&lt;&gt;3,E_CORE&lt;=E_NULL_MAX)),1,0)</f>
        <v>0</v>
      </c>
      <c r="AL1818" s="31" t="n">
        <f aca="false">IF(AK1818=1,IF(OBJECTIVE=1,AI1818,AJ1818),1000000000000)+ROW()*0.000000001</f>
        <v>1000000000000</v>
      </c>
      <c r="AM1818" s="31" t="n">
        <v>6.309026</v>
      </c>
      <c r="AN1818" s="41" t="n">
        <v>1.501352</v>
      </c>
      <c r="AO1818" s="31" t="n">
        <v>8.934322</v>
      </c>
      <c r="AP1818" s="31" t="n">
        <f aca="false">IF(CORE_MODE=1,G1818,IF(OR(CORE_MODE=3,CORE_MODE=4),G1818+(CHOOSE(N_CW+1,0,1,CW_N2,CW_N3,CW_N4,CW_N5,CW_N6)+CHOOSE(N_CW_A+1,0,CW_A1,CW_A2))*CW_PER_SWING*AM1818,AM1818))</f>
        <v>24.601017445838</v>
      </c>
      <c r="AQ1818" s="41" t="n">
        <f aca="false">IF(CORE_MODE=2,AN1818,K1818)</f>
        <v>1.535317</v>
      </c>
      <c r="AR1818" s="31" t="n">
        <f aca="false">IF(CORE_MODE=2,AO1818,L1818)</f>
        <v>9.23625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31" t="n">
        <v>11.211605</v>
      </c>
      <c r="H1819" s="8" t="n">
        <v>140.879284</v>
      </c>
      <c r="I1819" s="8" t="n">
        <v>2256.281354</v>
      </c>
      <c r="J1819" s="31" t="n">
        <v>16.015707</v>
      </c>
      <c r="K1819" s="41" t="n">
        <v>1.546039</v>
      </c>
      <c r="L1819" s="31" t="n">
        <v>12.760138</v>
      </c>
      <c r="M1819" s="8" t="n">
        <v>157.5</v>
      </c>
      <c r="N1819" s="8" t="n">
        <v>915</v>
      </c>
      <c r="O1819" s="31" t="n">
        <v>10.561845</v>
      </c>
      <c r="P1819" s="31" t="n">
        <v>12.260062</v>
      </c>
      <c r="Q1819" s="31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31" t="n">
        <v>5.094055</v>
      </c>
      <c r="W1819" s="41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2*ROUNDUP(G1819*1000/V_ZENER,0)*PRICE_Z+(4+IF(CORE_MODE=1,1,0)+IF(OR(CORE_MODE=3,CORE_MODE=4),1+2*N_CW+2*N_CW_A,0))*ROUNDUP(G1819*DIODE_SAFETY/V_STICK,0)*PRICE_STICK</f>
        <v>90.9</v>
      </c>
      <c r="AG1819" s="24" t="n">
        <f aca="false">SUM(X1819:AF1819)</f>
        <v>3002.66051636</v>
      </c>
      <c r="AH1819" s="20" t="n">
        <f aca="false">FIXED_BOM</f>
        <v>3666</v>
      </c>
      <c r="AI1819" s="24" t="n">
        <f aca="false">(AG1819+AH1819)*(1+CONT)</f>
        <v>7668.959593814</v>
      </c>
      <c r="AJ1819" s="24" t="n">
        <f aca="false">IF(AR1819&gt;0,AI1819/AR1819,1000000000000)</f>
        <v>601.009142206299</v>
      </c>
      <c r="AK1819" s="8" t="n">
        <f aca="false">IF(AND(AP1819&gt;=V_NEED,AR1819&gt;=P_MIN,AQ1819&gt;=Z_MIN,F1819&lt;=N_CAP,D1819&lt;=R_MAX,OR(CORONA_REQ=0,O1819&gt;=G1819),OR(CORE_MODE&lt;&gt;3,E_CORE&lt;=E_NULL_MAX)),1,0)</f>
        <v>0</v>
      </c>
      <c r="AL1819" s="31" t="n">
        <f aca="false">IF(AK1819=1,IF(OBJECTIVE=1,AI1819,AJ1819),1000000000000)+ROW()*0.000000001</f>
        <v>1000000000000</v>
      </c>
      <c r="AM1819" s="31" t="n">
        <v>6.372642</v>
      </c>
      <c r="AN1819" s="41" t="n">
        <v>1.51967</v>
      </c>
      <c r="AO1819" s="31" t="n">
        <v>12.447202</v>
      </c>
      <c r="AP1819" s="31" t="n">
        <f aca="false">IF(CORE_MODE=1,G1819,IF(OR(CORE_MODE=3,CORE_MODE=4),G1819+(CHOOSE(N_CW+1,0,1,CW_N2,CW_N3,CW_N4,CW_N5,CW_N6)+CHOOSE(N_CW_A+1,0,CW_A1,CW_A2))*CW_PER_SWING*AM1819,AM1819))</f>
        <v>24.736027328846</v>
      </c>
      <c r="AQ1819" s="41" t="n">
        <f aca="false">IF(CORE_MODE=2,AN1819,K1819)</f>
        <v>1.546039</v>
      </c>
      <c r="AR1819" s="31" t="n">
        <f aca="false">IF(CORE_MODE=2,AO1819,L1819)</f>
        <v>12.760138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31" t="n">
        <v>11.211605</v>
      </c>
      <c r="H1820" s="8" t="n">
        <v>177.91376</v>
      </c>
      <c r="I1820" s="8" t="n">
        <v>2857.956382</v>
      </c>
      <c r="J1820" s="31" t="n">
        <v>16.063718</v>
      </c>
      <c r="K1820" s="41" t="n">
        <v>1.552283</v>
      </c>
      <c r="L1820" s="31" t="n">
        <v>16.296328</v>
      </c>
      <c r="M1820" s="8" t="n">
        <v>196.5</v>
      </c>
      <c r="N1820" s="8" t="n">
        <v>993</v>
      </c>
      <c r="O1820" s="31" t="n">
        <v>10.561845</v>
      </c>
      <c r="P1820" s="31" t="n">
        <v>15.325078</v>
      </c>
      <c r="Q1820" s="31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31" t="n">
        <v>6.051492</v>
      </c>
      <c r="W1820" s="41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2*ROUNDUP(G1820*1000/V_ZENER,0)*PRICE_Z+(4+IF(CORE_MODE=1,1,0)+IF(OR(CORE_MODE=3,CORE_MODE=4),1+2*N_CW+2*N_CW_A,0))*ROUNDUP(G1820*DIODE_SAFETY/V_STICK,0)*PRICE_STICK</f>
        <v>90.9</v>
      </c>
      <c r="AG1820" s="24" t="n">
        <f aca="false">SUM(X1820:AF1820)</f>
        <v>3650.35533604</v>
      </c>
      <c r="AH1820" s="20" t="n">
        <f aca="false">FIXED_BOM</f>
        <v>3666</v>
      </c>
      <c r="AI1820" s="24" t="n">
        <f aca="false">(AG1820+AH1820)*(1+CONT)</f>
        <v>8413.808636446</v>
      </c>
      <c r="AJ1820" s="24" t="n">
        <f aca="false">IF(AR1820&gt;0,AI1820/AR1820,1000000000000)</f>
        <v>516.300889160184</v>
      </c>
      <c r="AK1820" s="8" t="n">
        <f aca="false">IF(AND(AP1820&gt;=V_NEED,AR1820&gt;=P_MIN,AQ1820&gt;=Z_MIN,F1820&lt;=N_CAP,D1820&lt;=R_MAX,OR(CORONA_REQ=0,O1820&gt;=G1820),OR(CORE_MODE&lt;&gt;3,E_CORE&lt;=E_NULL_MAX)),1,0)</f>
        <v>0</v>
      </c>
      <c r="AL1820" s="31" t="n">
        <f aca="false">IF(AK1820=1,IF(OBJECTIVE=1,AI1820,AJ1820),1000000000000)+ROW()*0.000000001</f>
        <v>1000000000000</v>
      </c>
      <c r="AM1820" s="31" t="n">
        <v>6.421046</v>
      </c>
      <c r="AN1820" s="41" t="n">
        <v>1.531814</v>
      </c>
      <c r="AO1820" s="31" t="n">
        <v>15.997931</v>
      </c>
      <c r="AP1820" s="31" t="n">
        <f aca="false">IF(CORE_MODE=1,G1820,IF(OR(CORE_MODE=3,CORE_MODE=4),G1820+(CHOOSE(N_CW+1,0,1,CW_N2,CW_N3,CW_N4,CW_N5,CW_N6)+CHOOSE(N_CW_A+1,0,CW_A1,CW_A2))*CW_PER_SWING*AM1820,AM1820))</f>
        <v>24.838753347098</v>
      </c>
      <c r="AQ1820" s="41" t="n">
        <f aca="false">IF(CORE_MODE=2,AN1820,K1820)</f>
        <v>1.552283</v>
      </c>
      <c r="AR1820" s="31" t="n">
        <f aca="false">IF(CORE_MODE=2,AO1820,L1820)</f>
        <v>16.296328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31" t="n">
        <v>11.211605</v>
      </c>
      <c r="H1821" s="8" t="n">
        <v>214.948235</v>
      </c>
      <c r="I1821" s="8" t="n">
        <v>3459.63141</v>
      </c>
      <c r="J1821" s="31" t="n">
        <v>16.095184</v>
      </c>
      <c r="K1821" s="41" t="n">
        <v>1.557141</v>
      </c>
      <c r="L1821" s="31" t="n">
        <v>19.837219</v>
      </c>
      <c r="M1821" s="8" t="n">
        <v>235.5</v>
      </c>
      <c r="N1821" s="8" t="n">
        <v>1071</v>
      </c>
      <c r="O1821" s="31" t="n">
        <v>10.561845</v>
      </c>
      <c r="P1821" s="31" t="n">
        <v>18.390093</v>
      </c>
      <c r="Q1821" s="31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31" t="n">
        <v>7.008928</v>
      </c>
      <c r="W1821" s="41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2*ROUNDUP(G1821*1000/V_ZENER,0)*PRICE_Z+(4+IF(CORE_MODE=1,1,0)+IF(OR(CORE_MODE=3,CORE_MODE=4),1+2*N_CW+2*N_CW_A,0))*ROUNDUP(G1821*DIODE_SAFETY/V_STICK,0)*PRICE_STICK</f>
        <v>90.9</v>
      </c>
      <c r="AG1821" s="24" t="n">
        <f aca="false">SUM(X1821:AF1821)</f>
        <v>4298.05014375</v>
      </c>
      <c r="AH1821" s="20" t="n">
        <f aca="false">FIXED_BOM</f>
        <v>3666</v>
      </c>
      <c r="AI1821" s="24" t="n">
        <f aca="false">(AG1821+AH1821)*(1+CONT)</f>
        <v>9158.6576653125</v>
      </c>
      <c r="AJ1821" s="24" t="n">
        <f aca="false">IF(AR1821&gt;0,AI1821/AR1821,1000000000000)</f>
        <v>461.690606193968</v>
      </c>
      <c r="AK1821" s="8" t="n">
        <f aca="false">IF(AND(AP1821&gt;=V_NEED,AR1821&gt;=P_MIN,AQ1821&gt;=Z_MIN,F1821&lt;=N_CAP,D1821&lt;=R_MAX,OR(CORONA_REQ=0,O1821&gt;=G1821),OR(CORE_MODE&lt;&gt;3,E_CORE&lt;=E_NULL_MAX)),1,0)</f>
        <v>0</v>
      </c>
      <c r="AL1821" s="31" t="n">
        <f aca="false">IF(AK1821=1,IF(OBJECTIVE=1,AI1821,AJ1821),1000000000000)+ROW()*0.000000001</f>
        <v>1000000000000</v>
      </c>
      <c r="AM1821" s="31" t="n">
        <v>6.497096</v>
      </c>
      <c r="AN1821" s="41" t="n">
        <v>1.539782</v>
      </c>
      <c r="AO1821" s="31" t="n">
        <v>19.534336</v>
      </c>
      <c r="AP1821" s="31" t="n">
        <f aca="false">IF(CORE_MODE=1,G1821,IF(OR(CORE_MODE=3,CORE_MODE=4),G1821+(CHOOSE(N_CW+1,0,1,CW_N2,CW_N3,CW_N4,CW_N5,CW_N6)+CHOOSE(N_CW_A+1,0,CW_A1,CW_A2))*CW_PER_SWING*AM1821,AM1821))</f>
        <v>25.000151448248</v>
      </c>
      <c r="AQ1821" s="41" t="n">
        <f aca="false">IF(CORE_MODE=2,AN1821,K1821)</f>
        <v>1.557141</v>
      </c>
      <c r="AR1821" s="31" t="n">
        <f aca="false">IF(CORE_MODE=2,AO1821,L1821)</f>
        <v>19.837219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31" t="n">
        <v>11.211605</v>
      </c>
      <c r="H1822" s="8" t="n">
        <v>289.017187</v>
      </c>
      <c r="I1822" s="8" t="n">
        <v>4662.981465</v>
      </c>
      <c r="J1822" s="31" t="n">
        <v>16.133924</v>
      </c>
      <c r="K1822" s="41" t="n">
        <v>1.561781</v>
      </c>
      <c r="L1822" s="31" t="n">
        <v>26.900607</v>
      </c>
      <c r="M1822" s="8" t="n">
        <v>313.5</v>
      </c>
      <c r="N1822" s="8" t="n">
        <v>1227</v>
      </c>
      <c r="O1822" s="31" t="n">
        <v>10.561845</v>
      </c>
      <c r="P1822" s="31" t="n">
        <v>24.520124</v>
      </c>
      <c r="Q1822" s="31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31" t="n">
        <v>8.923802</v>
      </c>
      <c r="W1822" s="41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2*ROUNDUP(G1822*1000/V_ZENER,0)*PRICE_Z+(4+IF(CORE_MODE=1,1,0)+IF(OR(CORE_MODE=3,CORE_MODE=4),1+2*N_CW+2*N_CW_A,0))*ROUNDUP(G1822*DIODE_SAFETY/V_STICK,0)*PRICE_STICK</f>
        <v>90.9</v>
      </c>
      <c r="AG1822" s="24" t="n">
        <f aca="false">SUM(X1822:AF1822)</f>
        <v>5593.43983811</v>
      </c>
      <c r="AH1822" s="20" t="n">
        <f aca="false">FIXED_BOM</f>
        <v>3666</v>
      </c>
      <c r="AI1822" s="24" t="n">
        <f aca="false">(AG1822+AH1822)*(1+CONT)</f>
        <v>10648.3558138265</v>
      </c>
      <c r="AJ1822" s="24" t="n">
        <f aca="false">IF(AR1822&gt;0,AI1822/AR1822,1000000000000)</f>
        <v>395.840726338499</v>
      </c>
      <c r="AK1822" s="8" t="n">
        <f aca="false">IF(AND(AP1822&gt;=V_NEED,AR1822&gt;=P_MIN,AQ1822&gt;=Z_MIN,F1822&lt;=N_CAP,D1822&lt;=R_MAX,OR(CORONA_REQ=0,O1822&gt;=G1822),OR(CORE_MODE&lt;&gt;3,E_CORE&lt;=E_NULL_MAX)),1,0)</f>
        <v>0</v>
      </c>
      <c r="AL1822" s="31" t="n">
        <f aca="false">IF(AK1822=1,IF(OBJECTIVE=1,AI1822,AJ1822),1000000000000)+ROW()*0.000000001</f>
        <v>1000000000000</v>
      </c>
      <c r="AM1822" s="31" t="n">
        <v>6.635559</v>
      </c>
      <c r="AN1822" s="41" t="n">
        <v>1.548442</v>
      </c>
      <c r="AO1822" s="31" t="n">
        <v>26.589387</v>
      </c>
      <c r="AP1822" s="31" t="n">
        <f aca="false">IF(CORE_MODE=1,G1822,IF(OR(CORE_MODE=3,CORE_MODE=4),G1822+(CHOOSE(N_CW+1,0,1,CW_N2,CW_N3,CW_N4,CW_N5,CW_N6)+CHOOSE(N_CW_A+1,0,CW_A1,CW_A2))*CW_PER_SWING*AM1822,AM1822))</f>
        <v>25.294006350017</v>
      </c>
      <c r="AQ1822" s="41" t="n">
        <f aca="false">IF(CORE_MODE=2,AN1822,K1822)</f>
        <v>1.561781</v>
      </c>
      <c r="AR1822" s="31" t="n">
        <f aca="false">IF(CORE_MODE=2,AO1822,L1822)</f>
        <v>26.900607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31" t="n">
        <v>11.211605</v>
      </c>
      <c r="H1823" s="8" t="n">
        <v>33.200739</v>
      </c>
      <c r="I1823" s="8" t="n">
        <v>743.967115</v>
      </c>
      <c r="J1823" s="31" t="n">
        <v>22.408149</v>
      </c>
      <c r="K1823" s="41" t="n">
        <v>1.534068</v>
      </c>
      <c r="L1823" s="31" t="n">
        <v>4.134656</v>
      </c>
      <c r="M1823" s="8" t="n">
        <v>79</v>
      </c>
      <c r="N1823" s="8" t="n">
        <v>758</v>
      </c>
      <c r="O1823" s="31" t="n">
        <v>11.4365</v>
      </c>
      <c r="P1823" s="31" t="n">
        <v>6.001906</v>
      </c>
      <c r="Q1823" s="31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31" t="n">
        <v>3.166906</v>
      </c>
      <c r="W1823" s="41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2*ROUNDUP(G1823*1000/V_ZENER,0)*PRICE_Z+(4+IF(CORE_MODE=1,1,0)+IF(OR(CORE_MODE=3,CORE_MODE=4),1+2*N_CW+2*N_CW_A,0))*ROUNDUP(G1823*DIODE_SAFETY/V_STICK,0)*PRICE_STICK</f>
        <v>90.9</v>
      </c>
      <c r="AG1823" s="24" t="n">
        <f aca="false">SUM(X1823:AF1823)</f>
        <v>1645.87613758</v>
      </c>
      <c r="AH1823" s="20" t="n">
        <f aca="false">FIXED_BOM</f>
        <v>3666</v>
      </c>
      <c r="AI1823" s="24" t="n">
        <f aca="false">(AG1823+AH1823)*(1+CONT)</f>
        <v>6108.657558217</v>
      </c>
      <c r="AJ1823" s="24" t="n">
        <f aca="false">IF(AR1823&gt;0,AI1823/AR1823,1000000000000)</f>
        <v>1477.42824511084</v>
      </c>
      <c r="AK1823" s="8" t="n">
        <f aca="false">IF(AND(AP1823&gt;=V_NEED,AR1823&gt;=P_MIN,AQ1823&gt;=Z_MIN,F1823&lt;=N_CAP,D1823&lt;=R_MAX,OR(CORONA_REQ=0,O1823&gt;=G1823),OR(CORE_MODE&lt;&gt;3,E_CORE&lt;=E_NULL_MAX)),1,0)</f>
        <v>0</v>
      </c>
      <c r="AL1823" s="31" t="n">
        <f aca="false">IF(AK1823=1,IF(OBJECTIVE=1,AI1823,AJ1823),1000000000000)+ROW()*0.000000001</f>
        <v>1000000000000</v>
      </c>
      <c r="AM1823" s="31" t="n">
        <v>6.251966</v>
      </c>
      <c r="AN1823" s="41" t="n">
        <v>1.462026</v>
      </c>
      <c r="AO1823" s="31" t="n">
        <v>3.832983</v>
      </c>
      <c r="AP1823" s="31" t="n">
        <f aca="false">IF(CORE_MODE=1,G1823,IF(OR(CORE_MODE=3,CORE_MODE=4),G1823+(CHOOSE(N_CW+1,0,1,CW_N2,CW_N3,CW_N4,CW_N5,CW_N6)+CHOOSE(N_CW_A+1,0,CW_A1,CW_A2))*CW_PER_SWING*AM1823,AM1823))</f>
        <v>24.479921119058</v>
      </c>
      <c r="AQ1823" s="41" t="n">
        <f aca="false">IF(CORE_MODE=2,AN1823,K1823)</f>
        <v>1.534068</v>
      </c>
      <c r="AR1823" s="31" t="n">
        <f aca="false">IF(CORE_MODE=2,AO1823,L1823)</f>
        <v>4.134656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31" t="n">
        <v>11.211605</v>
      </c>
      <c r="H1824" s="8" t="n">
        <v>51.029733</v>
      </c>
      <c r="I1824" s="8" t="n">
        <v>1169.091181</v>
      </c>
      <c r="J1824" s="31" t="n">
        <v>22.91</v>
      </c>
      <c r="K1824" s="41" t="n">
        <v>1.56685</v>
      </c>
      <c r="L1824" s="31" t="n">
        <v>6.764458</v>
      </c>
      <c r="M1824" s="8" t="n">
        <v>114</v>
      </c>
      <c r="N1824" s="8" t="n">
        <v>828</v>
      </c>
      <c r="O1824" s="31" t="n">
        <v>11.4365</v>
      </c>
      <c r="P1824" s="31" t="n">
        <v>9.002859</v>
      </c>
      <c r="Q1824" s="31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31" t="n">
        <v>4.026145</v>
      </c>
      <c r="W1824" s="41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2*ROUNDUP(G1824*1000/V_ZENER,0)*PRICE_Z+(4+IF(CORE_MODE=1,1,0)+IF(OR(CORE_MODE=3,CORE_MODE=4),1+2*N_CW+2*N_CW_A,0))*ROUNDUP(G1824*DIODE_SAFETY/V_STICK,0)*PRICE_STICK</f>
        <v>90.9</v>
      </c>
      <c r="AG1824" s="24" t="n">
        <f aca="false">SUM(X1824:AF1824)</f>
        <v>2208.02740593</v>
      </c>
      <c r="AH1824" s="20" t="n">
        <f aca="false">FIXED_BOM</f>
        <v>3666</v>
      </c>
      <c r="AI1824" s="24" t="n">
        <f aca="false">(AG1824+AH1824)*(1+CONT)</f>
        <v>6755.1315168195</v>
      </c>
      <c r="AJ1824" s="24" t="n">
        <f aca="false">IF(AR1824&gt;0,AI1824/AR1824,1000000000000)</f>
        <v>998.621251964237</v>
      </c>
      <c r="AK1824" s="8" t="n">
        <f aca="false">IF(AND(AP1824&gt;=V_NEED,AR1824&gt;=P_MIN,AQ1824&gt;=Z_MIN,F1824&lt;=N_CAP,D1824&lt;=R_MAX,OR(CORONA_REQ=0,O1824&gt;=G1824),OR(CORE_MODE&lt;&gt;3,E_CORE&lt;=E_NULL_MAX)),1,0)</f>
        <v>0</v>
      </c>
      <c r="AL1824" s="31" t="n">
        <f aca="false">IF(AK1824=1,IF(OBJECTIVE=1,AI1824,AJ1824),1000000000000)+ROW()*0.000000001</f>
        <v>1000000000000</v>
      </c>
      <c r="AM1824" s="31" t="n">
        <v>6.301071</v>
      </c>
      <c r="AN1824" s="41" t="n">
        <v>1.515887</v>
      </c>
      <c r="AO1824" s="31" t="n">
        <v>6.450613</v>
      </c>
      <c r="AP1824" s="31" t="n">
        <f aca="false">IF(CORE_MODE=1,G1824,IF(OR(CORE_MODE=3,CORE_MODE=4),G1824+(CHOOSE(N_CW+1,0,1,CW_N2,CW_N3,CW_N4,CW_N5,CW_N6)+CHOOSE(N_CW_A+1,0,CW_A1,CW_A2))*CW_PER_SWING*AM1824,AM1824))</f>
        <v>24.584134843673</v>
      </c>
      <c r="AQ1824" s="41" t="n">
        <f aca="false">IF(CORE_MODE=2,AN1824,K1824)</f>
        <v>1.56685</v>
      </c>
      <c r="AR1824" s="31" t="n">
        <f aca="false">IF(CORE_MODE=2,AO1824,L1824)</f>
        <v>6.764458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31" t="n">
        <v>11.211605</v>
      </c>
      <c r="H1825" s="8" t="n">
        <v>68.858726</v>
      </c>
      <c r="I1825" s="8" t="n">
        <v>1594.215246</v>
      </c>
      <c r="J1825" s="31" t="n">
        <v>23.151971</v>
      </c>
      <c r="K1825" s="41" t="n">
        <v>1.582977</v>
      </c>
      <c r="L1825" s="31" t="n">
        <v>9.405635</v>
      </c>
      <c r="M1825" s="8" t="n">
        <v>156</v>
      </c>
      <c r="N1825" s="8" t="n">
        <v>912</v>
      </c>
      <c r="O1825" s="31" t="n">
        <v>11.4365</v>
      </c>
      <c r="P1825" s="31" t="n">
        <v>12.003812</v>
      </c>
      <c r="Q1825" s="31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31" t="n">
        <v>5.05723</v>
      </c>
      <c r="W1825" s="41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2*ROUNDUP(G1825*1000/V_ZENER,0)*PRICE_Z+(4+IF(CORE_MODE=1,1,0)+IF(OR(CORE_MODE=3,CORE_MODE=4),1+2*N_CW+2*N_CW_A,0))*ROUNDUP(G1825*DIODE_SAFETY/V_STICK,0)*PRICE_STICK</f>
        <v>90.9</v>
      </c>
      <c r="AG1825" s="24" t="n">
        <f aca="false">SUM(X1825:AF1825)</f>
        <v>2872.83066722</v>
      </c>
      <c r="AH1825" s="20" t="n">
        <f aca="false">FIXED_BOM</f>
        <v>3666</v>
      </c>
      <c r="AI1825" s="24" t="n">
        <f aca="false">(AG1825+AH1825)*(1+CONT)</f>
        <v>7519.655267303</v>
      </c>
      <c r="AJ1825" s="24" t="n">
        <f aca="false">IF(AR1825&gt;0,AI1825/AR1825,1000000000000)</f>
        <v>799.484061129631</v>
      </c>
      <c r="AK1825" s="8" t="n">
        <f aca="false">IF(AND(AP1825&gt;=V_NEED,AR1825&gt;=P_MIN,AQ1825&gt;=Z_MIN,F1825&lt;=N_CAP,D1825&lt;=R_MAX,OR(CORONA_REQ=0,O1825&gt;=G1825),OR(CORE_MODE&lt;&gt;3,E_CORE&lt;=E_NULL_MAX)),1,0)</f>
        <v>0</v>
      </c>
      <c r="AL1825" s="31" t="n">
        <f aca="false">IF(AK1825=1,IF(OBJECTIVE=1,AI1825,AJ1825),1000000000000)+ROW()*0.000000001</f>
        <v>1000000000000</v>
      </c>
      <c r="AM1825" s="31" t="n">
        <v>6.340585</v>
      </c>
      <c r="AN1825" s="41" t="n">
        <v>1.544849</v>
      </c>
      <c r="AO1825" s="31" t="n">
        <v>9.10266</v>
      </c>
      <c r="AP1825" s="31" t="n">
        <f aca="false">IF(CORE_MODE=1,G1825,IF(OR(CORE_MODE=3,CORE_MODE=4),G1825+(CHOOSE(N_CW+1,0,1,CW_N2,CW_N3,CW_N4,CW_N5,CW_N6)+CHOOSE(N_CW_A+1,0,CW_A1,CW_A2))*CW_PER_SWING*AM1825,AM1825))</f>
        <v>24.667993943855</v>
      </c>
      <c r="AQ1825" s="41" t="n">
        <f aca="false">IF(CORE_MODE=2,AN1825,K1825)</f>
        <v>1.582977</v>
      </c>
      <c r="AR1825" s="31" t="n">
        <f aca="false">IF(CORE_MODE=2,AO1825,L1825)</f>
        <v>9.405635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31" t="n">
        <v>11.211605</v>
      </c>
      <c r="H1826" s="8" t="n">
        <v>86.68772</v>
      </c>
      <c r="I1826" s="8" t="n">
        <v>2019.339312</v>
      </c>
      <c r="J1826" s="31" t="n">
        <v>23.29441</v>
      </c>
      <c r="K1826" s="41" t="n">
        <v>1.592618</v>
      </c>
      <c r="L1826" s="31" t="n">
        <v>12.034628</v>
      </c>
      <c r="M1826" s="8" t="n">
        <v>191</v>
      </c>
      <c r="N1826" s="8" t="n">
        <v>982</v>
      </c>
      <c r="O1826" s="31" t="n">
        <v>11.4365</v>
      </c>
      <c r="P1826" s="31" t="n">
        <v>15.004765</v>
      </c>
      <c r="Q1826" s="31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31" t="n">
        <v>5.916468</v>
      </c>
      <c r="W1826" s="41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2*ROUNDUP(G1826*1000/V_ZENER,0)*PRICE_Z+(4+IF(CORE_MODE=1,1,0)+IF(OR(CORE_MODE=3,CORE_MODE=4),1+2*N_CW+2*N_CW_A,0))*ROUNDUP(G1826*DIODE_SAFETY/V_STICK,0)*PRICE_STICK</f>
        <v>90.9</v>
      </c>
      <c r="AG1826" s="24" t="n">
        <f aca="false">SUM(X1826:AF1826)</f>
        <v>3434.98187057</v>
      </c>
      <c r="AH1826" s="20" t="n">
        <f aca="false">FIXED_BOM</f>
        <v>3666</v>
      </c>
      <c r="AI1826" s="24" t="n">
        <f aca="false">(AG1826+AH1826)*(1+CONT)</f>
        <v>8166.1291511555</v>
      </c>
      <c r="AJ1826" s="24" t="n">
        <f aca="false">IF(AR1826&gt;0,AI1826/AR1826,1000000000000)</f>
        <v>678.552685729505</v>
      </c>
      <c r="AK1826" s="8" t="n">
        <f aca="false">IF(AND(AP1826&gt;=V_NEED,AR1826&gt;=P_MIN,AQ1826&gt;=Z_MIN,F1826&lt;=N_CAP,D1826&lt;=R_MAX,OR(CORONA_REQ=0,O1826&gt;=G1826),OR(CORE_MODE&lt;&gt;3,E_CORE&lt;=E_NULL_MAX)),1,0)</f>
        <v>0</v>
      </c>
      <c r="AL1826" s="31" t="n">
        <f aca="false">IF(AK1826=1,IF(OBJECTIVE=1,AI1826,AJ1826),1000000000000)+ROW()*0.000000001</f>
        <v>1000000000000</v>
      </c>
      <c r="AM1826" s="31" t="n">
        <v>6.390155</v>
      </c>
      <c r="AN1826" s="41" t="n">
        <v>1.560763</v>
      </c>
      <c r="AO1826" s="31" t="n">
        <v>11.718572</v>
      </c>
      <c r="AP1826" s="31" t="n">
        <f aca="false">IF(CORE_MODE=1,G1826,IF(OR(CORE_MODE=3,CORE_MODE=4),G1826+(CHOOSE(N_CW+1,0,1,CW_N2,CW_N3,CW_N4,CW_N5,CW_N6)+CHOOSE(N_CW_A+1,0,CW_A1,CW_A2))*CW_PER_SWING*AM1826,AM1826))</f>
        <v>24.773194520765</v>
      </c>
      <c r="AQ1826" s="41" t="n">
        <f aca="false">IF(CORE_MODE=2,AN1826,K1826)</f>
        <v>1.592618</v>
      </c>
      <c r="AR1826" s="31" t="n">
        <f aca="false">IF(CORE_MODE=2,AO1826,L1826)</f>
        <v>12.034628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31" t="n">
        <v>11.211605</v>
      </c>
      <c r="H1827" s="8" t="n">
        <v>104.516714</v>
      </c>
      <c r="I1827" s="8" t="n">
        <v>2444.463378</v>
      </c>
      <c r="J1827" s="31" t="n">
        <v>23.388253</v>
      </c>
      <c r="K1827" s="41" t="n">
        <v>1.598693</v>
      </c>
      <c r="L1827" s="31" t="n">
        <v>14.67568</v>
      </c>
      <c r="M1827" s="8" t="n">
        <v>233</v>
      </c>
      <c r="N1827" s="8" t="n">
        <v>1066</v>
      </c>
      <c r="O1827" s="31" t="n">
        <v>11.4365</v>
      </c>
      <c r="P1827" s="31" t="n">
        <v>18.005718</v>
      </c>
      <c r="Q1827" s="31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31" t="n">
        <v>6.947554</v>
      </c>
      <c r="W1827" s="41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2*ROUNDUP(G1827*1000/V_ZENER,0)*PRICE_Z+(4+IF(CORE_MODE=1,1,0)+IF(OR(CORE_MODE=3,CORE_MODE=4),1+2*N_CW+2*N_CW_A,0))*ROUNDUP(G1827*DIODE_SAFETY/V_STICK,0)*PRICE_STICK</f>
        <v>90.9</v>
      </c>
      <c r="AG1827" s="24" t="n">
        <f aca="false">SUM(X1827:AF1827)</f>
        <v>4099.78513186</v>
      </c>
      <c r="AH1827" s="20" t="n">
        <f aca="false">FIXED_BOM</f>
        <v>3666</v>
      </c>
      <c r="AI1827" s="24" t="n">
        <f aca="false">(AG1827+AH1827)*(1+CONT)</f>
        <v>8930.652901639</v>
      </c>
      <c r="AJ1827" s="24" t="n">
        <f aca="false">IF(AR1827&gt;0,AI1827/AR1827,1000000000000)</f>
        <v>608.534180469934</v>
      </c>
      <c r="AK1827" s="8" t="n">
        <f aca="false">IF(AND(AP1827&gt;=V_NEED,AR1827&gt;=P_MIN,AQ1827&gt;=Z_MIN,F1827&lt;=N_CAP,D1827&lt;=R_MAX,OR(CORONA_REQ=0,O1827&gt;=G1827),OR(CORE_MODE&lt;&gt;3,E_CORE&lt;=E_NULL_MAX)),1,0)</f>
        <v>0</v>
      </c>
      <c r="AL1827" s="31" t="n">
        <f aca="false">IF(AK1827=1,IF(OBJECTIVE=1,AI1827,AJ1827),1000000000000)+ROW()*0.000000001</f>
        <v>1000000000000</v>
      </c>
      <c r="AM1827" s="31" t="n">
        <v>6.430173</v>
      </c>
      <c r="AN1827" s="41" t="n">
        <v>1.572003</v>
      </c>
      <c r="AO1827" s="31" t="n">
        <v>14.360767</v>
      </c>
      <c r="AP1827" s="31" t="n">
        <f aca="false">IF(CORE_MODE=1,G1827,IF(OR(CORE_MODE=3,CORE_MODE=4),G1827+(CHOOSE(N_CW+1,0,1,CW_N2,CW_N3,CW_N4,CW_N5,CW_N6)+CHOOSE(N_CW_A+1,0,CW_A1,CW_A2))*CW_PER_SWING*AM1827,AM1827))</f>
        <v>24.858123241499</v>
      </c>
      <c r="AQ1827" s="41" t="n">
        <f aca="false">IF(CORE_MODE=2,AN1827,K1827)</f>
        <v>1.598693</v>
      </c>
      <c r="AR1827" s="31" t="n">
        <f aca="false">IF(CORE_MODE=2,AO1827,L1827)</f>
        <v>14.67568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31" t="n">
        <v>11.211605</v>
      </c>
      <c r="H1828" s="8" t="n">
        <v>140.174701</v>
      </c>
      <c r="I1828" s="8" t="n">
        <v>3294.711509</v>
      </c>
      <c r="J1828" s="31" t="n">
        <v>23.504323</v>
      </c>
      <c r="K1828" s="41" t="n">
        <v>1.606813</v>
      </c>
      <c r="L1828" s="31" t="n">
        <v>19.949522</v>
      </c>
      <c r="M1828" s="8" t="n">
        <v>303</v>
      </c>
      <c r="N1828" s="8" t="n">
        <v>1206</v>
      </c>
      <c r="O1828" s="31" t="n">
        <v>11.4365</v>
      </c>
      <c r="P1828" s="31" t="n">
        <v>24.007624</v>
      </c>
      <c r="Q1828" s="31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31" t="n">
        <v>8.666031</v>
      </c>
      <c r="W1828" s="41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2*ROUNDUP(G1828*1000/V_ZENER,0)*PRICE_Z+(4+IF(CORE_MODE=1,1,0)+IF(OR(CORE_MODE=3,CORE_MODE=4),1+2*N_CW+2*N_CW_A,0))*ROUNDUP(G1828*DIODE_SAFETY/V_STICK,0)*PRICE_STICK</f>
        <v>90.9</v>
      </c>
      <c r="AG1828" s="24" t="n">
        <f aca="false">SUM(X1828:AF1828)</f>
        <v>5224.08760356</v>
      </c>
      <c r="AH1828" s="20" t="n">
        <f aca="false">FIXED_BOM</f>
        <v>3666</v>
      </c>
      <c r="AI1828" s="24" t="n">
        <f aca="false">(AG1828+AH1828)*(1+CONT)</f>
        <v>10223.600744094</v>
      </c>
      <c r="AJ1828" s="24" t="n">
        <f aca="false">IF(AR1828&gt;0,AI1828/AR1828,1000000000000)</f>
        <v>512.473468993092</v>
      </c>
      <c r="AK1828" s="8" t="n">
        <f aca="false">IF(AND(AP1828&gt;=V_NEED,AR1828&gt;=P_MIN,AQ1828&gt;=Z_MIN,F1828&lt;=N_CAP,D1828&lt;=R_MAX,OR(CORONA_REQ=0,O1828&gt;=G1828),OR(CORE_MODE&lt;&gt;3,E_CORE&lt;=E_NULL_MAX)),1,0)</f>
        <v>0</v>
      </c>
      <c r="AL1828" s="31" t="n">
        <f aca="false">IF(AK1828=1,IF(OBJECTIVE=1,AI1828,AJ1828),1000000000000)+ROW()*0.000000001</f>
        <v>1000000000000</v>
      </c>
      <c r="AM1828" s="31" t="n">
        <v>6.518554</v>
      </c>
      <c r="AN1828" s="41" t="n">
        <v>1.587082</v>
      </c>
      <c r="AO1828" s="31" t="n">
        <v>19.646331</v>
      </c>
      <c r="AP1828" s="31" t="n">
        <f aca="false">IF(CORE_MODE=1,G1828,IF(OR(CORE_MODE=3,CORE_MODE=4),G1828+(CHOOSE(N_CW+1,0,1,CW_N2,CW_N3,CW_N4,CW_N5,CW_N6)+CHOOSE(N_CW_A+1,0,CW_A1,CW_A2))*CW_PER_SWING*AM1828,AM1828))</f>
        <v>25.045690967702</v>
      </c>
      <c r="AQ1828" s="41" t="n">
        <f aca="false">IF(CORE_MODE=2,AN1828,K1828)</f>
        <v>1.606813</v>
      </c>
      <c r="AR1828" s="31" t="n">
        <f aca="false">IF(CORE_MODE=2,AO1828,L1828)</f>
        <v>19.949522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31" t="n">
        <v>11.211605</v>
      </c>
      <c r="H1829" s="8" t="n">
        <v>45.021334</v>
      </c>
      <c r="I1829" s="8" t="n">
        <v>899.597638</v>
      </c>
      <c r="J1829" s="31" t="n">
        <v>19.981586</v>
      </c>
      <c r="K1829" s="41" t="n">
        <v>1.534882</v>
      </c>
      <c r="L1829" s="31" t="n">
        <v>5.006391</v>
      </c>
      <c r="M1829" s="8" t="n">
        <v>79</v>
      </c>
      <c r="N1829" s="8" t="n">
        <v>758</v>
      </c>
      <c r="O1829" s="31" t="n">
        <v>11.4365</v>
      </c>
      <c r="P1829" s="31" t="n">
        <v>7.08764</v>
      </c>
      <c r="Q1829" s="31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31" t="n">
        <v>3.166906</v>
      </c>
      <c r="W1829" s="41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2*ROUNDUP(G1829*1000/V_ZENER,0)*PRICE_Z+(4+IF(CORE_MODE=1,1,0)+IF(OR(CORE_MODE=3,CORE_MODE=4),1+2*N_CW+2*N_CW_A,0))*ROUNDUP(G1829*DIODE_SAFETY/V_STICK,0)*PRICE_STICK</f>
        <v>90.9</v>
      </c>
      <c r="AG1829" s="24" t="n">
        <f aca="false">SUM(X1829:AF1829)</f>
        <v>1658.87237356</v>
      </c>
      <c r="AH1829" s="20" t="n">
        <f aca="false">FIXED_BOM</f>
        <v>3666</v>
      </c>
      <c r="AI1829" s="24" t="n">
        <f aca="false">(AG1829+AH1829)*(1+CONT)</f>
        <v>6123.603229594</v>
      </c>
      <c r="AJ1829" s="24" t="n">
        <f aca="false">IF(AR1829&gt;0,AI1829/AR1829,1000000000000)</f>
        <v>1223.15720637761</v>
      </c>
      <c r="AK1829" s="8" t="n">
        <f aca="false">IF(AND(AP1829&gt;=V_NEED,AR1829&gt;=P_MIN,AQ1829&gt;=Z_MIN,F1829&lt;=N_CAP,D1829&lt;=R_MAX,OR(CORONA_REQ=0,O1829&gt;=G1829),OR(CORE_MODE&lt;&gt;3,E_CORE&lt;=E_NULL_MAX)),1,0)</f>
        <v>0</v>
      </c>
      <c r="AL1829" s="31" t="n">
        <f aca="false">IF(AK1829=1,IF(OBJECTIVE=1,AI1829,AJ1829),1000000000000)+ROW()*0.000000001</f>
        <v>1000000000000</v>
      </c>
      <c r="AM1829" s="31" t="n">
        <v>6.259896</v>
      </c>
      <c r="AN1829" s="41" t="n">
        <v>1.474157</v>
      </c>
      <c r="AO1829" s="31" t="n">
        <v>4.702991</v>
      </c>
      <c r="AP1829" s="31" t="n">
        <f aca="false">IF(CORE_MODE=1,G1829,IF(OR(CORE_MODE=3,CORE_MODE=4),G1829+(CHOOSE(N_CW+1,0,1,CW_N2,CW_N3,CW_N4,CW_N5,CW_N6)+CHOOSE(N_CW_A+1,0,CW_A1,CW_A2))*CW_PER_SWING*AM1829,AM1829))</f>
        <v>24.496750664648</v>
      </c>
      <c r="AQ1829" s="41" t="n">
        <f aca="false">IF(CORE_MODE=2,AN1829,K1829)</f>
        <v>1.534882</v>
      </c>
      <c r="AR1829" s="31" t="n">
        <f aca="false">IF(CORE_MODE=2,AO1829,L1829)</f>
        <v>5.006391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31" t="n">
        <v>11.211605</v>
      </c>
      <c r="H1830" s="8" t="n">
        <v>69.604953</v>
      </c>
      <c r="I1830" s="8" t="n">
        <v>1413.653431</v>
      </c>
      <c r="J1830" s="31" t="n">
        <v>20.309667</v>
      </c>
      <c r="K1830" s="41" t="n">
        <v>1.562321</v>
      </c>
      <c r="L1830" s="31" t="n">
        <v>8.141553</v>
      </c>
      <c r="M1830" s="8" t="n">
        <v>121</v>
      </c>
      <c r="N1830" s="8" t="n">
        <v>842</v>
      </c>
      <c r="O1830" s="31" t="n">
        <v>11.4365</v>
      </c>
      <c r="P1830" s="31" t="n">
        <v>10.631461</v>
      </c>
      <c r="Q1830" s="31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31" t="n">
        <v>4.197992</v>
      </c>
      <c r="W1830" s="41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2*ROUNDUP(G1830*1000/V_ZENER,0)*PRICE_Z+(4+IF(CORE_MODE=1,1,0)+IF(OR(CORE_MODE=3,CORE_MODE=4),1+2*N_CW+2*N_CW_A,0))*ROUNDUP(G1830*DIODE_SAFETY/V_STICK,0)*PRICE_STICK</f>
        <v>90.9</v>
      </c>
      <c r="AG1830" s="24" t="n">
        <f aca="false">SUM(X1830:AF1830)</f>
        <v>2330.17382481</v>
      </c>
      <c r="AH1830" s="20" t="n">
        <f aca="false">FIXED_BOM</f>
        <v>3666</v>
      </c>
      <c r="AI1830" s="24" t="n">
        <f aca="false">(AG1830+AH1830)*(1+CONT)</f>
        <v>6895.5998985315</v>
      </c>
      <c r="AJ1830" s="24" t="n">
        <f aca="false">IF(AR1830&gt;0,AI1830/AR1830,1000000000000)</f>
        <v>846.963705638408</v>
      </c>
      <c r="AK1830" s="8" t="n">
        <f aca="false">IF(AND(AP1830&gt;=V_NEED,AR1830&gt;=P_MIN,AQ1830&gt;=Z_MIN,F1830&lt;=N_CAP,D1830&lt;=R_MAX,OR(CORONA_REQ=0,O1830&gt;=G1830),OR(CORE_MODE&lt;&gt;3,E_CORE&lt;=E_NULL_MAX)),1,0)</f>
        <v>0</v>
      </c>
      <c r="AL1830" s="31" t="n">
        <f aca="false">IF(AK1830=1,IF(OBJECTIVE=1,AI1830,AJ1830),1000000000000)+ROW()*0.000000001</f>
        <v>1000000000000</v>
      </c>
      <c r="AM1830" s="31" t="n">
        <v>6.309653</v>
      </c>
      <c r="AN1830" s="41" t="n">
        <v>1.521026</v>
      </c>
      <c r="AO1830" s="31" t="n">
        <v>7.83827</v>
      </c>
      <c r="AP1830" s="31" t="n">
        <f aca="false">IF(CORE_MODE=1,G1830,IF(OR(CORE_MODE=3,CORE_MODE=4),G1830+(CHOOSE(N_CW+1,0,1,CW_N2,CW_N3,CW_N4,CW_N5,CW_N6)+CHOOSE(N_CW_A+1,0,CW_A1,CW_A2))*CW_PER_SWING*AM1830,AM1830))</f>
        <v>24.602348104739</v>
      </c>
      <c r="AQ1830" s="41" t="n">
        <f aca="false">IF(CORE_MODE=2,AN1830,K1830)</f>
        <v>1.562321</v>
      </c>
      <c r="AR1830" s="31" t="n">
        <f aca="false">IF(CORE_MODE=2,AO1830,L1830)</f>
        <v>8.141553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31" t="n">
        <v>11.211605</v>
      </c>
      <c r="H1831" s="8" t="n">
        <v>94.188572</v>
      </c>
      <c r="I1831" s="8" t="n">
        <v>1927.709224</v>
      </c>
      <c r="J1831" s="31" t="n">
        <v>20.466487</v>
      </c>
      <c r="K1831" s="41" t="n">
        <v>1.575391</v>
      </c>
      <c r="L1831" s="31" t="n">
        <v>11.276461</v>
      </c>
      <c r="M1831" s="8" t="n">
        <v>163</v>
      </c>
      <c r="N1831" s="8" t="n">
        <v>926</v>
      </c>
      <c r="O1831" s="31" t="n">
        <v>11.4365</v>
      </c>
      <c r="P1831" s="31" t="n">
        <v>14.175281</v>
      </c>
      <c r="Q1831" s="31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31" t="n">
        <v>5.229078</v>
      </c>
      <c r="W1831" s="41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2*ROUNDUP(G1831*1000/V_ZENER,0)*PRICE_Z+(4+IF(CORE_MODE=1,1,0)+IF(OR(CORE_MODE=3,CORE_MODE=4),1+2*N_CW+2*N_CW_A,0))*ROUNDUP(G1831*DIODE_SAFETY/V_STICK,0)*PRICE_STICK</f>
        <v>90.9</v>
      </c>
      <c r="AG1831" s="24" t="n">
        <f aca="false">SUM(X1831:AF1831)</f>
        <v>3001.47526559</v>
      </c>
      <c r="AH1831" s="20" t="n">
        <f aca="false">FIXED_BOM</f>
        <v>3666</v>
      </c>
      <c r="AI1831" s="24" t="n">
        <f aca="false">(AG1831+AH1831)*(1+CONT)</f>
        <v>7667.5965554285</v>
      </c>
      <c r="AJ1831" s="24" t="n">
        <f aca="false">IF(AR1831&gt;0,AI1831/AR1831,1000000000000)</f>
        <v>679.964800607966</v>
      </c>
      <c r="AK1831" s="8" t="n">
        <f aca="false">IF(AND(AP1831&gt;=V_NEED,AR1831&gt;=P_MIN,AQ1831&gt;=Z_MIN,F1831&lt;=N_CAP,D1831&lt;=R_MAX,OR(CORONA_REQ=0,O1831&gt;=G1831),OR(CORE_MODE&lt;&gt;3,E_CORE&lt;=E_NULL_MAX)),1,0)</f>
        <v>0</v>
      </c>
      <c r="AL1831" s="31" t="n">
        <f aca="false">IF(AK1831=1,IF(OBJECTIVE=1,AI1831,AJ1831),1000000000000)+ROW()*0.000000001</f>
        <v>1000000000000</v>
      </c>
      <c r="AM1831" s="31" t="n">
        <v>6.36863</v>
      </c>
      <c r="AN1831" s="41" t="n">
        <v>1.543177</v>
      </c>
      <c r="AO1831" s="31" t="n">
        <v>10.963119</v>
      </c>
      <c r="AP1831" s="31" t="n">
        <f aca="false">IF(CORE_MODE=1,G1831,IF(OR(CORE_MODE=3,CORE_MODE=4),G1831+(CHOOSE(N_CW+1,0,1,CW_N2,CW_N3,CW_N4,CW_N5,CW_N6)+CHOOSE(N_CW_A+1,0,CW_A1,CW_A2))*CW_PER_SWING*AM1831,AM1831))</f>
        <v>24.72751280969</v>
      </c>
      <c r="AQ1831" s="41" t="n">
        <f aca="false">IF(CORE_MODE=2,AN1831,K1831)</f>
        <v>1.575391</v>
      </c>
      <c r="AR1831" s="31" t="n">
        <f aca="false">IF(CORE_MODE=2,AO1831,L1831)</f>
        <v>11.276461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31" t="n">
        <v>11.211605</v>
      </c>
      <c r="H1832" s="8" t="n">
        <v>118.772191</v>
      </c>
      <c r="I1832" s="8" t="n">
        <v>2441.765017</v>
      </c>
      <c r="J1832" s="31" t="n">
        <v>20.55839</v>
      </c>
      <c r="K1832" s="41" t="n">
        <v>1.58351</v>
      </c>
      <c r="L1832" s="31" t="n">
        <v>14.413021</v>
      </c>
      <c r="M1832" s="8" t="n">
        <v>205</v>
      </c>
      <c r="N1832" s="8" t="n">
        <v>1010</v>
      </c>
      <c r="O1832" s="31" t="n">
        <v>11.4365</v>
      </c>
      <c r="P1832" s="31" t="n">
        <v>17.719101</v>
      </c>
      <c r="Q1832" s="31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31" t="n">
        <v>6.260164</v>
      </c>
      <c r="W1832" s="41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2*ROUNDUP(G1832*1000/V_ZENER,0)*PRICE_Z+(4+IF(CORE_MODE=1,1,0)+IF(OR(CORE_MODE=3,CORE_MODE=4),1+2*N_CW+2*N_CW_A,0))*ROUNDUP(G1832*DIODE_SAFETY/V_STICK,0)*PRICE_STICK</f>
        <v>90.9</v>
      </c>
      <c r="AG1832" s="24" t="n">
        <f aca="false">SUM(X1832:AF1832)</f>
        <v>3672.77664487</v>
      </c>
      <c r="AH1832" s="20" t="n">
        <f aca="false">FIXED_BOM</f>
        <v>3666</v>
      </c>
      <c r="AI1832" s="24" t="n">
        <f aca="false">(AG1832+AH1832)*(1+CONT)</f>
        <v>8439.5931416005</v>
      </c>
      <c r="AJ1832" s="24" t="n">
        <f aca="false">IF(AR1832&gt;0,AI1832/AR1832,1000000000000)</f>
        <v>585.553378545726</v>
      </c>
      <c r="AK1832" s="8" t="n">
        <f aca="false">IF(AND(AP1832&gt;=V_NEED,AR1832&gt;=P_MIN,AQ1832&gt;=Z_MIN,F1832&lt;=N_CAP,D1832&lt;=R_MAX,OR(CORONA_REQ=0,O1832&gt;=G1832),OR(CORE_MODE&lt;&gt;3,E_CORE&lt;=E_NULL_MAX)),1,0)</f>
        <v>0</v>
      </c>
      <c r="AL1832" s="31" t="n">
        <f aca="false">IF(AK1832=1,IF(OBJECTIVE=1,AI1832,AJ1832),1000000000000)+ROW()*0.000000001</f>
        <v>1000000000000</v>
      </c>
      <c r="AM1832" s="31" t="n">
        <v>6.418009</v>
      </c>
      <c r="AN1832" s="41" t="n">
        <v>1.557494</v>
      </c>
      <c r="AO1832" s="31" t="n">
        <v>14.099405</v>
      </c>
      <c r="AP1832" s="31" t="n">
        <f aca="false">IF(CORE_MODE=1,G1832,IF(OR(CORE_MODE=3,CORE_MODE=4),G1832+(CHOOSE(N_CW+1,0,1,CW_N2,CW_N3,CW_N4,CW_N5,CW_N6)+CHOOSE(N_CW_A+1,0,CW_A1,CW_A2))*CW_PER_SWING*AM1832,AM1832))</f>
        <v>24.832308034367</v>
      </c>
      <c r="AQ1832" s="41" t="n">
        <f aca="false">IF(CORE_MODE=2,AN1832,K1832)</f>
        <v>1.58351</v>
      </c>
      <c r="AR1832" s="31" t="n">
        <f aca="false">IF(CORE_MODE=2,AO1832,L1832)</f>
        <v>14.413021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31" t="n">
        <v>11.211605</v>
      </c>
      <c r="H1833" s="8" t="n">
        <v>143.355811</v>
      </c>
      <c r="I1833" s="8" t="n">
        <v>2955.82081</v>
      </c>
      <c r="J1833" s="31" t="n">
        <v>20.618772</v>
      </c>
      <c r="K1833" s="41" t="n">
        <v>1.588847</v>
      </c>
      <c r="L1833" s="31" t="n">
        <v>17.554422</v>
      </c>
      <c r="M1833" s="8" t="n">
        <v>240</v>
      </c>
      <c r="N1833" s="8" t="n">
        <v>1080</v>
      </c>
      <c r="O1833" s="31" t="n">
        <v>11.4365</v>
      </c>
      <c r="P1833" s="31" t="n">
        <v>21.262921</v>
      </c>
      <c r="Q1833" s="31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31" t="n">
        <v>7.119402</v>
      </c>
      <c r="W1833" s="41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2*ROUNDUP(G1833*1000/V_ZENER,0)*PRICE_Z+(4+IF(CORE_MODE=1,1,0)+IF(OR(CORE_MODE=3,CORE_MODE=4),1+2*N_CW+2*N_CW_A,0))*ROUNDUP(G1833*DIODE_SAFETY/V_STICK,0)*PRICE_STICK</f>
        <v>90.9</v>
      </c>
      <c r="AG1833" s="24" t="n">
        <f aca="false">SUM(X1833:AF1833)</f>
        <v>4241.42596621</v>
      </c>
      <c r="AH1833" s="20" t="n">
        <f aca="false">FIXED_BOM</f>
        <v>3666</v>
      </c>
      <c r="AI1833" s="24" t="n">
        <f aca="false">(AG1833+AH1833)*(1+CONT)</f>
        <v>9093.5398611415</v>
      </c>
      <c r="AJ1833" s="24" t="n">
        <f aca="false">IF(AR1833&gt;0,AI1833/AR1833,1000000000000)</f>
        <v>518.019896134518</v>
      </c>
      <c r="AK1833" s="8" t="n">
        <f aca="false">IF(AND(AP1833&gt;=V_NEED,AR1833&gt;=P_MIN,AQ1833&gt;=Z_MIN,F1833&lt;=N_CAP,D1833&lt;=R_MAX,OR(CORONA_REQ=0,O1833&gt;=G1833),OR(CORE_MODE&lt;&gt;3,E_CORE&lt;=E_NULL_MAX)),1,0)</f>
        <v>0</v>
      </c>
      <c r="AL1833" s="31" t="n">
        <f aca="false">IF(AK1833=1,IF(OBJECTIVE=1,AI1833,AJ1833),1000000000000)+ROW()*0.000000001</f>
        <v>1000000000000</v>
      </c>
      <c r="AM1833" s="31" t="n">
        <v>6.457857</v>
      </c>
      <c r="AN1833" s="41" t="n">
        <v>1.567914</v>
      </c>
      <c r="AO1833" s="31" t="n">
        <v>17.257863</v>
      </c>
      <c r="AP1833" s="31" t="n">
        <f aca="false">IF(CORE_MODE=1,G1833,IF(OR(CORE_MODE=3,CORE_MODE=4),G1833+(CHOOSE(N_CW+1,0,1,CW_N2,CW_N3,CW_N4,CW_N5,CW_N6)+CHOOSE(N_CW_A+1,0,CW_A1,CW_A2))*CW_PER_SWING*AM1833,AM1833))</f>
        <v>24.916875970391</v>
      </c>
      <c r="AQ1833" s="41" t="n">
        <f aca="false">IF(CORE_MODE=2,AN1833,K1833)</f>
        <v>1.588847</v>
      </c>
      <c r="AR1833" s="31" t="n">
        <f aca="false">IF(CORE_MODE=2,AO1833,L1833)</f>
        <v>17.554422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31" t="n">
        <v>11.211605</v>
      </c>
      <c r="H1834" s="8" t="n">
        <v>192.523049</v>
      </c>
      <c r="I1834" s="8" t="n">
        <v>3983.932396</v>
      </c>
      <c r="J1834" s="31" t="n">
        <v>20.693275</v>
      </c>
      <c r="K1834" s="41" t="n">
        <v>1.595024</v>
      </c>
      <c r="L1834" s="31" t="n">
        <v>23.837531</v>
      </c>
      <c r="M1834" s="8" t="n">
        <v>324</v>
      </c>
      <c r="N1834" s="8" t="n">
        <v>1248</v>
      </c>
      <c r="O1834" s="31" t="n">
        <v>11.4365</v>
      </c>
      <c r="P1834" s="31" t="n">
        <v>28.350561</v>
      </c>
      <c r="Q1834" s="31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31" t="n">
        <v>9.181573</v>
      </c>
      <c r="W1834" s="41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2*ROUNDUP(G1834*1000/V_ZENER,0)*PRICE_Z+(4+IF(CORE_MODE=1,1,0)+IF(OR(CORE_MODE=3,CORE_MODE=4),1+2*N_CW+2*N_CW_A,0))*ROUNDUP(G1834*DIODE_SAFETY/V_STICK,0)*PRICE_STICK</f>
        <v>90.9</v>
      </c>
      <c r="AG1834" s="24" t="n">
        <f aca="false">SUM(X1834:AF1834)</f>
        <v>5584.02879674</v>
      </c>
      <c r="AH1834" s="20" t="n">
        <f aca="false">FIXED_BOM</f>
        <v>3666</v>
      </c>
      <c r="AI1834" s="24" t="n">
        <f aca="false">(AG1834+AH1834)*(1+CONT)</f>
        <v>10637.533116251</v>
      </c>
      <c r="AJ1834" s="24" t="n">
        <f aca="false">IF(AR1834&gt;0,AI1834/AR1834,1000000000000)</f>
        <v>446.251464392474</v>
      </c>
      <c r="AK1834" s="8" t="n">
        <f aca="false">IF(AND(AP1834&gt;=V_NEED,AR1834&gt;=P_MIN,AQ1834&gt;=Z_MIN,F1834&lt;=N_CAP,D1834&lt;=R_MAX,OR(CORONA_REQ=0,O1834&gt;=G1834),OR(CORE_MODE&lt;&gt;3,E_CORE&lt;=E_NULL_MAX)),1,0)</f>
        <v>0</v>
      </c>
      <c r="AL1834" s="31" t="n">
        <f aca="false">IF(AK1834=1,IF(OBJECTIVE=1,AI1834,AJ1834),1000000000000)+ROW()*0.000000001</f>
        <v>1000000000000</v>
      </c>
      <c r="AM1834" s="31" t="n">
        <v>6.597094</v>
      </c>
      <c r="AN1834" s="41" t="n">
        <v>1.578527</v>
      </c>
      <c r="AO1834" s="31" t="n">
        <v>23.525242</v>
      </c>
      <c r="AP1834" s="31" t="n">
        <f aca="false">IF(CORE_MODE=1,G1834,IF(OR(CORE_MODE=3,CORE_MODE=4),G1834+(CHOOSE(N_CW+1,0,1,CW_N2,CW_N3,CW_N4,CW_N5,CW_N6)+CHOOSE(N_CW_A+1,0,CW_A1,CW_A2))*CW_PER_SWING*AM1834,AM1834))</f>
        <v>25.212373503722</v>
      </c>
      <c r="AQ1834" s="41" t="n">
        <f aca="false">IF(CORE_MODE=2,AN1834,K1834)</f>
        <v>1.595024</v>
      </c>
      <c r="AR1834" s="31" t="n">
        <f aca="false">IF(CORE_MODE=2,AO1834,L1834)</f>
        <v>23.837531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31" t="n">
        <v>11.211605</v>
      </c>
      <c r="H1835" s="8" t="n">
        <v>71.565554</v>
      </c>
      <c r="I1835" s="8" t="n">
        <v>1055.747032</v>
      </c>
      <c r="J1835" s="31" t="n">
        <v>14.752167</v>
      </c>
      <c r="K1835" s="41" t="n">
        <v>1.503439</v>
      </c>
      <c r="L1835" s="31" t="n">
        <v>5.651838</v>
      </c>
      <c r="M1835" s="8" t="n">
        <v>86</v>
      </c>
      <c r="N1835" s="8" t="n">
        <v>772</v>
      </c>
      <c r="O1835" s="31" t="n">
        <v>11.4365</v>
      </c>
      <c r="P1835" s="31" t="n">
        <v>8.173375</v>
      </c>
      <c r="Q1835" s="31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31" t="n">
        <v>3.338754</v>
      </c>
      <c r="W1835" s="41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2*ROUNDUP(G1835*1000/V_ZENER,0)*PRICE_Z+(4+IF(CORE_MODE=1,1,0)+IF(OR(CORE_MODE=3,CORE_MODE=4),1+2*N_CW+2*N_CW_A,0))*ROUNDUP(G1835*DIODE_SAFETY/V_STICK,0)*PRICE_STICK</f>
        <v>90.9</v>
      </c>
      <c r="AG1835" s="24" t="n">
        <f aca="false">SUM(X1835:AF1835)</f>
        <v>1774.52073945</v>
      </c>
      <c r="AH1835" s="20" t="n">
        <f aca="false">FIXED_BOM</f>
        <v>3666</v>
      </c>
      <c r="AI1835" s="24" t="n">
        <f aca="false">(AG1835+AH1835)*(1+CONT)</f>
        <v>6256.5988503675</v>
      </c>
      <c r="AJ1835" s="24" t="n">
        <f aca="false">IF(AR1835&gt;0,AI1835/AR1835,1000000000000)</f>
        <v>1107.0025096911</v>
      </c>
      <c r="AK1835" s="8" t="n">
        <f aca="false">IF(AND(AP1835&gt;=V_NEED,AR1835&gt;=P_MIN,AQ1835&gt;=Z_MIN,F1835&lt;=N_CAP,D1835&lt;=R_MAX,OR(CORONA_REQ=0,O1835&gt;=G1835),OR(CORE_MODE&lt;&gt;3,E_CORE&lt;=E_NULL_MAX)),1,0)</f>
        <v>0</v>
      </c>
      <c r="AL1835" s="31" t="n">
        <f aca="false">IF(AK1835=1,IF(OBJECTIVE=1,AI1835,AJ1835),1000000000000)+ROW()*0.000000001</f>
        <v>1000000000000</v>
      </c>
      <c r="AM1835" s="31" t="n">
        <v>6.242428</v>
      </c>
      <c r="AN1835" s="41" t="n">
        <v>1.453494</v>
      </c>
      <c r="AO1835" s="31" t="n">
        <v>5.344234</v>
      </c>
      <c r="AP1835" s="31" t="n">
        <f aca="false">IF(CORE_MODE=1,G1835,IF(OR(CORE_MODE=3,CORE_MODE=4),G1835+(CHOOSE(N_CW+1,0,1,CW_N2,CW_N3,CW_N4,CW_N5,CW_N6)+CHOOSE(N_CW_A+1,0,CW_A1,CW_A2))*CW_PER_SWING*AM1835,AM1835))</f>
        <v>24.459678974564</v>
      </c>
      <c r="AQ1835" s="41" t="n">
        <f aca="false">IF(CORE_MODE=2,AN1835,K1835)</f>
        <v>1.503439</v>
      </c>
      <c r="AR1835" s="31" t="n">
        <f aca="false">IF(CORE_MODE=2,AO1835,L1835)</f>
        <v>5.651838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31" t="n">
        <v>11.211605</v>
      </c>
      <c r="H1836" s="8" t="n">
        <v>111.317298</v>
      </c>
      <c r="I1836" s="8" t="n">
        <v>1659.03105</v>
      </c>
      <c r="J1836" s="31" t="n">
        <v>14.903623</v>
      </c>
      <c r="K1836" s="41" t="n">
        <v>1.524899</v>
      </c>
      <c r="L1836" s="31" t="n">
        <v>9.137044</v>
      </c>
      <c r="M1836" s="8" t="n">
        <v>128</v>
      </c>
      <c r="N1836" s="8" t="n">
        <v>856</v>
      </c>
      <c r="O1836" s="31" t="n">
        <v>11.4365</v>
      </c>
      <c r="P1836" s="31" t="n">
        <v>12.260062</v>
      </c>
      <c r="Q1836" s="31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31" t="n">
        <v>4.36984</v>
      </c>
      <c r="W1836" s="41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2*ROUNDUP(G1836*1000/V_ZENER,0)*PRICE_Z+(4+IF(CORE_MODE=1,1,0)+IF(OR(CORE_MODE=3,CORE_MODE=4),1+2*N_CW+2*N_CW_A,0))*ROUNDUP(G1836*DIODE_SAFETY/V_STICK,0)*PRICE_STICK</f>
        <v>90.9</v>
      </c>
      <c r="AG1836" s="24" t="n">
        <f aca="false">SUM(X1836:AF1836)</f>
        <v>2452.32029322</v>
      </c>
      <c r="AH1836" s="20" t="n">
        <f aca="false">FIXED_BOM</f>
        <v>3666</v>
      </c>
      <c r="AI1836" s="24" t="n">
        <f aca="false">(AG1836+AH1836)*(1+CONT)</f>
        <v>7036.068337203</v>
      </c>
      <c r="AJ1836" s="24" t="n">
        <f aca="false">IF(AR1836&gt;0,AI1836/AR1836,1000000000000)</f>
        <v>770.059587893306</v>
      </c>
      <c r="AK1836" s="8" t="n">
        <f aca="false">IF(AND(AP1836&gt;=V_NEED,AR1836&gt;=P_MIN,AQ1836&gt;=Z_MIN,F1836&lt;=N_CAP,D1836&lt;=R_MAX,OR(CORONA_REQ=0,O1836&gt;=G1836),OR(CORE_MODE&lt;&gt;3,E_CORE&lt;=E_NULL_MAX)),1,0)</f>
        <v>0</v>
      </c>
      <c r="AL1836" s="31" t="n">
        <f aca="false">IF(AK1836=1,IF(OBJECTIVE=1,AI1836,AJ1836),1000000000000)+ROW()*0.000000001</f>
        <v>1000000000000</v>
      </c>
      <c r="AM1836" s="31" t="n">
        <v>6.302085</v>
      </c>
      <c r="AN1836" s="41" t="n">
        <v>1.491609</v>
      </c>
      <c r="AO1836" s="31" t="n">
        <v>8.836532</v>
      </c>
      <c r="AP1836" s="31" t="n">
        <f aca="false">IF(CORE_MODE=1,G1836,IF(OR(CORE_MODE=3,CORE_MODE=4),G1836+(CHOOSE(N_CW+1,0,1,CW_N2,CW_N3,CW_N4,CW_N5,CW_N6)+CHOOSE(N_CW_A+1,0,CW_A1,CW_A2))*CW_PER_SWING*AM1836,AM1836))</f>
        <v>24.586286818355</v>
      </c>
      <c r="AQ1836" s="41" t="n">
        <f aca="false">IF(CORE_MODE=2,AN1836,K1836)</f>
        <v>1.524899</v>
      </c>
      <c r="AR1836" s="31" t="n">
        <f aca="false">IF(CORE_MODE=2,AO1836,L1836)</f>
        <v>9.137044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31" t="n">
        <v>11.211605</v>
      </c>
      <c r="H1837" s="8" t="n">
        <v>151.069043</v>
      </c>
      <c r="I1837" s="8" t="n">
        <v>2262.315068</v>
      </c>
      <c r="J1837" s="31" t="n">
        <v>14.975372</v>
      </c>
      <c r="K1837" s="41" t="n">
        <v>1.535374</v>
      </c>
      <c r="L1837" s="31" t="n">
        <v>12.6362</v>
      </c>
      <c r="M1837" s="8" t="n">
        <v>170</v>
      </c>
      <c r="N1837" s="8" t="n">
        <v>940</v>
      </c>
      <c r="O1837" s="31" t="n">
        <v>11.4365</v>
      </c>
      <c r="P1837" s="31" t="n">
        <v>16.34675</v>
      </c>
      <c r="Q1837" s="31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31" t="n">
        <v>5.400926</v>
      </c>
      <c r="W1837" s="41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2*ROUNDUP(G1837*1000/V_ZENER,0)*PRICE_Z+(4+IF(CORE_MODE=1,1,0)+IF(OR(CORE_MODE=3,CORE_MODE=4),1+2*N_CW+2*N_CW_A,0))*ROUNDUP(G1837*DIODE_SAFETY/V_STICK,0)*PRICE_STICK</f>
        <v>90.9</v>
      </c>
      <c r="AG1837" s="24" t="n">
        <f aca="false">SUM(X1837:AF1837)</f>
        <v>3130.11986246</v>
      </c>
      <c r="AH1837" s="20" t="n">
        <f aca="false">FIXED_BOM</f>
        <v>3666</v>
      </c>
      <c r="AI1837" s="24" t="n">
        <f aca="false">(AG1837+AH1837)*(1+CONT)</f>
        <v>7815.537841829</v>
      </c>
      <c r="AJ1837" s="24" t="n">
        <f aca="false">IF(AR1837&gt;0,AI1837/AR1837,1000000000000)</f>
        <v>618.503809834365</v>
      </c>
      <c r="AK1837" s="8" t="n">
        <f aca="false">IF(AND(AP1837&gt;=V_NEED,AR1837&gt;=P_MIN,AQ1837&gt;=Z_MIN,F1837&lt;=N_CAP,D1837&lt;=R_MAX,OR(CORONA_REQ=0,O1837&gt;=G1837),OR(CORE_MODE&lt;&gt;3,E_CORE&lt;=E_NULL_MAX)),1,0)</f>
        <v>0</v>
      </c>
      <c r="AL1837" s="31" t="n">
        <f aca="false">IF(AK1837=1,IF(OBJECTIVE=1,AI1837,AJ1837),1000000000000)+ROW()*0.000000001</f>
        <v>1000000000000</v>
      </c>
      <c r="AM1837" s="31" t="n">
        <v>6.365372</v>
      </c>
      <c r="AN1837" s="41" t="n">
        <v>1.509551</v>
      </c>
      <c r="AO1837" s="31" t="n">
        <v>12.324627</v>
      </c>
      <c r="AP1837" s="31" t="n">
        <f aca="false">IF(CORE_MODE=1,G1837,IF(OR(CORE_MODE=3,CORE_MODE=4),G1837+(CHOOSE(N_CW+1,0,1,CW_N2,CW_N3,CW_N4,CW_N5,CW_N6)+CHOOSE(N_CW_A+1,0,CW_A1,CW_A2))*CW_PER_SWING*AM1837,AM1837))</f>
        <v>24.720598476836</v>
      </c>
      <c r="AQ1837" s="41" t="n">
        <f aca="false">IF(CORE_MODE=2,AN1837,K1837)</f>
        <v>1.535374</v>
      </c>
      <c r="AR1837" s="31" t="n">
        <f aca="false">IF(CORE_MODE=2,AO1837,L1837)</f>
        <v>12.6362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31" t="n">
        <v>11.211605</v>
      </c>
      <c r="H1838" s="8" t="n">
        <v>190.820788</v>
      </c>
      <c r="I1838" s="8" t="n">
        <v>2865.599086</v>
      </c>
      <c r="J1838" s="31" t="n">
        <v>15.017227</v>
      </c>
      <c r="K1838" s="41" t="n">
        <v>1.541474</v>
      </c>
      <c r="L1838" s="31" t="n">
        <v>16.122469</v>
      </c>
      <c r="M1838" s="8" t="n">
        <v>212</v>
      </c>
      <c r="N1838" s="8" t="n">
        <v>1024</v>
      </c>
      <c r="O1838" s="31" t="n">
        <v>11.4365</v>
      </c>
      <c r="P1838" s="31" t="n">
        <v>20.433437</v>
      </c>
      <c r="Q1838" s="31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31" t="n">
        <v>6.432011</v>
      </c>
      <c r="W1838" s="41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2*ROUNDUP(G1838*1000/V_ZENER,0)*PRICE_Z+(4+IF(CORE_MODE=1,1,0)+IF(OR(CORE_MODE=3,CORE_MODE=4),1+2*N_CW+2*N_CW_A,0))*ROUNDUP(G1838*DIODE_SAFETY/V_STICK,0)*PRICE_STICK</f>
        <v>90.9</v>
      </c>
      <c r="AG1838" s="24" t="n">
        <f aca="false">SUM(X1838:AF1838)</f>
        <v>3807.91929973</v>
      </c>
      <c r="AH1838" s="20" t="n">
        <f aca="false">FIXED_BOM</f>
        <v>3666</v>
      </c>
      <c r="AI1838" s="24" t="n">
        <f aca="false">(AG1838+AH1838)*(1+CONT)</f>
        <v>8595.0071946895</v>
      </c>
      <c r="AJ1838" s="24" t="n">
        <f aca="false">IF(AR1838&gt;0,AI1838/AR1838,1000000000000)</f>
        <v>533.107379191704</v>
      </c>
      <c r="AK1838" s="8" t="n">
        <f aca="false">IF(AND(AP1838&gt;=V_NEED,AR1838&gt;=P_MIN,AQ1838&gt;=Z_MIN,F1838&lt;=N_CAP,D1838&lt;=R_MAX,OR(CORONA_REQ=0,O1838&gt;=G1838),OR(CORE_MODE&lt;&gt;3,E_CORE&lt;=E_NULL_MAX)),1,0)</f>
        <v>0</v>
      </c>
      <c r="AL1838" s="31" t="n">
        <f aca="false">IF(AK1838=1,IF(OBJECTIVE=1,AI1838,AJ1838),1000000000000)+ROW()*0.000000001</f>
        <v>1000000000000</v>
      </c>
      <c r="AM1838" s="31" t="n">
        <v>6.413531</v>
      </c>
      <c r="AN1838" s="41" t="n">
        <v>1.521448</v>
      </c>
      <c r="AO1838" s="31" t="n">
        <v>15.825955</v>
      </c>
      <c r="AP1838" s="31" t="n">
        <f aca="false">IF(CORE_MODE=1,G1838,IF(OR(CORE_MODE=3,CORE_MODE=4),G1838+(CHOOSE(N_CW+1,0,1,CW_N2,CW_N3,CW_N4,CW_N5,CW_N6)+CHOOSE(N_CW_A+1,0,CW_A1,CW_A2))*CW_PER_SWING*AM1838,AM1838))</f>
        <v>24.822804540653</v>
      </c>
      <c r="AQ1838" s="41" t="n">
        <f aca="false">IF(CORE_MODE=2,AN1838,K1838)</f>
        <v>1.541474</v>
      </c>
      <c r="AR1838" s="31" t="n">
        <f aca="false">IF(CORE_MODE=2,AO1838,L1838)</f>
        <v>16.122469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31" t="n">
        <v>11.211605</v>
      </c>
      <c r="H1839" s="8" t="n">
        <v>230.572533</v>
      </c>
      <c r="I1839" s="8" t="n">
        <v>3468.883104</v>
      </c>
      <c r="J1839" s="31" t="n">
        <v>15.04465</v>
      </c>
      <c r="K1839" s="41" t="n">
        <v>1.545464</v>
      </c>
      <c r="L1839" s="31" t="n">
        <v>19.614696</v>
      </c>
      <c r="M1839" s="8" t="n">
        <v>254</v>
      </c>
      <c r="N1839" s="8" t="n">
        <v>1108</v>
      </c>
      <c r="O1839" s="31" t="n">
        <v>11.4365</v>
      </c>
      <c r="P1839" s="31" t="n">
        <v>24.520124</v>
      </c>
      <c r="Q1839" s="31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31" t="n">
        <v>7.463097</v>
      </c>
      <c r="W1839" s="41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2*ROUNDUP(G1839*1000/V_ZENER,0)*PRICE_Z+(4+IF(CORE_MODE=1,1,0)+IF(OR(CORE_MODE=3,CORE_MODE=4),1+2*N_CW+2*N_CW_A,0))*ROUNDUP(G1839*DIODE_SAFETY/V_STICK,0)*PRICE_STICK</f>
        <v>90.9</v>
      </c>
      <c r="AG1839" s="24" t="n">
        <f aca="false">SUM(X1839:AF1839)</f>
        <v>4485.71886897</v>
      </c>
      <c r="AH1839" s="20" t="n">
        <f aca="false">FIXED_BOM</f>
        <v>3666</v>
      </c>
      <c r="AI1839" s="24" t="n">
        <f aca="false">(AG1839+AH1839)*(1+CONT)</f>
        <v>9374.4766993155</v>
      </c>
      <c r="AJ1839" s="24" t="n">
        <f aca="false">IF(AR1839&gt;0,AI1839/AR1839,1000000000000)</f>
        <v>477.931276595645</v>
      </c>
      <c r="AK1839" s="8" t="n">
        <f aca="false">IF(AND(AP1839&gt;=V_NEED,AR1839&gt;=P_MIN,AQ1839&gt;=Z_MIN,F1839&lt;=N_CAP,D1839&lt;=R_MAX,OR(CORONA_REQ=0,O1839&gt;=G1839),OR(CORE_MODE&lt;&gt;3,E_CORE&lt;=E_NULL_MAX)),1,0)</f>
        <v>0</v>
      </c>
      <c r="AL1839" s="31" t="n">
        <f aca="false">IF(AK1839=1,IF(OBJECTIVE=1,AI1839,AJ1839),1000000000000)+ROW()*0.000000001</f>
        <v>1000000000000</v>
      </c>
      <c r="AM1839" s="31" t="n">
        <v>6.489598</v>
      </c>
      <c r="AN1839" s="41" t="n">
        <v>1.52847</v>
      </c>
      <c r="AO1839" s="31" t="n">
        <v>19.313376</v>
      </c>
      <c r="AP1839" s="31" t="n">
        <f aca="false">IF(CORE_MODE=1,G1839,IF(OR(CORE_MODE=3,CORE_MODE=4),G1839+(CHOOSE(N_CW+1,0,1,CW_N2,CW_N3,CW_N4,CW_N5,CW_N6)+CHOOSE(N_CW_A+1,0,CW_A1,CW_A2))*CW_PER_SWING*AM1839,AM1839))</f>
        <v>24.984238720274</v>
      </c>
      <c r="AQ1839" s="41" t="n">
        <f aca="false">IF(CORE_MODE=2,AN1839,K1839)</f>
        <v>1.545464</v>
      </c>
      <c r="AR1839" s="31" t="n">
        <f aca="false">IF(CORE_MODE=2,AO1839,L1839)</f>
        <v>19.614696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31" t="n">
        <v>11.211605</v>
      </c>
      <c r="H1840" s="8" t="n">
        <v>310.076023</v>
      </c>
      <c r="I1840" s="8" t="n">
        <v>4675.45114</v>
      </c>
      <c r="J1840" s="31" t="n">
        <v>15.078403</v>
      </c>
      <c r="K1840" s="41" t="n">
        <v>1.550749</v>
      </c>
      <c r="L1840" s="31" t="n">
        <v>26.611756</v>
      </c>
      <c r="M1840" s="8" t="n">
        <v>338</v>
      </c>
      <c r="N1840" s="8" t="n">
        <v>1276</v>
      </c>
      <c r="O1840" s="31" t="n">
        <v>11.4365</v>
      </c>
      <c r="P1840" s="31" t="n">
        <v>32.693499</v>
      </c>
      <c r="Q1840" s="31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31" t="n">
        <v>9.525269</v>
      </c>
      <c r="W1840" s="41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2*ROUNDUP(G1840*1000/V_ZENER,0)*PRICE_Z+(4+IF(CORE_MODE=1,1,0)+IF(OR(CORE_MODE=3,CORE_MODE=4),1+2*N_CW+2*N_CW_A,0))*ROUNDUP(G1840*DIODE_SAFETY/V_STICK,0)*PRICE_STICK</f>
        <v>90.9</v>
      </c>
      <c r="AG1840" s="24" t="n">
        <f aca="false">SUM(X1840:AF1840)</f>
        <v>5841.31799048</v>
      </c>
      <c r="AH1840" s="20" t="n">
        <f aca="false">FIXED_BOM</f>
        <v>3666</v>
      </c>
      <c r="AI1840" s="24" t="n">
        <f aca="false">(AG1840+AH1840)*(1+CONT)</f>
        <v>10933.415689052</v>
      </c>
      <c r="AJ1840" s="24" t="n">
        <f aca="false">IF(AR1840&gt;0,AI1840/AR1840,1000000000000)</f>
        <v>410.849088239498</v>
      </c>
      <c r="AK1840" s="8" t="n">
        <f aca="false">IF(AND(AP1840&gt;=V_NEED,AR1840&gt;=P_MIN,AQ1840&gt;=Z_MIN,F1840&lt;=N_CAP,D1840&lt;=R_MAX,OR(CORONA_REQ=0,O1840&gt;=G1840),OR(CORE_MODE&lt;&gt;3,E_CORE&lt;=E_NULL_MAX)),1,0)</f>
        <v>0</v>
      </c>
      <c r="AL1840" s="31" t="n">
        <f aca="false">IF(AK1840=1,IF(OBJECTIVE=1,AI1840,AJ1840),1000000000000)+ROW()*0.000000001</f>
        <v>1000000000000</v>
      </c>
      <c r="AM1840" s="31" t="n">
        <v>6.626766</v>
      </c>
      <c r="AN1840" s="41" t="n">
        <v>1.537695</v>
      </c>
      <c r="AO1840" s="31" t="n">
        <v>26.302165</v>
      </c>
      <c r="AP1840" s="31" t="n">
        <f aca="false">IF(CORE_MODE=1,G1840,IF(OR(CORE_MODE=3,CORE_MODE=4),G1840+(CHOOSE(N_CW+1,0,1,CW_N2,CW_N3,CW_N4,CW_N5,CW_N6)+CHOOSE(N_CW_A+1,0,CW_A1,CW_A2))*CW_PER_SWING*AM1840,AM1840))</f>
        <v>25.275345291458</v>
      </c>
      <c r="AQ1840" s="41" t="n">
        <f aca="false">IF(CORE_MODE=2,AN1840,K1840)</f>
        <v>1.550749</v>
      </c>
      <c r="AR1840" s="31" t="n">
        <f aca="false">IF(CORE_MODE=2,AO1840,L1840)</f>
        <v>26.611756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31" t="n">
        <v>11.211605</v>
      </c>
      <c r="H1841" s="8" t="n">
        <v>35.41031</v>
      </c>
      <c r="I1841" s="8" t="n">
        <v>745.972106</v>
      </c>
      <c r="J1841" s="31" t="n">
        <v>21.066523</v>
      </c>
      <c r="K1841" s="41" t="n">
        <v>1.527508</v>
      </c>
      <c r="L1841" s="31" t="n">
        <v>4.112266</v>
      </c>
      <c r="M1841" s="8" t="n">
        <v>85</v>
      </c>
      <c r="N1841" s="8" t="n">
        <v>770</v>
      </c>
      <c r="O1841" s="31" t="n">
        <v>12.140005</v>
      </c>
      <c r="P1841" s="31" t="n">
        <v>7.502382</v>
      </c>
      <c r="Q1841" s="31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31" t="n">
        <v>3.314204</v>
      </c>
      <c r="W1841" s="41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2*ROUNDUP(G1841*1000/V_ZENER,0)*PRICE_Z+(4+IF(CORE_MODE=1,1,0)+IF(OR(CORE_MODE=3,CORE_MODE=4),1+2*N_CW+2*N_CW_A,0))*ROUNDUP(G1841*DIODE_SAFETY/V_STICK,0)*PRICE_STICK</f>
        <v>90.9</v>
      </c>
      <c r="AG1841" s="24" t="n">
        <f aca="false">SUM(X1841:AF1841)</f>
        <v>1699.58744674</v>
      </c>
      <c r="AH1841" s="20" t="n">
        <f aca="false">FIXED_BOM</f>
        <v>3666</v>
      </c>
      <c r="AI1841" s="24" t="n">
        <f aca="false">(AG1841+AH1841)*(1+CONT)</f>
        <v>6170.425563751</v>
      </c>
      <c r="AJ1841" s="24" t="n">
        <f aca="false">IF(AR1841&gt;0,AI1841/AR1841,1000000000000)</f>
        <v>1500.49280949992</v>
      </c>
      <c r="AK1841" s="8" t="n">
        <f aca="false">IF(AND(AP1841&gt;=V_NEED,AR1841&gt;=P_MIN,AQ1841&gt;=Z_MIN,F1841&lt;=N_CAP,D1841&lt;=R_MAX,OR(CORONA_REQ=0,O1841&gt;=G1841),OR(CORE_MODE&lt;&gt;3,E_CORE&lt;=E_NULL_MAX)),1,0)</f>
        <v>0</v>
      </c>
      <c r="AL1841" s="31" t="n">
        <f aca="false">IF(AK1841=1,IF(OBJECTIVE=1,AI1841,AJ1841),1000000000000)+ROW()*0.000000001</f>
        <v>1000000000000</v>
      </c>
      <c r="AM1841" s="31" t="n">
        <v>6.246048</v>
      </c>
      <c r="AN1841" s="41" t="n">
        <v>1.456554</v>
      </c>
      <c r="AO1841" s="31" t="n">
        <v>3.811204</v>
      </c>
      <c r="AP1841" s="31" t="n">
        <f aca="false">IF(CORE_MODE=1,G1841,IF(OR(CORE_MODE=3,CORE_MODE=4),G1841+(CHOOSE(N_CW+1,0,1,CW_N2,CW_N3,CW_N4,CW_N5,CW_N6)+CHOOSE(N_CW_A+1,0,CW_A1,CW_A2))*CW_PER_SWING*AM1841,AM1841))</f>
        <v>24.467361566624</v>
      </c>
      <c r="AQ1841" s="41" t="n">
        <f aca="false">IF(CORE_MODE=2,AN1841,K1841)</f>
        <v>1.527508</v>
      </c>
      <c r="AR1841" s="31" t="n">
        <f aca="false">IF(CORE_MODE=2,AO1841,L1841)</f>
        <v>4.112266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31" t="n">
        <v>11.211605</v>
      </c>
      <c r="H1842" s="8" t="n">
        <v>54.501915</v>
      </c>
      <c r="I1842" s="8" t="n">
        <v>1172.241881</v>
      </c>
      <c r="J1842" s="31" t="n">
        <v>21.508269</v>
      </c>
      <c r="K1842" s="41" t="n">
        <v>1.55977</v>
      </c>
      <c r="L1842" s="31" t="n">
        <v>6.727481</v>
      </c>
      <c r="M1842" s="8" t="n">
        <v>122.5</v>
      </c>
      <c r="N1842" s="8" t="n">
        <v>845</v>
      </c>
      <c r="O1842" s="31" t="n">
        <v>12.140005</v>
      </c>
      <c r="P1842" s="31" t="n">
        <v>11.253574</v>
      </c>
      <c r="Q1842" s="31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31" t="n">
        <v>4.234817</v>
      </c>
      <c r="W1842" s="41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2*ROUNDUP(G1842*1000/V_ZENER,0)*PRICE_Z+(4+IF(CORE_MODE=1,1,0)+IF(OR(CORE_MODE=3,CORE_MODE=4),1+2*N_CW+2*N_CW_A,0))*ROUNDUP(G1842*DIODE_SAFETY/V_STICK,0)*PRICE_STICK</f>
        <v>90.9</v>
      </c>
      <c r="AG1842" s="24" t="n">
        <f aca="false">SUM(X1842:AF1842)</f>
        <v>2281.55376378</v>
      </c>
      <c r="AH1842" s="20" t="n">
        <f aca="false">FIXED_BOM</f>
        <v>3666</v>
      </c>
      <c r="AI1842" s="24" t="n">
        <f aca="false">(AG1842+AH1842)*(1+CONT)</f>
        <v>6839.686828347</v>
      </c>
      <c r="AJ1842" s="24" t="n">
        <f aca="false">IF(AR1842&gt;0,AI1842/AR1842,1000000000000)</f>
        <v>1016.67872838987</v>
      </c>
      <c r="AK1842" s="8" t="n">
        <f aca="false">IF(AND(AP1842&gt;=V_NEED,AR1842&gt;=P_MIN,AQ1842&gt;=Z_MIN,F1842&lt;=N_CAP,D1842&lt;=R_MAX,OR(CORONA_REQ=0,O1842&gt;=G1842),OR(CORE_MODE&lt;&gt;3,E_CORE&lt;=E_NULL_MAX)),1,0)</f>
        <v>0</v>
      </c>
      <c r="AL1842" s="31" t="n">
        <f aca="false">IF(AK1842=1,IF(OBJECTIVE=1,AI1842,AJ1842),1000000000000)+ROW()*0.000000001</f>
        <v>1000000000000</v>
      </c>
      <c r="AM1842" s="31" t="n">
        <v>6.296273</v>
      </c>
      <c r="AN1842" s="41" t="n">
        <v>1.50954</v>
      </c>
      <c r="AO1842" s="31" t="n">
        <v>6.414493</v>
      </c>
      <c r="AP1842" s="31" t="n">
        <f aca="false">IF(CORE_MODE=1,G1842,IF(OR(CORE_MODE=3,CORE_MODE=4),G1842+(CHOOSE(N_CW+1,0,1,CW_N2,CW_N3,CW_N4,CW_N5,CW_N6)+CHOOSE(N_CW_A+1,0,CW_A1,CW_A2))*CW_PER_SWING*AM1842,AM1842))</f>
        <v>24.573952225799</v>
      </c>
      <c r="AQ1842" s="41" t="n">
        <f aca="false">IF(CORE_MODE=2,AN1842,K1842)</f>
        <v>1.55977</v>
      </c>
      <c r="AR1842" s="31" t="n">
        <f aca="false">IF(CORE_MODE=2,AO1842,L1842)</f>
        <v>6.727481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31" t="n">
        <v>11.211605</v>
      </c>
      <c r="H1843" s="8" t="n">
        <v>73.593521</v>
      </c>
      <c r="I1843" s="8" t="n">
        <v>1598.511656</v>
      </c>
      <c r="J1843" s="31" t="n">
        <v>21.720821</v>
      </c>
      <c r="K1843" s="41" t="n">
        <v>1.576419</v>
      </c>
      <c r="L1843" s="31" t="n">
        <v>9.359252</v>
      </c>
      <c r="M1843" s="8" t="n">
        <v>167.5</v>
      </c>
      <c r="N1843" s="8" t="n">
        <v>935</v>
      </c>
      <c r="O1843" s="31" t="n">
        <v>12.140005</v>
      </c>
      <c r="P1843" s="31" t="n">
        <v>15.004765</v>
      </c>
      <c r="Q1843" s="31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31" t="n">
        <v>5.339551</v>
      </c>
      <c r="W1843" s="41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2*ROUNDUP(G1843*1000/V_ZENER,0)*PRICE_Z+(4+IF(CORE_MODE=1,1,0)+IF(OR(CORE_MODE=3,CORE_MODE=4),1+2*N_CW+2*N_CW_A,0))*ROUNDUP(G1843*DIODE_SAFETY/V_STICK,0)*PRICE_STICK</f>
        <v>90.9</v>
      </c>
      <c r="AG1843" s="24" t="n">
        <f aca="false">SUM(X1843:AF1843)</f>
        <v>2973.21264965</v>
      </c>
      <c r="AH1843" s="20" t="n">
        <f aca="false">FIXED_BOM</f>
        <v>3666</v>
      </c>
      <c r="AI1843" s="24" t="n">
        <f aca="false">(AG1843+AH1843)*(1+CONT)</f>
        <v>7635.0945470975</v>
      </c>
      <c r="AJ1843" s="24" t="n">
        <f aca="false">IF(AR1843&gt;0,AI1843/AR1843,1000000000000)</f>
        <v>815.780422099704</v>
      </c>
      <c r="AK1843" s="8" t="n">
        <f aca="false">IF(AND(AP1843&gt;=V_NEED,AR1843&gt;=P_MIN,AQ1843&gt;=Z_MIN,F1843&lt;=N_CAP,D1843&lt;=R_MAX,OR(CORONA_REQ=0,O1843&gt;=G1843),OR(CORE_MODE&lt;&gt;3,E_CORE&lt;=E_NULL_MAX)),1,0)</f>
        <v>0</v>
      </c>
      <c r="AL1843" s="31" t="n">
        <f aca="false">IF(AK1843=1,IF(OBJECTIVE=1,AI1843,AJ1843),1000000000000)+ROW()*0.000000001</f>
        <v>1000000000000</v>
      </c>
      <c r="AM1843" s="31" t="n">
        <v>6.336562</v>
      </c>
      <c r="AN1843" s="41" t="n">
        <v>1.538792</v>
      </c>
      <c r="AO1843" s="31" t="n">
        <v>9.056901</v>
      </c>
      <c r="AP1843" s="31" t="n">
        <f aca="false">IF(CORE_MODE=1,G1843,IF(OR(CORE_MODE=3,CORE_MODE=4),G1843+(CHOOSE(N_CW+1,0,1,CW_N2,CW_N3,CW_N4,CW_N5,CW_N6)+CHOOSE(N_CW_A+1,0,CW_A1,CW_A2))*CW_PER_SWING*AM1843,AM1843))</f>
        <v>24.659456079806</v>
      </c>
      <c r="AQ1843" s="41" t="n">
        <f aca="false">IF(CORE_MODE=2,AN1843,K1843)</f>
        <v>1.576419</v>
      </c>
      <c r="AR1843" s="31" t="n">
        <f aca="false">IF(CORE_MODE=2,AO1843,L1843)</f>
        <v>9.359252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31" t="n">
        <v>11.211605</v>
      </c>
      <c r="H1844" s="8" t="n">
        <v>92.685126</v>
      </c>
      <c r="I1844" s="8" t="n">
        <v>2024.78143</v>
      </c>
      <c r="J1844" s="31" t="n">
        <v>21.845808</v>
      </c>
      <c r="K1844" s="41" t="n">
        <v>1.585111</v>
      </c>
      <c r="L1844" s="31" t="n">
        <v>11.979765</v>
      </c>
      <c r="M1844" s="8" t="n">
        <v>205</v>
      </c>
      <c r="N1844" s="8" t="n">
        <v>1010</v>
      </c>
      <c r="O1844" s="31" t="n">
        <v>12.140005</v>
      </c>
      <c r="P1844" s="31" t="n">
        <v>18.755956</v>
      </c>
      <c r="Q1844" s="31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31" t="n">
        <v>6.260164</v>
      </c>
      <c r="W1844" s="41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2*ROUNDUP(G1844*1000/V_ZENER,0)*PRICE_Z+(4+IF(CORE_MODE=1,1,0)+IF(OR(CORE_MODE=3,CORE_MODE=4),1+2*N_CW+2*N_CW_A,0))*ROUNDUP(G1844*DIODE_SAFETY/V_STICK,0)*PRICE_STICK</f>
        <v>90.9</v>
      </c>
      <c r="AG1844" s="24" t="n">
        <f aca="false">SUM(X1844:AF1844)</f>
        <v>3555.17894972</v>
      </c>
      <c r="AH1844" s="20" t="n">
        <f aca="false">FIXED_BOM</f>
        <v>3666</v>
      </c>
      <c r="AI1844" s="24" t="n">
        <f aca="false">(AG1844+AH1844)*(1+CONT)</f>
        <v>8304.355792178</v>
      </c>
      <c r="AJ1844" s="24" t="n">
        <f aca="false">IF(AR1844&gt;0,AI1844/AR1844,1000000000000)</f>
        <v>693.198555412231</v>
      </c>
      <c r="AK1844" s="8" t="n">
        <f aca="false">IF(AND(AP1844&gt;=V_NEED,AR1844&gt;=P_MIN,AQ1844&gt;=Z_MIN,F1844&lt;=N_CAP,D1844&lt;=R_MAX,OR(CORONA_REQ=0,O1844&gt;=G1844),OR(CORE_MODE&lt;&gt;3,E_CORE&lt;=E_NULL_MAX)),1,0)</f>
        <v>0</v>
      </c>
      <c r="AL1844" s="31" t="n">
        <f aca="false">IF(AK1844=1,IF(OBJECTIVE=1,AI1844,AJ1844),1000000000000)+ROW()*0.000000001</f>
        <v>1000000000000</v>
      </c>
      <c r="AM1844" s="31" t="n">
        <v>6.386269</v>
      </c>
      <c r="AN1844" s="41" t="n">
        <v>1.553698</v>
      </c>
      <c r="AO1844" s="31" t="n">
        <v>11.664502</v>
      </c>
      <c r="AP1844" s="31" t="n">
        <f aca="false">IF(CORE_MODE=1,G1844,IF(OR(CORE_MODE=3,CORE_MODE=4),G1844+(CHOOSE(N_CW+1,0,1,CW_N2,CW_N3,CW_N4,CW_N5,CW_N6)+CHOOSE(N_CW_A+1,0,CW_A1,CW_A2))*CW_PER_SWING*AM1844,AM1844))</f>
        <v>24.764947406747</v>
      </c>
      <c r="AQ1844" s="41" t="n">
        <f aca="false">IF(CORE_MODE=2,AN1844,K1844)</f>
        <v>1.585111</v>
      </c>
      <c r="AR1844" s="31" t="n">
        <f aca="false">IF(CORE_MODE=2,AO1844,L1844)</f>
        <v>11.979765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31" t="n">
        <v>11.211605</v>
      </c>
      <c r="H1845" s="8" t="n">
        <v>111.776732</v>
      </c>
      <c r="I1845" s="8" t="n">
        <v>2451.051205</v>
      </c>
      <c r="J1845" s="31" t="n">
        <v>21.928099</v>
      </c>
      <c r="K1845" s="41" t="n">
        <v>1.591081</v>
      </c>
      <c r="L1845" s="31" t="n">
        <v>14.594507</v>
      </c>
      <c r="M1845" s="8" t="n">
        <v>250</v>
      </c>
      <c r="N1845" s="8" t="n">
        <v>1100</v>
      </c>
      <c r="O1845" s="31" t="n">
        <v>12.140005</v>
      </c>
      <c r="P1845" s="31" t="n">
        <v>22.507147</v>
      </c>
      <c r="Q1845" s="31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31" t="n">
        <v>7.364898</v>
      </c>
      <c r="W1845" s="41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2*ROUNDUP(G1845*1000/V_ZENER,0)*PRICE_Z+(4+IF(CORE_MODE=1,1,0)+IF(OR(CORE_MODE=3,CORE_MODE=4),1+2*N_CW+2*N_CW_A,0))*ROUNDUP(G1845*DIODE_SAFETY/V_STICK,0)*PRICE_STICK</f>
        <v>90.9</v>
      </c>
      <c r="AG1845" s="24" t="n">
        <f aca="false">SUM(X1845:AF1845)</f>
        <v>4246.83783559</v>
      </c>
      <c r="AH1845" s="20" t="n">
        <f aca="false">FIXED_BOM</f>
        <v>3666</v>
      </c>
      <c r="AI1845" s="24" t="n">
        <f aca="false">(AG1845+AH1845)*(1+CONT)</f>
        <v>9099.7635109285</v>
      </c>
      <c r="AJ1845" s="24" t="n">
        <f aca="false">IF(AR1845&gt;0,AI1845/AR1845,1000000000000)</f>
        <v>623.506056828675</v>
      </c>
      <c r="AK1845" s="8" t="n">
        <f aca="false">IF(AND(AP1845&gt;=V_NEED,AR1845&gt;=P_MIN,AQ1845&gt;=Z_MIN,F1845&lt;=N_CAP,D1845&lt;=R_MAX,OR(CORONA_REQ=0,O1845&gt;=G1845),OR(CORE_MODE&lt;&gt;3,E_CORE&lt;=E_NULL_MAX)),1,0)</f>
        <v>0</v>
      </c>
      <c r="AL1845" s="31" t="n">
        <f aca="false">IF(AK1845=1,IF(OBJECTIVE=1,AI1845,AJ1845),1000000000000)+ROW()*0.000000001</f>
        <v>1000000000000</v>
      </c>
      <c r="AM1845" s="31" t="n">
        <v>6.426368</v>
      </c>
      <c r="AN1845" s="41" t="n">
        <v>1.564771</v>
      </c>
      <c r="AO1845" s="31" t="n">
        <v>14.280944</v>
      </c>
      <c r="AP1845" s="31" t="n">
        <f aca="false">IF(CORE_MODE=1,G1845,IF(OR(CORE_MODE=3,CORE_MODE=4),G1845+(CHOOSE(N_CW+1,0,1,CW_N2,CW_N3,CW_N4,CW_N5,CW_N6)+CHOOSE(N_CW_A+1,0,CW_A1,CW_A2))*CW_PER_SWING*AM1845,AM1845))</f>
        <v>24.850048030784</v>
      </c>
      <c r="AQ1845" s="41" t="n">
        <f aca="false">IF(CORE_MODE=2,AN1845,K1845)</f>
        <v>1.591081</v>
      </c>
      <c r="AR1845" s="31" t="n">
        <f aca="false">IF(CORE_MODE=2,AO1845,L1845)</f>
        <v>14.594507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31" t="n">
        <v>11.211605</v>
      </c>
      <c r="H1846" s="8" t="n">
        <v>149.959943</v>
      </c>
      <c r="I1846" s="8" t="n">
        <v>3303.590755</v>
      </c>
      <c r="J1846" s="31" t="n">
        <v>22.029821</v>
      </c>
      <c r="K1846" s="41" t="n">
        <v>1.59989</v>
      </c>
      <c r="L1846" s="31" t="n">
        <v>19.869624</v>
      </c>
      <c r="M1846" s="8" t="n">
        <v>325</v>
      </c>
      <c r="N1846" s="8" t="n">
        <v>1250</v>
      </c>
      <c r="O1846" s="31" t="n">
        <v>12.140005</v>
      </c>
      <c r="P1846" s="31" t="n">
        <v>30.00953</v>
      </c>
      <c r="Q1846" s="31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31" t="n">
        <v>9.206123</v>
      </c>
      <c r="W1846" s="41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2*ROUNDUP(G1846*1000/V_ZENER,0)*PRICE_Z+(4+IF(CORE_MODE=1,1,0)+IF(OR(CORE_MODE=3,CORE_MODE=4),1+2*N_CW+2*N_CW_A,0))*ROUNDUP(G1846*DIODE_SAFETY/V_STICK,0)*PRICE_STICK</f>
        <v>90.9</v>
      </c>
      <c r="AG1846" s="24" t="n">
        <f aca="false">SUM(X1846:AF1846)</f>
        <v>5410.77046467</v>
      </c>
      <c r="AH1846" s="20" t="n">
        <f aca="false">FIXED_BOM</f>
        <v>3666</v>
      </c>
      <c r="AI1846" s="24" t="n">
        <f aca="false">(AG1846+AH1846)*(1+CONT)</f>
        <v>10438.2860343705</v>
      </c>
      <c r="AJ1846" s="24" t="n">
        <f aca="false">IF(AR1846&gt;0,AI1846/AR1846,1000000000000)</f>
        <v>525.33888081478</v>
      </c>
      <c r="AK1846" s="8" t="n">
        <f aca="false">IF(AND(AP1846&gt;=V_NEED,AR1846&gt;=P_MIN,AQ1846&gt;=Z_MIN,F1846&lt;=N_CAP,D1846&lt;=R_MAX,OR(CORONA_REQ=0,O1846&gt;=G1846),OR(CORE_MODE&lt;&gt;3,E_CORE&lt;=E_NULL_MAX)),1,0)</f>
        <v>0</v>
      </c>
      <c r="AL1846" s="31" t="n">
        <f aca="false">IF(AK1846=1,IF(OBJECTIVE=1,AI1846,AJ1846),1000000000000)+ROW()*0.000000001</f>
        <v>1000000000000</v>
      </c>
      <c r="AM1846" s="31" t="n">
        <v>6.515317</v>
      </c>
      <c r="AN1846" s="41" t="n">
        <v>1.580414</v>
      </c>
      <c r="AO1846" s="31" t="n">
        <v>19.567006</v>
      </c>
      <c r="AP1846" s="31" t="n">
        <f aca="false">IF(CORE_MODE=1,G1846,IF(OR(CORE_MODE=3,CORE_MODE=4),G1846+(CHOOSE(N_CW+1,0,1,CW_N2,CW_N3,CW_N4,CW_N5,CW_N6)+CHOOSE(N_CW_A+1,0,CW_A1,CW_A2))*CW_PER_SWING*AM1846,AM1846))</f>
        <v>25.038821202371</v>
      </c>
      <c r="AQ1846" s="41" t="n">
        <f aca="false">IF(CORE_MODE=2,AN1846,K1846)</f>
        <v>1.59989</v>
      </c>
      <c r="AR1846" s="31" t="n">
        <f aca="false">IF(CORE_MODE=2,AO1846,L1846)</f>
        <v>19.869624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31" t="n">
        <v>11.211605</v>
      </c>
      <c r="H1847" s="8" t="n">
        <v>48.050522</v>
      </c>
      <c r="I1847" s="8" t="n">
        <v>902.088257</v>
      </c>
      <c r="J1847" s="31" t="n">
        <v>18.773745</v>
      </c>
      <c r="K1847" s="41" t="n">
        <v>1.527873</v>
      </c>
      <c r="L1847" s="31" t="n">
        <v>4.974653</v>
      </c>
      <c r="M1847" s="8" t="n">
        <v>85</v>
      </c>
      <c r="N1847" s="8" t="n">
        <v>770</v>
      </c>
      <c r="O1847" s="31" t="n">
        <v>12.140005</v>
      </c>
      <c r="P1847" s="31" t="n">
        <v>8.85955</v>
      </c>
      <c r="Q1847" s="31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31" t="n">
        <v>3.314204</v>
      </c>
      <c r="W1847" s="41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2*ROUNDUP(G1847*1000/V_ZENER,0)*PRICE_Z+(4+IF(CORE_MODE=1,1,0)+IF(OR(CORE_MODE=3,CORE_MODE=4),1+2*N_CW+2*N_CW_A,0))*ROUNDUP(G1847*DIODE_SAFETY/V_STICK,0)*PRICE_STICK</f>
        <v>90.9</v>
      </c>
      <c r="AG1847" s="24" t="n">
        <f aca="false">SUM(X1847:AF1847)</f>
        <v>1715.8327477</v>
      </c>
      <c r="AH1847" s="20" t="n">
        <f aca="false">FIXED_BOM</f>
        <v>3666</v>
      </c>
      <c r="AI1847" s="24" t="n">
        <f aca="false">(AG1847+AH1847)*(1+CONT)</f>
        <v>6189.107659855</v>
      </c>
      <c r="AJ1847" s="24" t="n">
        <f aca="false">IF(AR1847&gt;0,AI1847/AR1847,1000000000000)</f>
        <v>1244.12851707546</v>
      </c>
      <c r="AK1847" s="8" t="n">
        <f aca="false">IF(AND(AP1847&gt;=V_NEED,AR1847&gt;=P_MIN,AQ1847&gt;=Z_MIN,F1847&lt;=N_CAP,D1847&lt;=R_MAX,OR(CORONA_REQ=0,O1847&gt;=G1847),OR(CORE_MODE&lt;&gt;3,E_CORE&lt;=E_NULL_MAX)),1,0)</f>
        <v>0</v>
      </c>
      <c r="AL1847" s="31" t="n">
        <f aca="false">IF(AK1847=1,IF(OBJECTIVE=1,AI1847,AJ1847),1000000000000)+ROW()*0.000000001</f>
        <v>1000000000000</v>
      </c>
      <c r="AM1847" s="31" t="n">
        <v>6.253029</v>
      </c>
      <c r="AN1847" s="41" t="n">
        <v>1.468137</v>
      </c>
      <c r="AO1847" s="31" t="n">
        <v>4.671437</v>
      </c>
      <c r="AP1847" s="31" t="n">
        <f aca="false">IF(CORE_MODE=1,G1847,IF(OR(CORE_MODE=3,CORE_MODE=4),G1847+(CHOOSE(N_CW+1,0,1,CW_N2,CW_N3,CW_N4,CW_N5,CW_N6)+CHOOSE(N_CW_A+1,0,CW_A1,CW_A2))*CW_PER_SWING*AM1847,AM1847))</f>
        <v>24.482177084627</v>
      </c>
      <c r="AQ1847" s="41" t="n">
        <f aca="false">IF(CORE_MODE=2,AN1847,K1847)</f>
        <v>1.527873</v>
      </c>
      <c r="AR1847" s="31" t="n">
        <f aca="false">IF(CORE_MODE=2,AO1847,L1847)</f>
        <v>4.974653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31" t="n">
        <v>11.211605</v>
      </c>
      <c r="H1848" s="8" t="n">
        <v>74.365106</v>
      </c>
      <c r="I1848" s="8" t="n">
        <v>1417.567261</v>
      </c>
      <c r="J1848" s="31" t="n">
        <v>19.062264</v>
      </c>
      <c r="K1848" s="41" t="n">
        <v>1.554101</v>
      </c>
      <c r="L1848" s="31" t="n">
        <v>8.085975</v>
      </c>
      <c r="M1848" s="8" t="n">
        <v>130</v>
      </c>
      <c r="N1848" s="8" t="n">
        <v>860</v>
      </c>
      <c r="O1848" s="31" t="n">
        <v>12.140005</v>
      </c>
      <c r="P1848" s="31" t="n">
        <v>13.289326</v>
      </c>
      <c r="Q1848" s="31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31" t="n">
        <v>4.418939</v>
      </c>
      <c r="W1848" s="41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2*ROUNDUP(G1848*1000/V_ZENER,0)*PRICE_Z+(4+IF(CORE_MODE=1,1,0)+IF(OR(CORE_MODE=3,CORE_MODE=4),1+2*N_CW+2*N_CW_A,0))*ROUNDUP(G1848*DIODE_SAFETY/V_STICK,0)*PRICE_STICK</f>
        <v>90.9</v>
      </c>
      <c r="AG1848" s="24" t="n">
        <f aca="false">SUM(X1848:AF1848)</f>
        <v>2415.61429602</v>
      </c>
      <c r="AH1848" s="20" t="n">
        <f aca="false">FIXED_BOM</f>
        <v>3666</v>
      </c>
      <c r="AI1848" s="24" t="n">
        <f aca="false">(AG1848+AH1848)*(1+CONT)</f>
        <v>6993.856440423</v>
      </c>
      <c r="AJ1848" s="24" t="n">
        <f aca="false">IF(AR1848&gt;0,AI1848/AR1848,1000000000000)</f>
        <v>864.936688577815</v>
      </c>
      <c r="AK1848" s="8" t="n">
        <f aca="false">IF(AND(AP1848&gt;=V_NEED,AR1848&gt;=P_MIN,AQ1848&gt;=Z_MIN,F1848&lt;=N_CAP,D1848&lt;=R_MAX,OR(CORONA_REQ=0,O1848&gt;=G1848),OR(CORE_MODE&lt;&gt;3,E_CORE&lt;=E_NULL_MAX)),1,0)</f>
        <v>0</v>
      </c>
      <c r="AL1848" s="31" t="n">
        <f aca="false">IF(AK1848=1,IF(OBJECTIVE=1,AI1848,AJ1848),1000000000000)+ROW()*0.000000001</f>
        <v>1000000000000</v>
      </c>
      <c r="AM1848" s="31" t="n">
        <v>6.302905</v>
      </c>
      <c r="AN1848" s="41" t="n">
        <v>1.513565</v>
      </c>
      <c r="AO1848" s="31" t="n">
        <v>7.783467</v>
      </c>
      <c r="AP1848" s="31" t="n">
        <f aca="false">IF(CORE_MODE=1,G1848,IF(OR(CORE_MODE=3,CORE_MODE=4),G1848+(CHOOSE(N_CW+1,0,1,CW_N2,CW_N3,CW_N4,CW_N5,CW_N6)+CHOOSE(N_CW_A+1,0,CW_A1,CW_A2))*CW_PER_SWING*AM1848,AM1848))</f>
        <v>24.588027074015</v>
      </c>
      <c r="AQ1848" s="41" t="n">
        <f aca="false">IF(CORE_MODE=2,AN1848,K1848)</f>
        <v>1.554101</v>
      </c>
      <c r="AR1848" s="31" t="n">
        <f aca="false">IF(CORE_MODE=2,AO1848,L1848)</f>
        <v>8.085975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31" t="n">
        <v>11.211605</v>
      </c>
      <c r="H1849" s="8" t="n">
        <v>100.67969</v>
      </c>
      <c r="I1849" s="8" t="n">
        <v>1933.046265</v>
      </c>
      <c r="J1849" s="31" t="n">
        <v>19.199963</v>
      </c>
      <c r="K1849" s="41" t="n">
        <v>1.566925</v>
      </c>
      <c r="L1849" s="31" t="n">
        <v>11.199255</v>
      </c>
      <c r="M1849" s="8" t="n">
        <v>175</v>
      </c>
      <c r="N1849" s="8" t="n">
        <v>950</v>
      </c>
      <c r="O1849" s="31" t="n">
        <v>12.140005</v>
      </c>
      <c r="P1849" s="31" t="n">
        <v>17.719101</v>
      </c>
      <c r="Q1849" s="31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31" t="n">
        <v>5.523674</v>
      </c>
      <c r="W1849" s="41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2*ROUNDUP(G1849*1000/V_ZENER,0)*PRICE_Z+(4+IF(CORE_MODE=1,1,0)+IF(OR(CORE_MODE=3,CORE_MODE=4),1+2*N_CW+2*N_CW_A,0))*ROUNDUP(G1849*DIODE_SAFETY/V_STICK,0)*PRICE_STICK</f>
        <v>90.9</v>
      </c>
      <c r="AG1849" s="24" t="n">
        <f aca="false">SUM(X1849:AF1849)</f>
        <v>3115.39589387</v>
      </c>
      <c r="AH1849" s="20" t="n">
        <f aca="false">FIXED_BOM</f>
        <v>3666</v>
      </c>
      <c r="AI1849" s="24" t="n">
        <f aca="false">(AG1849+AH1849)*(1+CONT)</f>
        <v>7798.6052779505</v>
      </c>
      <c r="AJ1849" s="24" t="n">
        <f aca="false">IF(AR1849&gt;0,AI1849/AR1849,1000000000000)</f>
        <v>696.35036240808</v>
      </c>
      <c r="AK1849" s="8" t="n">
        <f aca="false">IF(AND(AP1849&gt;=V_NEED,AR1849&gt;=P_MIN,AQ1849&gt;=Z_MIN,F1849&lt;=N_CAP,D1849&lt;=R_MAX,OR(CORONA_REQ=0,O1849&gt;=G1849),OR(CORE_MODE&lt;&gt;3,E_CORE&lt;=E_NULL_MAX)),1,0)</f>
        <v>0</v>
      </c>
      <c r="AL1849" s="31" t="n">
        <f aca="false">IF(AK1849=1,IF(OBJECTIVE=1,AI1849,AJ1849),1000000000000)+ROW()*0.000000001</f>
        <v>1000000000000</v>
      </c>
      <c r="AM1849" s="31" t="n">
        <v>6.361911</v>
      </c>
      <c r="AN1849" s="41" t="n">
        <v>1.535288</v>
      </c>
      <c r="AO1849" s="31" t="n">
        <v>10.886315</v>
      </c>
      <c r="AP1849" s="31" t="n">
        <f aca="false">IF(CORE_MODE=1,G1849,IF(OR(CORE_MODE=3,CORE_MODE=4),G1849+(CHOOSE(N_CW+1,0,1,CW_N2,CW_N3,CW_N4,CW_N5,CW_N6)+CHOOSE(N_CW_A+1,0,CW_A1,CW_A2))*CW_PER_SWING*AM1849,AM1849))</f>
        <v>24.713253324593</v>
      </c>
      <c r="AQ1849" s="41" t="n">
        <f aca="false">IF(CORE_MODE=2,AN1849,K1849)</f>
        <v>1.566925</v>
      </c>
      <c r="AR1849" s="31" t="n">
        <f aca="false">IF(CORE_MODE=2,AO1849,L1849)</f>
        <v>11.199255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31" t="n">
        <v>11.211605</v>
      </c>
      <c r="H1850" s="8" t="n">
        <v>126.994273</v>
      </c>
      <c r="I1850" s="8" t="n">
        <v>2448.525268</v>
      </c>
      <c r="J1850" s="31" t="n">
        <v>19.280596</v>
      </c>
      <c r="K1850" s="41" t="n">
        <v>1.574891</v>
      </c>
      <c r="L1850" s="31" t="n">
        <v>14.327158</v>
      </c>
      <c r="M1850" s="8" t="n">
        <v>220</v>
      </c>
      <c r="N1850" s="8" t="n">
        <v>1040</v>
      </c>
      <c r="O1850" s="31" t="n">
        <v>12.140005</v>
      </c>
      <c r="P1850" s="31" t="n">
        <v>22.148876</v>
      </c>
      <c r="Q1850" s="31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31" t="n">
        <v>6.628409</v>
      </c>
      <c r="W1850" s="41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2*ROUNDUP(G1850*1000/V_ZENER,0)*PRICE_Z+(4+IF(CORE_MODE=1,1,0)+IF(OR(CORE_MODE=3,CORE_MODE=4),1+2*N_CW+2*N_CW_A,0))*ROUNDUP(G1850*DIODE_SAFETY/V_STICK,0)*PRICE_STICK</f>
        <v>90.9</v>
      </c>
      <c r="AG1850" s="24" t="n">
        <f aca="false">SUM(X1850:AF1850)</f>
        <v>3815.17749022</v>
      </c>
      <c r="AH1850" s="20" t="n">
        <f aca="false">FIXED_BOM</f>
        <v>3666</v>
      </c>
      <c r="AI1850" s="24" t="n">
        <f aca="false">(AG1850+AH1850)*(1+CONT)</f>
        <v>8603.354113753</v>
      </c>
      <c r="AJ1850" s="24" t="n">
        <f aca="false">IF(AR1850&gt;0,AI1850/AR1850,1000000000000)</f>
        <v>600.492722545043</v>
      </c>
      <c r="AK1850" s="8" t="n">
        <f aca="false">IF(AND(AP1850&gt;=V_NEED,AR1850&gt;=P_MIN,AQ1850&gt;=Z_MIN,F1850&lt;=N_CAP,D1850&lt;=R_MAX,OR(CORONA_REQ=0,O1850&gt;=G1850),OR(CORE_MODE&lt;&gt;3,E_CORE&lt;=E_NULL_MAX)),1,0)</f>
        <v>0</v>
      </c>
      <c r="AL1850" s="31" t="n">
        <f aca="false">IF(AK1850=1,IF(OBJECTIVE=1,AI1850,AJ1850),1000000000000)+ROW()*0.000000001</f>
        <v>1000000000000</v>
      </c>
      <c r="AM1850" s="31" t="n">
        <v>6.411046</v>
      </c>
      <c r="AN1850" s="41" t="n">
        <v>1.549361</v>
      </c>
      <c r="AO1850" s="31" t="n">
        <v>14.013883</v>
      </c>
      <c r="AP1850" s="31" t="n">
        <f aca="false">IF(CORE_MODE=1,G1850,IF(OR(CORE_MODE=3,CORE_MODE=4),G1850+(CHOOSE(N_CW+1,0,1,CW_N2,CW_N3,CW_N4,CW_N5,CW_N6)+CHOOSE(N_CW_A+1,0,CW_A1,CW_A2))*CW_PER_SWING*AM1850,AM1850))</f>
        <v>24.817530717098</v>
      </c>
      <c r="AQ1850" s="41" t="n">
        <f aca="false">IF(CORE_MODE=2,AN1850,K1850)</f>
        <v>1.574891</v>
      </c>
      <c r="AR1850" s="31" t="n">
        <f aca="false">IF(CORE_MODE=2,AO1850,L1850)</f>
        <v>14.327158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31" t="n">
        <v>11.211605</v>
      </c>
      <c r="H1851" s="8" t="n">
        <v>153.308857</v>
      </c>
      <c r="I1851" s="8" t="n">
        <v>2964.004272</v>
      </c>
      <c r="J1851" s="31" t="n">
        <v>19.333549</v>
      </c>
      <c r="K1851" s="41" t="n">
        <v>1.580126</v>
      </c>
      <c r="L1851" s="31" t="n">
        <v>17.45148</v>
      </c>
      <c r="M1851" s="8" t="n">
        <v>257.5</v>
      </c>
      <c r="N1851" s="8" t="n">
        <v>1115</v>
      </c>
      <c r="O1851" s="31" t="n">
        <v>12.140005</v>
      </c>
      <c r="P1851" s="31" t="n">
        <v>26.578651</v>
      </c>
      <c r="Q1851" s="31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31" t="n">
        <v>7.549021</v>
      </c>
      <c r="W1851" s="41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2*ROUNDUP(G1851*1000/V_ZENER,0)*PRICE_Z+(4+IF(CORE_MODE=1,1,0)+IF(OR(CORE_MODE=3,CORE_MODE=4),1+2*N_CW+2*N_CW_A,0))*ROUNDUP(G1851*DIODE_SAFETY/V_STICK,0)*PRICE_STICK</f>
        <v>90.9</v>
      </c>
      <c r="AG1851" s="24" t="n">
        <f aca="false">SUM(X1851:AF1851)</f>
        <v>4405.26645274</v>
      </c>
      <c r="AH1851" s="20" t="n">
        <f aca="false">FIXED_BOM</f>
        <v>3666</v>
      </c>
      <c r="AI1851" s="24" t="n">
        <f aca="false">(AG1851+AH1851)*(1+CONT)</f>
        <v>9281.956420651</v>
      </c>
      <c r="AJ1851" s="24" t="n">
        <f aca="false">IF(AR1851&gt;0,AI1851/AR1851,1000000000000)</f>
        <v>531.872163315146</v>
      </c>
      <c r="AK1851" s="8" t="n">
        <f aca="false">IF(AND(AP1851&gt;=V_NEED,AR1851&gt;=P_MIN,AQ1851&gt;=Z_MIN,F1851&lt;=N_CAP,D1851&lt;=R_MAX,OR(CORONA_REQ=0,O1851&gt;=G1851),OR(CORE_MODE&lt;&gt;3,E_CORE&lt;=E_NULL_MAX)),1,0)</f>
        <v>0</v>
      </c>
      <c r="AL1851" s="31" t="n">
        <f aca="false">IF(AK1851=1,IF(OBJECTIVE=1,AI1851,AJ1851),1000000000000)+ROW()*0.000000001</f>
        <v>1000000000000</v>
      </c>
      <c r="AM1851" s="31" t="n">
        <v>6.4507</v>
      </c>
      <c r="AN1851" s="41" t="n">
        <v>1.559603</v>
      </c>
      <c r="AO1851" s="31" t="n">
        <v>17.155498</v>
      </c>
      <c r="AP1851" s="31" t="n">
        <f aca="false">IF(CORE_MODE=1,G1851,IF(OR(CORE_MODE=3,CORE_MODE=4),G1851+(CHOOSE(N_CW+1,0,1,CW_N2,CW_N3,CW_N4,CW_N5,CW_N6)+CHOOSE(N_CW_A+1,0,CW_A1,CW_A2))*CW_PER_SWING*AM1851,AM1851))</f>
        <v>24.9016869341</v>
      </c>
      <c r="AQ1851" s="41" t="n">
        <f aca="false">IF(CORE_MODE=2,AN1851,K1851)</f>
        <v>1.580126</v>
      </c>
      <c r="AR1851" s="31" t="n">
        <f aca="false">IF(CORE_MODE=2,AO1851,L1851)</f>
        <v>17.45148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31" t="n">
        <v>11.211605</v>
      </c>
      <c r="H1852" s="8" t="n">
        <v>205.938025</v>
      </c>
      <c r="I1852" s="8" t="n">
        <v>3994.96228</v>
      </c>
      <c r="J1852" s="31" t="n">
        <v>19.398857</v>
      </c>
      <c r="K1852" s="41" t="n">
        <v>1.586182</v>
      </c>
      <c r="L1852" s="31" t="n">
        <v>23.673538</v>
      </c>
      <c r="M1852" s="8" t="n">
        <v>347.5</v>
      </c>
      <c r="N1852" s="8" t="n">
        <v>1295</v>
      </c>
      <c r="O1852" s="31" t="n">
        <v>12.140005</v>
      </c>
      <c r="P1852" s="31" t="n">
        <v>35.438202</v>
      </c>
      <c r="Q1852" s="31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31" t="n">
        <v>9.75849</v>
      </c>
      <c r="W1852" s="41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2*ROUNDUP(G1852*1000/V_ZENER,0)*PRICE_Z+(4+IF(CORE_MODE=1,1,0)+IF(OR(CORE_MODE=3,CORE_MODE=4),1+2*N_CW+2*N_CW_A,0))*ROUNDUP(G1852*DIODE_SAFETY/V_STICK,0)*PRICE_STICK</f>
        <v>90.9</v>
      </c>
      <c r="AG1852" s="24" t="n">
        <f aca="false">SUM(X1852:AF1852)</f>
        <v>5804.82953741</v>
      </c>
      <c r="AH1852" s="20" t="n">
        <f aca="false">FIXED_BOM</f>
        <v>3666</v>
      </c>
      <c r="AI1852" s="24" t="n">
        <f aca="false">(AG1852+AH1852)*(1+CONT)</f>
        <v>10891.4539680215</v>
      </c>
      <c r="AJ1852" s="24" t="n">
        <f aca="false">IF(AR1852&gt;0,AI1852/AR1852,1000000000000)</f>
        <v>460.068704898334</v>
      </c>
      <c r="AK1852" s="8" t="n">
        <f aca="false">IF(AND(AP1852&gt;=V_NEED,AR1852&gt;=P_MIN,AQ1852&gt;=Z_MIN,F1852&lt;=N_CAP,D1852&lt;=R_MAX,OR(CORONA_REQ=0,O1852&gt;=G1852),OR(CORE_MODE&lt;&gt;3,E_CORE&lt;=E_NULL_MAX)),1,0)</f>
        <v>0</v>
      </c>
      <c r="AL1852" s="31" t="n">
        <f aca="false">IF(AK1852=1,IF(OBJECTIVE=1,AI1852,AJ1852),1000000000000)+ROW()*0.000000001</f>
        <v>1000000000000</v>
      </c>
      <c r="AM1852" s="31" t="n">
        <v>6.589483</v>
      </c>
      <c r="AN1852" s="41" t="n">
        <v>1.569991</v>
      </c>
      <c r="AO1852" s="31" t="n">
        <v>23.361629</v>
      </c>
      <c r="AP1852" s="31" t="n">
        <f aca="false">IF(CORE_MODE=1,G1852,IF(OR(CORE_MODE=3,CORE_MODE=4),G1852+(CHOOSE(N_CW+1,0,1,CW_N2,CW_N3,CW_N4,CW_N5,CW_N6)+CHOOSE(N_CW_A+1,0,CW_A1,CW_A2))*CW_PER_SWING*AM1852,AM1852))</f>
        <v>25.196220960029</v>
      </c>
      <c r="AQ1852" s="41" t="n">
        <f aca="false">IF(CORE_MODE=2,AN1852,K1852)</f>
        <v>1.586182</v>
      </c>
      <c r="AR1852" s="31" t="n">
        <f aca="false">IF(CORE_MODE=2,AO1852,L1852)</f>
        <v>23.673538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31" t="n">
        <v>11.211605</v>
      </c>
      <c r="H1853" s="8" t="n">
        <v>75.952424</v>
      </c>
      <c r="I1853" s="8" t="n">
        <v>1057.519488</v>
      </c>
      <c r="J1853" s="31" t="n">
        <v>13.923446</v>
      </c>
      <c r="K1853" s="41" t="n">
        <v>1.494436</v>
      </c>
      <c r="L1853" s="31" t="n">
        <v>5.590857</v>
      </c>
      <c r="M1853" s="8" t="n">
        <v>92.5</v>
      </c>
      <c r="N1853" s="8" t="n">
        <v>785</v>
      </c>
      <c r="O1853" s="31" t="n">
        <v>12.140005</v>
      </c>
      <c r="P1853" s="31" t="n">
        <v>10.216718</v>
      </c>
      <c r="Q1853" s="31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31" t="n">
        <v>3.498327</v>
      </c>
      <c r="W1853" s="41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2*ROUNDUP(G1853*1000/V_ZENER,0)*PRICE_Z+(4+IF(CORE_MODE=1,1,0)+IF(OR(CORE_MODE=3,CORE_MODE=4),1+2*N_CW+2*N_CW_A,0))*ROUNDUP(G1853*DIODE_SAFETY/V_STICK,0)*PRICE_STICK</f>
        <v>90.9</v>
      </c>
      <c r="AG1853" s="24" t="n">
        <f aca="false">SUM(X1853:AF1853)</f>
        <v>1841.77069446</v>
      </c>
      <c r="AH1853" s="20" t="n">
        <f aca="false">FIXED_BOM</f>
        <v>3666</v>
      </c>
      <c r="AI1853" s="24" t="n">
        <f aca="false">(AG1853+AH1853)*(1+CONT)</f>
        <v>6333.936298629</v>
      </c>
      <c r="AJ1853" s="24" t="n">
        <f aca="false">IF(AR1853&gt;0,AI1853/AR1853,1000000000000)</f>
        <v>1132.90973076739</v>
      </c>
      <c r="AK1853" s="8" t="n">
        <f aca="false">IF(AND(AP1853&gt;=V_NEED,AR1853&gt;=P_MIN,AQ1853&gt;=Z_MIN,F1853&lt;=N_CAP,D1853&lt;=R_MAX,OR(CORONA_REQ=0,O1853&gt;=G1853),OR(CORE_MODE&lt;&gt;3,E_CORE&lt;=E_NULL_MAX)),1,0)</f>
        <v>0</v>
      </c>
      <c r="AL1853" s="31" t="n">
        <f aca="false">IF(AK1853=1,IF(OBJECTIVE=1,AI1853,AJ1853),1000000000000)+ROW()*0.000000001</f>
        <v>1000000000000</v>
      </c>
      <c r="AM1853" s="31" t="n">
        <v>6.236047</v>
      </c>
      <c r="AN1853" s="41" t="n">
        <v>1.445334</v>
      </c>
      <c r="AO1853" s="31" t="n">
        <v>5.28488</v>
      </c>
      <c r="AP1853" s="31" t="n">
        <f aca="false">IF(CORE_MODE=1,G1853,IF(OR(CORE_MODE=3,CORE_MODE=4),G1853+(CHOOSE(N_CW+1,0,1,CW_N2,CW_N3,CW_N4,CW_N5,CW_N6)+CHOOSE(N_CW_A+1,0,CW_A1,CW_A2))*CW_PER_SWING*AM1853,AM1853))</f>
        <v>24.446136814361</v>
      </c>
      <c r="AQ1853" s="41" t="n">
        <f aca="false">IF(CORE_MODE=2,AN1853,K1853)</f>
        <v>1.494436</v>
      </c>
      <c r="AR1853" s="31" t="n">
        <f aca="false">IF(CORE_MODE=2,AO1853,L1853)</f>
        <v>5.590857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31" t="n">
        <v>11.211605</v>
      </c>
      <c r="H1854" s="8" t="n">
        <v>118.210952</v>
      </c>
      <c r="I1854" s="8" t="n">
        <v>1661.816339</v>
      </c>
      <c r="J1854" s="31" t="n">
        <v>14.058057</v>
      </c>
      <c r="K1854" s="41" t="n">
        <v>1.515476</v>
      </c>
      <c r="L1854" s="31" t="n">
        <v>9.048392</v>
      </c>
      <c r="M1854" s="8" t="n">
        <v>137.5</v>
      </c>
      <c r="N1854" s="8" t="n">
        <v>875</v>
      </c>
      <c r="O1854" s="31" t="n">
        <v>12.140005</v>
      </c>
      <c r="P1854" s="31" t="n">
        <v>15.325078</v>
      </c>
      <c r="Q1854" s="31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31" t="n">
        <v>4.603062</v>
      </c>
      <c r="W1854" s="41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2*ROUNDUP(G1854*1000/V_ZENER,0)*PRICE_Z+(4+IF(CORE_MODE=1,1,0)+IF(OR(CORE_MODE=3,CORE_MODE=4),1+2*N_CW+2*N_CW_A,0))*ROUNDUP(G1854*DIODE_SAFETY/V_STICK,0)*PRICE_STICK</f>
        <v>90.9</v>
      </c>
      <c r="AG1854" s="24" t="n">
        <f aca="false">SUM(X1854:AF1854)</f>
        <v>2549.67494976</v>
      </c>
      <c r="AH1854" s="20" t="n">
        <f aca="false">FIXED_BOM</f>
        <v>3666</v>
      </c>
      <c r="AI1854" s="24" t="n">
        <f aca="false">(AG1854+AH1854)*(1+CONT)</f>
        <v>7148.026192224</v>
      </c>
      <c r="AJ1854" s="24" t="n">
        <f aca="false">IF(AR1854&gt;0,AI1854/AR1854,1000000000000)</f>
        <v>789.977511167067</v>
      </c>
      <c r="AK1854" s="8" t="n">
        <f aca="false">IF(AND(AP1854&gt;=V_NEED,AR1854&gt;=P_MIN,AQ1854&gt;=Z_MIN,F1854&lt;=N_CAP,D1854&lt;=R_MAX,OR(CORONA_REQ=0,O1854&gt;=G1854),OR(CORE_MODE&lt;&gt;3,E_CORE&lt;=E_NULL_MAX)),1,0)</f>
        <v>0</v>
      </c>
      <c r="AL1854" s="31" t="n">
        <f aca="false">IF(AK1854=1,IF(OBJECTIVE=1,AI1854,AJ1854),1000000000000)+ROW()*0.000000001</f>
        <v>1000000000000</v>
      </c>
      <c r="AM1854" s="31" t="n">
        <v>6.295881</v>
      </c>
      <c r="AN1854" s="41" t="n">
        <v>1.482762</v>
      </c>
      <c r="AO1854" s="31" t="n">
        <v>8.749064</v>
      </c>
      <c r="AP1854" s="31" t="n">
        <f aca="false">IF(CORE_MODE=1,G1854,IF(OR(CORE_MODE=3,CORE_MODE=4),G1854+(CHOOSE(N_CW+1,0,1,CW_N2,CW_N3,CW_N4,CW_N5,CW_N6)+CHOOSE(N_CW_A+1,0,CW_A1,CW_A2))*CW_PER_SWING*AM1854,AM1854))</f>
        <v>24.573120298703</v>
      </c>
      <c r="AQ1854" s="41" t="n">
        <f aca="false">IF(CORE_MODE=2,AN1854,K1854)</f>
        <v>1.515476</v>
      </c>
      <c r="AR1854" s="31" t="n">
        <f aca="false">IF(CORE_MODE=2,AO1854,L1854)</f>
        <v>9.048392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31" t="n">
        <v>11.211605</v>
      </c>
      <c r="H1855" s="8" t="n">
        <v>160.46948</v>
      </c>
      <c r="I1855" s="8" t="n">
        <v>2266.11319</v>
      </c>
      <c r="J1855" s="31" t="n">
        <v>14.121771</v>
      </c>
      <c r="K1855" s="41" t="n">
        <v>1.525745</v>
      </c>
      <c r="L1855" s="31" t="n">
        <v>12.501295</v>
      </c>
      <c r="M1855" s="8" t="n">
        <v>182.5</v>
      </c>
      <c r="N1855" s="8" t="n">
        <v>965</v>
      </c>
      <c r="O1855" s="31" t="n">
        <v>12.140005</v>
      </c>
      <c r="P1855" s="31" t="n">
        <v>20.433437</v>
      </c>
      <c r="Q1855" s="31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31" t="n">
        <v>5.707796</v>
      </c>
      <c r="W1855" s="41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2*ROUNDUP(G1855*1000/V_ZENER,0)*PRICE_Z+(4+IF(CORE_MODE=1,1,0)+IF(OR(CORE_MODE=3,CORE_MODE=4),1+2*N_CW+2*N_CW_A,0))*ROUNDUP(G1855*DIODE_SAFETY/V_STICK,0)*PRICE_STICK</f>
        <v>90.9</v>
      </c>
      <c r="AG1855" s="24" t="n">
        <f aca="false">SUM(X1855:AF1855)</f>
        <v>3257.57913659</v>
      </c>
      <c r="AH1855" s="20" t="n">
        <f aca="false">FIXED_BOM</f>
        <v>3666</v>
      </c>
      <c r="AI1855" s="24" t="n">
        <f aca="false">(AG1855+AH1855)*(1+CONT)</f>
        <v>7962.1160070785</v>
      </c>
      <c r="AJ1855" s="24" t="n">
        <f aca="false">IF(AR1855&gt;0,AI1855/AR1855,1000000000000)</f>
        <v>636.903297384671</v>
      </c>
      <c r="AK1855" s="8" t="n">
        <f aca="false">IF(AND(AP1855&gt;=V_NEED,AR1855&gt;=P_MIN,AQ1855&gt;=Z_MIN,F1855&lt;=N_CAP,D1855&lt;=R_MAX,OR(CORONA_REQ=0,O1855&gt;=G1855),OR(CORE_MODE&lt;&gt;3,E_CORE&lt;=E_NULL_MAX)),1,0)</f>
        <v>0</v>
      </c>
      <c r="AL1855" s="31" t="n">
        <f aca="false">IF(AK1855=1,IF(OBJECTIVE=1,AI1855,AJ1855),1000000000000)+ROW()*0.000000001</f>
        <v>1000000000000</v>
      </c>
      <c r="AM1855" s="31" t="n">
        <v>6.358883</v>
      </c>
      <c r="AN1855" s="41" t="n">
        <v>1.500383</v>
      </c>
      <c r="AO1855" s="31" t="n">
        <v>12.191393</v>
      </c>
      <c r="AP1855" s="31" t="n">
        <f aca="false">IF(CORE_MODE=1,G1855,IF(OR(CORE_MODE=3,CORE_MODE=4),G1855+(CHOOSE(N_CW+1,0,1,CW_N2,CW_N3,CW_N4,CW_N5,CW_N6)+CHOOSE(N_CW_A+1,0,CW_A1,CW_A2))*CW_PER_SWING*AM1855,AM1855))</f>
        <v>24.706827112229</v>
      </c>
      <c r="AQ1855" s="41" t="n">
        <f aca="false">IF(CORE_MODE=2,AN1855,K1855)</f>
        <v>1.525745</v>
      </c>
      <c r="AR1855" s="31" t="n">
        <f aca="false">IF(CORE_MODE=2,AO1855,L1855)</f>
        <v>12.501295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31" t="n">
        <v>11.211605</v>
      </c>
      <c r="H1856" s="8" t="n">
        <v>202.728007</v>
      </c>
      <c r="I1856" s="8" t="n">
        <v>2870.41004</v>
      </c>
      <c r="J1856" s="31" t="n">
        <v>14.158922</v>
      </c>
      <c r="K1856" s="41" t="n">
        <v>1.53172</v>
      </c>
      <c r="L1856" s="31" t="n">
        <v>15.966518</v>
      </c>
      <c r="M1856" s="8" t="n">
        <v>227.5</v>
      </c>
      <c r="N1856" s="8" t="n">
        <v>1055</v>
      </c>
      <c r="O1856" s="31" t="n">
        <v>12.140005</v>
      </c>
      <c r="P1856" s="31" t="n">
        <v>25.541796</v>
      </c>
      <c r="Q1856" s="31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31" t="n">
        <v>6.812531</v>
      </c>
      <c r="W1856" s="41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2*ROUNDUP(G1856*1000/V_ZENER,0)*PRICE_Z+(4+IF(CORE_MODE=1,1,0)+IF(OR(CORE_MODE=3,CORE_MODE=4),1+2*N_CW+2*N_CW_A,0))*ROUNDUP(G1856*DIODE_SAFETY/V_STICK,0)*PRICE_STICK</f>
        <v>90.9</v>
      </c>
      <c r="AG1856" s="24" t="n">
        <f aca="false">SUM(X1856:AF1856)</f>
        <v>3965.48333539</v>
      </c>
      <c r="AH1856" s="20" t="n">
        <f aca="false">FIXED_BOM</f>
        <v>3666</v>
      </c>
      <c r="AI1856" s="24" t="n">
        <f aca="false">(AG1856+AH1856)*(1+CONT)</f>
        <v>8776.2058356985</v>
      </c>
      <c r="AJ1856" s="24" t="n">
        <f aca="false">IF(AR1856&gt;0,AI1856/AR1856,1000000000000)</f>
        <v>549.663103483083</v>
      </c>
      <c r="AK1856" s="8" t="n">
        <f aca="false">IF(AND(AP1856&gt;=V_NEED,AR1856&gt;=P_MIN,AQ1856&gt;=Z_MIN,F1856&lt;=N_CAP,D1856&lt;=R_MAX,OR(CORONA_REQ=0,O1856&gt;=G1856),OR(CORE_MODE&lt;&gt;3,E_CORE&lt;=E_NULL_MAX)),1,0)</f>
        <v>0</v>
      </c>
      <c r="AL1856" s="31" t="n">
        <f aca="false">IF(AK1856=1,IF(OBJECTIVE=1,AI1856,AJ1856),1000000000000)+ROW()*0.000000001</f>
        <v>1000000000000</v>
      </c>
      <c r="AM1856" s="31" t="n">
        <v>6.40683</v>
      </c>
      <c r="AN1856" s="41" t="n">
        <v>1.512066</v>
      </c>
      <c r="AO1856" s="31" t="n">
        <v>15.671483</v>
      </c>
      <c r="AP1856" s="31" t="n">
        <f aca="false">IF(CORE_MODE=1,G1856,IF(OR(CORE_MODE=3,CORE_MODE=4),G1856+(CHOOSE(N_CW+1,0,1,CW_N2,CW_N3,CW_N4,CW_N5,CW_N6)+CHOOSE(N_CW_A+1,0,CW_A1,CW_A2))*CW_PER_SWING*AM1856,AM1856))</f>
        <v>24.80858325629</v>
      </c>
      <c r="AQ1856" s="41" t="n">
        <f aca="false">IF(CORE_MODE=2,AN1856,K1856)</f>
        <v>1.53172</v>
      </c>
      <c r="AR1856" s="31" t="n">
        <f aca="false">IF(CORE_MODE=2,AO1856,L1856)</f>
        <v>15.966518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31" t="n">
        <v>11.211605</v>
      </c>
      <c r="H1857" s="8" t="n">
        <v>244.986535</v>
      </c>
      <c r="I1857" s="8" t="n">
        <v>3474.706891</v>
      </c>
      <c r="J1857" s="31" t="n">
        <v>14.183257</v>
      </c>
      <c r="K1857" s="41" t="n">
        <v>1.536374</v>
      </c>
      <c r="L1857" s="31" t="n">
        <v>19.434279</v>
      </c>
      <c r="M1857" s="8" t="n">
        <v>272.5</v>
      </c>
      <c r="N1857" s="8" t="n">
        <v>1145</v>
      </c>
      <c r="O1857" s="31" t="n">
        <v>12.140005</v>
      </c>
      <c r="P1857" s="31" t="n">
        <v>30.650155</v>
      </c>
      <c r="Q1857" s="31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31" t="n">
        <v>7.917266</v>
      </c>
      <c r="W1857" s="41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2*ROUNDUP(G1857*1000/V_ZENER,0)*PRICE_Z+(4+IF(CORE_MODE=1,1,0)+IF(OR(CORE_MODE=3,CORE_MODE=4),1+2*N_CW+2*N_CW_A,0))*ROUNDUP(G1857*DIODE_SAFETY/V_STICK,0)*PRICE_STICK</f>
        <v>90.9</v>
      </c>
      <c r="AG1857" s="24" t="n">
        <f aca="false">SUM(X1857:AF1857)</f>
        <v>4673.38758222</v>
      </c>
      <c r="AH1857" s="20" t="n">
        <f aca="false">FIXED_BOM</f>
        <v>3666</v>
      </c>
      <c r="AI1857" s="24" t="n">
        <f aca="false">(AG1857+AH1857)*(1+CONT)</f>
        <v>9590.295719553</v>
      </c>
      <c r="AJ1857" s="24" t="n">
        <f aca="false">IF(AR1857&gt;0,AI1857/AR1857,1000000000000)</f>
        <v>493.473193399817</v>
      </c>
      <c r="AK1857" s="8" t="n">
        <f aca="false">IF(AND(AP1857&gt;=V_NEED,AR1857&gt;=P_MIN,AQ1857&gt;=Z_MIN,F1857&lt;=N_CAP,D1857&lt;=R_MAX,OR(CORONA_REQ=0,O1857&gt;=G1857),OR(CORE_MODE&lt;&gt;3,E_CORE&lt;=E_NULL_MAX)),1,0)</f>
        <v>0</v>
      </c>
      <c r="AL1857" s="31" t="n">
        <f aca="false">IF(AK1857=1,IF(OBJECTIVE=1,AI1857,AJ1857),1000000000000)+ROW()*0.000000001</f>
        <v>1000000000000</v>
      </c>
      <c r="AM1857" s="31" t="n">
        <v>6.482731</v>
      </c>
      <c r="AN1857" s="41" t="n">
        <v>1.519676</v>
      </c>
      <c r="AO1857" s="31" t="n">
        <v>19.133991</v>
      </c>
      <c r="AP1857" s="31" t="n">
        <f aca="false">IF(CORE_MODE=1,G1857,IF(OR(CORE_MODE=3,CORE_MODE=4),G1857+(CHOOSE(N_CW+1,0,1,CW_N2,CW_N3,CW_N4,CW_N5,CW_N6)+CHOOSE(N_CW_A+1,0,CW_A1,CW_A2))*CW_PER_SWING*AM1857,AM1857))</f>
        <v>24.969665140253</v>
      </c>
      <c r="AQ1857" s="41" t="n">
        <f aca="false">IF(CORE_MODE=2,AN1857,K1857)</f>
        <v>1.536374</v>
      </c>
      <c r="AR1857" s="31" t="n">
        <f aca="false">IF(CORE_MODE=2,AO1857,L1857)</f>
        <v>19.434279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31" t="n">
        <v>11.211605</v>
      </c>
      <c r="H1858" s="8" t="n">
        <v>329.503591</v>
      </c>
      <c r="I1858" s="8" t="n">
        <v>4683.300592</v>
      </c>
      <c r="J1858" s="31" t="n">
        <v>14.2132</v>
      </c>
      <c r="K1858" s="41" t="n">
        <v>1.540808</v>
      </c>
      <c r="L1858" s="31" t="n">
        <v>26.353956</v>
      </c>
      <c r="M1858" s="8" t="n">
        <v>362.5</v>
      </c>
      <c r="N1858" s="8" t="n">
        <v>1325</v>
      </c>
      <c r="O1858" s="31" t="n">
        <v>12.140005</v>
      </c>
      <c r="P1858" s="31" t="n">
        <v>40.866874</v>
      </c>
      <c r="Q1858" s="31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31" t="n">
        <v>10.126735</v>
      </c>
      <c r="W1858" s="41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2*ROUNDUP(G1858*1000/V_ZENER,0)*PRICE_Z+(4+IF(CORE_MODE=1,1,0)+IF(OR(CORE_MODE=3,CORE_MODE=4),1+2*N_CW+2*N_CW_A,0))*ROUNDUP(G1858*DIODE_SAFETY/V_STICK,0)*PRICE_STICK</f>
        <v>90.9</v>
      </c>
      <c r="AG1858" s="24" t="n">
        <f aca="false">SUM(X1858:AF1858)</f>
        <v>6089.19602285</v>
      </c>
      <c r="AH1858" s="20" t="n">
        <f aca="false">FIXED_BOM</f>
        <v>3666</v>
      </c>
      <c r="AI1858" s="24" t="n">
        <f aca="false">(AG1858+AH1858)*(1+CONT)</f>
        <v>11218.4754262775</v>
      </c>
      <c r="AJ1858" s="24" t="n">
        <f aca="false">IF(AR1858&gt;0,AI1858/AR1858,1000000000000)</f>
        <v>425.684683782484</v>
      </c>
      <c r="AK1858" s="8" t="n">
        <f aca="false">IF(AND(AP1858&gt;=V_NEED,AR1858&gt;=P_MIN,AQ1858&gt;=Z_MIN,F1858&lt;=N_CAP,D1858&lt;=R_MAX,OR(CORONA_REQ=0,O1858&gt;=G1858),OR(CORE_MODE&lt;&gt;3,E_CORE&lt;=E_NULL_MAX)),1,0)</f>
        <v>0</v>
      </c>
      <c r="AL1858" s="31" t="n">
        <f aca="false">IF(AK1858=1,IF(OBJECTIVE=1,AI1858,AJ1858),1000000000000)+ROW()*0.000000001</f>
        <v>1000000000000</v>
      </c>
      <c r="AM1858" s="31" t="n">
        <v>6.618771</v>
      </c>
      <c r="AN1858" s="41" t="n">
        <v>1.527993</v>
      </c>
      <c r="AO1858" s="31" t="n">
        <v>26.045676</v>
      </c>
      <c r="AP1858" s="31" t="n">
        <f aca="false">IF(CORE_MODE=1,G1858,IF(OR(CORE_MODE=3,CORE_MODE=4),G1858+(CHOOSE(N_CW+1,0,1,CW_N2,CW_N3,CW_N4,CW_N5,CW_N6)+CHOOSE(N_CW_A+1,0,CW_A1,CW_A2))*CW_PER_SWING*AM1858,AM1858))</f>
        <v>25.258377798773</v>
      </c>
      <c r="AQ1858" s="41" t="n">
        <f aca="false">IF(CORE_MODE=2,AN1858,K1858)</f>
        <v>1.540808</v>
      </c>
      <c r="AR1858" s="31" t="n">
        <f aca="false">IF(CORE_MODE=2,AO1858,L1858)</f>
        <v>26.353956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31" t="n">
        <v>11.211605</v>
      </c>
      <c r="H1859" s="8" t="n">
        <v>38.624191</v>
      </c>
      <c r="I1859" s="8" t="n">
        <v>747.798136</v>
      </c>
      <c r="J1859" s="31" t="n">
        <v>19.360875</v>
      </c>
      <c r="K1859" s="41" t="n">
        <v>1.517868</v>
      </c>
      <c r="L1859" s="31" t="n">
        <v>4.070321</v>
      </c>
      <c r="M1859" s="8" t="n">
        <v>91</v>
      </c>
      <c r="N1859" s="8" t="n">
        <v>782</v>
      </c>
      <c r="O1859" s="31" t="n">
        <v>12.737934</v>
      </c>
      <c r="P1859" s="31" t="n">
        <v>9.002859</v>
      </c>
      <c r="Q1859" s="31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31" t="n">
        <v>3.461502</v>
      </c>
      <c r="W1859" s="41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2*ROUNDUP(G1859*1000/V_ZENER,0)*PRICE_Z+(4+IF(CORE_MODE=1,1,0)+IF(OR(CORE_MODE=3,CORE_MODE=4),1+2*N_CW+2*N_CW_A,0))*ROUNDUP(G1859*DIODE_SAFETY/V_STICK,0)*PRICE_STICK</f>
        <v>90.9</v>
      </c>
      <c r="AG1859" s="24" t="n">
        <f aca="false">SUM(X1859:AF1859)</f>
        <v>1753.29870787</v>
      </c>
      <c r="AH1859" s="20" t="n">
        <f aca="false">FIXED_BOM</f>
        <v>3666</v>
      </c>
      <c r="AI1859" s="24" t="n">
        <f aca="false">(AG1859+AH1859)*(1+CONT)</f>
        <v>6232.1935140505</v>
      </c>
      <c r="AJ1859" s="24" t="n">
        <f aca="false">IF(AR1859&gt;0,AI1859/AR1859,1000000000000)</f>
        <v>1531.13071771256</v>
      </c>
      <c r="AK1859" s="8" t="n">
        <f aca="false">IF(AND(AP1859&gt;=V_NEED,AR1859&gt;=P_MIN,AQ1859&gt;=Z_MIN,F1859&lt;=N_CAP,D1859&lt;=R_MAX,OR(CORONA_REQ=0,O1859&gt;=G1859),OR(CORE_MODE&lt;&gt;3,E_CORE&lt;=E_NULL_MAX)),1,0)</f>
        <v>0</v>
      </c>
      <c r="AL1859" s="31" t="n">
        <f aca="false">IF(AK1859=1,IF(OBJECTIVE=1,AI1859,AJ1859),1000000000000)+ROW()*0.000000001</f>
        <v>1000000000000</v>
      </c>
      <c r="AM1859" s="31" t="n">
        <v>6.236529</v>
      </c>
      <c r="AN1859" s="41" t="n">
        <v>1.448435</v>
      </c>
      <c r="AO1859" s="31" t="n">
        <v>3.769982</v>
      </c>
      <c r="AP1859" s="31" t="n">
        <f aca="false">IF(CORE_MODE=1,G1859,IF(OR(CORE_MODE=3,CORE_MODE=4),G1859+(CHOOSE(N_CW+1,0,1,CW_N2,CW_N3,CW_N4,CW_N5,CW_N6)+CHOOSE(N_CW_A+1,0,CW_A1,CW_A2))*CW_PER_SWING*AM1859,AM1859))</f>
        <v>24.447159745127</v>
      </c>
      <c r="AQ1859" s="41" t="n">
        <f aca="false">IF(CORE_MODE=2,AN1859,K1859)</f>
        <v>1.517868</v>
      </c>
      <c r="AR1859" s="31" t="n">
        <f aca="false">IF(CORE_MODE=2,AO1859,L1859)</f>
        <v>4.070321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31" t="n">
        <v>11.211605</v>
      </c>
      <c r="H1860" s="8" t="n">
        <v>59.552301</v>
      </c>
      <c r="I1860" s="8" t="n">
        <v>1175.111356</v>
      </c>
      <c r="J1860" s="31" t="n">
        <v>19.732426</v>
      </c>
      <c r="K1860" s="41" t="n">
        <v>1.550188</v>
      </c>
      <c r="L1860" s="31" t="n">
        <v>6.669248</v>
      </c>
      <c r="M1860" s="8" t="n">
        <v>131</v>
      </c>
      <c r="N1860" s="8" t="n">
        <v>862</v>
      </c>
      <c r="O1860" s="31" t="n">
        <v>12.737934</v>
      </c>
      <c r="P1860" s="31" t="n">
        <v>13.504288</v>
      </c>
      <c r="Q1860" s="31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31" t="n">
        <v>4.443489</v>
      </c>
      <c r="W1860" s="41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2*ROUNDUP(G1860*1000/V_ZENER,0)*PRICE_Z+(4+IF(CORE_MODE=1,1,0)+IF(OR(CORE_MODE=3,CORE_MODE=4),1+2*N_CW+2*N_CW_A,0))*ROUNDUP(G1860*DIODE_SAFETY/V_STICK,0)*PRICE_STICK</f>
        <v>90.9</v>
      </c>
      <c r="AG1860" s="24" t="n">
        <f aca="false">SUM(X1860:AF1860)</f>
        <v>2355.08010966</v>
      </c>
      <c r="AH1860" s="20" t="n">
        <f aca="false">FIXED_BOM</f>
        <v>3666</v>
      </c>
      <c r="AI1860" s="24" t="n">
        <f aca="false">(AG1860+AH1860)*(1+CONT)</f>
        <v>6924.242126109</v>
      </c>
      <c r="AJ1860" s="24" t="n">
        <f aca="false">IF(AR1860&gt;0,AI1860/AR1860,1000000000000)</f>
        <v>1038.23431458974</v>
      </c>
      <c r="AK1860" s="8" t="n">
        <f aca="false">IF(AND(AP1860&gt;=V_NEED,AR1860&gt;=P_MIN,AQ1860&gt;=Z_MIN,F1860&lt;=N_CAP,D1860&lt;=R_MAX,OR(CORONA_REQ=0,O1860&gt;=G1860),OR(CORE_MODE&lt;&gt;3,E_CORE&lt;=E_NULL_MAX)),1,0)</f>
        <v>0</v>
      </c>
      <c r="AL1860" s="31" t="n">
        <f aca="false">IF(AK1860=1,IF(OBJECTIVE=1,AI1860,AJ1860),1000000000000)+ROW()*0.000000001</f>
        <v>1000000000000</v>
      </c>
      <c r="AM1860" s="31" t="n">
        <v>6.286825</v>
      </c>
      <c r="AN1860" s="41" t="n">
        <v>1.501051</v>
      </c>
      <c r="AO1860" s="31" t="n">
        <v>6.356316</v>
      </c>
      <c r="AP1860" s="31" t="n">
        <f aca="false">IF(CORE_MODE=1,G1860,IF(OR(CORE_MODE=3,CORE_MODE=4),G1860+(CHOOSE(N_CW+1,0,1,CW_N2,CW_N3,CW_N4,CW_N5,CW_N6)+CHOOSE(N_CW_A+1,0,CW_A1,CW_A2))*CW_PER_SWING*AM1860,AM1860))</f>
        <v>24.553901084975</v>
      </c>
      <c r="AQ1860" s="41" t="n">
        <f aca="false">IF(CORE_MODE=2,AN1860,K1860)</f>
        <v>1.550188</v>
      </c>
      <c r="AR1860" s="31" t="n">
        <f aca="false">IF(CORE_MODE=2,AO1860,L1860)</f>
        <v>6.669248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31" t="n">
        <v>11.211605</v>
      </c>
      <c r="H1861" s="8" t="n">
        <v>80.48041</v>
      </c>
      <c r="I1861" s="8" t="n">
        <v>1602.424577</v>
      </c>
      <c r="J1861" s="31" t="n">
        <v>19.910741</v>
      </c>
      <c r="K1861" s="41" t="n">
        <v>1.564952</v>
      </c>
      <c r="L1861" s="31" t="n">
        <v>9.259378</v>
      </c>
      <c r="M1861" s="8" t="n">
        <v>179</v>
      </c>
      <c r="N1861" s="8" t="n">
        <v>958</v>
      </c>
      <c r="O1861" s="31" t="n">
        <v>12.737934</v>
      </c>
      <c r="P1861" s="31" t="n">
        <v>18.005718</v>
      </c>
      <c r="Q1861" s="31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31" t="n">
        <v>5.621873</v>
      </c>
      <c r="W1861" s="41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2*ROUNDUP(G1861*1000/V_ZENER,0)*PRICE_Z+(4+IF(CORE_MODE=1,1,0)+IF(OR(CORE_MODE=3,CORE_MODE=4),1+2*N_CW+2*N_CW_A,0))*ROUNDUP(G1861*DIODE_SAFETY/V_STICK,0)*PRICE_STICK</f>
        <v>90.9</v>
      </c>
      <c r="AG1861" s="24" t="n">
        <f aca="false">SUM(X1861:AF1861)</f>
        <v>3073.59469208</v>
      </c>
      <c r="AH1861" s="20" t="n">
        <f aca="false">FIXED_BOM</f>
        <v>3666</v>
      </c>
      <c r="AI1861" s="24" t="n">
        <f aca="false">(AG1861+AH1861)*(1+CONT)</f>
        <v>7750.533895892</v>
      </c>
      <c r="AJ1861" s="24" t="n">
        <f aca="false">IF(AR1861&gt;0,AI1861/AR1861,1000000000000)</f>
        <v>837.046926466551</v>
      </c>
      <c r="AK1861" s="8" t="n">
        <f aca="false">IF(AND(AP1861&gt;=V_NEED,AR1861&gt;=P_MIN,AQ1861&gt;=Z_MIN,F1861&lt;=N_CAP,D1861&lt;=R_MAX,OR(CORONA_REQ=0,O1861&gt;=G1861),OR(CORE_MODE&lt;&gt;3,E_CORE&lt;=E_NULL_MAX)),1,0)</f>
        <v>0</v>
      </c>
      <c r="AL1861" s="31" t="n">
        <f aca="false">IF(AK1861=1,IF(OBJECTIVE=1,AI1861,AJ1861),1000000000000)+ROW()*0.000000001</f>
        <v>1000000000000</v>
      </c>
      <c r="AM1861" s="31" t="n">
        <v>6.327366</v>
      </c>
      <c r="AN1861" s="41" t="n">
        <v>1.528183</v>
      </c>
      <c r="AO1861" s="31" t="n">
        <v>8.957475</v>
      </c>
      <c r="AP1861" s="31" t="n">
        <f aca="false">IF(CORE_MODE=1,G1861,IF(OR(CORE_MODE=3,CORE_MODE=4),G1861+(CHOOSE(N_CW+1,0,1,CW_N2,CW_N3,CW_N4,CW_N5,CW_N6)+CHOOSE(N_CW_A+1,0,CW_A1,CW_A2))*CW_PER_SWING*AM1861,AM1861))</f>
        <v>24.639939749258</v>
      </c>
      <c r="AQ1861" s="41" t="n">
        <f aca="false">IF(CORE_MODE=2,AN1861,K1861)</f>
        <v>1.564952</v>
      </c>
      <c r="AR1861" s="31" t="n">
        <f aca="false">IF(CORE_MODE=2,AO1861,L1861)</f>
        <v>9.259378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31" t="n">
        <v>11.211605</v>
      </c>
      <c r="H1862" s="8" t="n">
        <v>101.408519</v>
      </c>
      <c r="I1862" s="8" t="n">
        <v>2029.737797</v>
      </c>
      <c r="J1862" s="31" t="n">
        <v>20.015456</v>
      </c>
      <c r="K1862" s="41" t="n">
        <v>1.574219</v>
      </c>
      <c r="L1862" s="31" t="n">
        <v>11.858671</v>
      </c>
      <c r="M1862" s="8" t="n">
        <v>219</v>
      </c>
      <c r="N1862" s="8" t="n">
        <v>1038</v>
      </c>
      <c r="O1862" s="31" t="n">
        <v>12.737934</v>
      </c>
      <c r="P1862" s="31" t="n">
        <v>22.507147</v>
      </c>
      <c r="Q1862" s="31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31" t="n">
        <v>6.603859</v>
      </c>
      <c r="W1862" s="41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2*ROUNDUP(G1862*1000/V_ZENER,0)*PRICE_Z+(4+IF(CORE_MODE=1,1,0)+IF(OR(CORE_MODE=3,CORE_MODE=4),1+2*N_CW+2*N_CW_A,0))*ROUNDUP(G1862*DIODE_SAFETY/V_STICK,0)*PRICE_STICK</f>
        <v>90.9</v>
      </c>
      <c r="AG1862" s="24" t="n">
        <f aca="false">SUM(X1862:AF1862)</f>
        <v>3675.37602887</v>
      </c>
      <c r="AH1862" s="20" t="n">
        <f aca="false">FIXED_BOM</f>
        <v>3666</v>
      </c>
      <c r="AI1862" s="24" t="n">
        <f aca="false">(AG1862+AH1862)*(1+CONT)</f>
        <v>8442.5824332005</v>
      </c>
      <c r="AJ1862" s="24" t="n">
        <f aca="false">IF(AR1862&gt;0,AI1862/AR1862,1000000000000)</f>
        <v>711.93327086994</v>
      </c>
      <c r="AK1862" s="8" t="n">
        <f aca="false">IF(AND(AP1862&gt;=V_NEED,AR1862&gt;=P_MIN,AQ1862&gt;=Z_MIN,F1862&lt;=N_CAP,D1862&lt;=R_MAX,OR(CORONA_REQ=0,O1862&gt;=G1862),OR(CORE_MODE&lt;&gt;3,E_CORE&lt;=E_NULL_MAX)),1,0)</f>
        <v>0</v>
      </c>
      <c r="AL1862" s="31" t="n">
        <f aca="false">IF(AK1862=1,IF(OBJECTIVE=1,AI1862,AJ1862),1000000000000)+ROW()*0.000000001</f>
        <v>1000000000000</v>
      </c>
      <c r="AM1862" s="31" t="n">
        <v>6.37673</v>
      </c>
      <c r="AN1862" s="41" t="n">
        <v>1.543524</v>
      </c>
      <c r="AO1862" s="31" t="n">
        <v>11.543823</v>
      </c>
      <c r="AP1862" s="31" t="n">
        <f aca="false">IF(CORE_MODE=1,G1862,IF(OR(CORE_MODE=3,CORE_MODE=4),G1862+(CHOOSE(N_CW+1,0,1,CW_N2,CW_N3,CW_N4,CW_N5,CW_N6)+CHOOSE(N_CW_A+1,0,CW_A1,CW_A2))*CW_PER_SWING*AM1862,AM1862))</f>
        <v>24.74470313999</v>
      </c>
      <c r="AQ1862" s="41" t="n">
        <f aca="false">IF(CORE_MODE=2,AN1862,K1862)</f>
        <v>1.574219</v>
      </c>
      <c r="AR1862" s="31" t="n">
        <f aca="false">IF(CORE_MODE=2,AO1862,L1862)</f>
        <v>11.858671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31" t="n">
        <v>11.211605</v>
      </c>
      <c r="H1863" s="8" t="n">
        <v>122.336628</v>
      </c>
      <c r="I1863" s="8" t="n">
        <v>2457.051018</v>
      </c>
      <c r="J1863" s="31" t="n">
        <v>20.084345</v>
      </c>
      <c r="K1863" s="41" t="n">
        <v>1.58085</v>
      </c>
      <c r="L1863" s="31" t="n">
        <v>14.467392</v>
      </c>
      <c r="M1863" s="8" t="n">
        <v>267</v>
      </c>
      <c r="N1863" s="8" t="n">
        <v>1134</v>
      </c>
      <c r="O1863" s="31" t="n">
        <v>12.737934</v>
      </c>
      <c r="P1863" s="31" t="n">
        <v>27.008577</v>
      </c>
      <c r="Q1863" s="31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31" t="n">
        <v>7.782243</v>
      </c>
      <c r="W1863" s="41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2*ROUNDUP(G1863*1000/V_ZENER,0)*PRICE_Z+(4+IF(CORE_MODE=1,1,0)+IF(OR(CORE_MODE=3,CORE_MODE=4),1+2*N_CW+2*N_CW_A,0))*ROUNDUP(G1863*DIODE_SAFETY/V_STICK,0)*PRICE_STICK</f>
        <v>90.9</v>
      </c>
      <c r="AG1863" s="24" t="n">
        <f aca="false">SUM(X1863:AF1863)</f>
        <v>4393.89062326</v>
      </c>
      <c r="AH1863" s="20" t="n">
        <f aca="false">FIXED_BOM</f>
        <v>3666</v>
      </c>
      <c r="AI1863" s="24" t="n">
        <f aca="false">(AG1863+AH1863)*(1+CONT)</f>
        <v>9268.874216749</v>
      </c>
      <c r="AJ1863" s="24" t="n">
        <f aca="false">IF(AR1863&gt;0,AI1863/AR1863,1000000000000)</f>
        <v>640.673468773709</v>
      </c>
      <c r="AK1863" s="8" t="n">
        <f aca="false">IF(AND(AP1863&gt;=V_NEED,AR1863&gt;=P_MIN,AQ1863&gt;=Z_MIN,F1863&lt;=N_CAP,D1863&lt;=R_MAX,OR(CORONA_REQ=0,O1863&gt;=G1863),OR(CORE_MODE&lt;&gt;3,E_CORE&lt;=E_NULL_MAX)),1,0)</f>
        <v>0</v>
      </c>
      <c r="AL1863" s="31" t="n">
        <f aca="false">IF(AK1863=1,IF(OBJECTIVE=1,AI1863,AJ1863),1000000000000)+ROW()*0.000000001</f>
        <v>1000000000000</v>
      </c>
      <c r="AM1863" s="31" t="n">
        <v>6.416559</v>
      </c>
      <c r="AN1863" s="41" t="n">
        <v>1.555145</v>
      </c>
      <c r="AO1863" s="31" t="n">
        <v>14.153963</v>
      </c>
      <c r="AP1863" s="31" t="n">
        <f aca="false">IF(CORE_MODE=1,G1863,IF(OR(CORE_MODE=3,CORE_MODE=4),G1863+(CHOOSE(N_CW+1,0,1,CW_N2,CW_N3,CW_N4,CW_N5,CW_N6)+CHOOSE(N_CW_A+1,0,CW_A1,CW_A2))*CW_PER_SWING*AM1863,AM1863))</f>
        <v>24.829230753017</v>
      </c>
      <c r="AQ1863" s="41" t="n">
        <f aca="false">IF(CORE_MODE=2,AN1863,K1863)</f>
        <v>1.58085</v>
      </c>
      <c r="AR1863" s="31" t="n">
        <f aca="false">IF(CORE_MODE=2,AO1863,L1863)</f>
        <v>14.467392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31" t="n">
        <v>11.211605</v>
      </c>
      <c r="H1864" s="8" t="n">
        <v>164.192847</v>
      </c>
      <c r="I1864" s="8" t="n">
        <v>3311.677459</v>
      </c>
      <c r="J1864" s="31" t="n">
        <v>20.169438</v>
      </c>
      <c r="K1864" s="41" t="n">
        <v>1.587852</v>
      </c>
      <c r="L1864" s="31" t="n">
        <v>19.656965</v>
      </c>
      <c r="M1864" s="8" t="n">
        <v>347</v>
      </c>
      <c r="N1864" s="8" t="n">
        <v>1294</v>
      </c>
      <c r="O1864" s="31" t="n">
        <v>12.737934</v>
      </c>
      <c r="P1864" s="31" t="n">
        <v>36.011436</v>
      </c>
      <c r="Q1864" s="31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31" t="n">
        <v>9.746216</v>
      </c>
      <c r="W1864" s="41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2*ROUNDUP(G1864*1000/V_ZENER,0)*PRICE_Z+(4+IF(CORE_MODE=1,1,0)+IF(OR(CORE_MODE=3,CORE_MODE=4),1+2*N_CW+2*N_CW_A,0))*ROUNDUP(G1864*DIODE_SAFETY/V_STICK,0)*PRICE_STICK</f>
        <v>90.9</v>
      </c>
      <c r="AG1864" s="24" t="n">
        <f aca="false">SUM(X1864:AF1864)</f>
        <v>5597.45343381</v>
      </c>
      <c r="AH1864" s="20" t="n">
        <f aca="false">FIXED_BOM</f>
        <v>3666</v>
      </c>
      <c r="AI1864" s="24" t="n">
        <f aca="false">(AG1864+AH1864)*(1+CONT)</f>
        <v>10652.9714488815</v>
      </c>
      <c r="AJ1864" s="24" t="n">
        <f aca="false">IF(AR1864&gt;0,AI1864/AR1864,1000000000000)</f>
        <v>541.94385801071</v>
      </c>
      <c r="AK1864" s="8" t="n">
        <f aca="false">IF(AND(AP1864&gt;=V_NEED,AR1864&gt;=P_MIN,AQ1864&gt;=Z_MIN,F1864&lt;=N_CAP,D1864&lt;=R_MAX,OR(CORONA_REQ=0,O1864&gt;=G1864),OR(CORE_MODE&lt;&gt;3,E_CORE&lt;=E_NULL_MAX)),1,0)</f>
        <v>0</v>
      </c>
      <c r="AL1864" s="31" t="n">
        <f aca="false">IF(AK1864=1,IF(OBJECTIVE=1,AI1864,AJ1864),1000000000000)+ROW()*0.000000001</f>
        <v>1000000000000</v>
      </c>
      <c r="AM1864" s="31" t="n">
        <v>6.505413</v>
      </c>
      <c r="AN1864" s="41" t="n">
        <v>1.568834</v>
      </c>
      <c r="AO1864" s="31" t="n">
        <v>19.354815</v>
      </c>
      <c r="AP1864" s="31" t="n">
        <f aca="false">IF(CORE_MODE=1,G1864,IF(OR(CORE_MODE=3,CORE_MODE=4),G1864+(CHOOSE(N_CW+1,0,1,CW_N2,CW_N3,CW_N4,CW_N5,CW_N6)+CHOOSE(N_CW_A+1,0,CW_A1,CW_A2))*CW_PER_SWING*AM1864,AM1864))</f>
        <v>25.017802309619</v>
      </c>
      <c r="AQ1864" s="41" t="n">
        <f aca="false">IF(CORE_MODE=2,AN1864,K1864)</f>
        <v>1.587852</v>
      </c>
      <c r="AR1864" s="31" t="n">
        <f aca="false">IF(CORE_MODE=2,AO1864,L1864)</f>
        <v>19.656965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31" t="n">
        <v>11.211605</v>
      </c>
      <c r="H1865" s="8" t="n">
        <v>52.324064</v>
      </c>
      <c r="I1865" s="8" t="n">
        <v>903.264479</v>
      </c>
      <c r="J1865" s="31" t="n">
        <v>17.262889</v>
      </c>
      <c r="K1865" s="41" t="n">
        <v>1.516693</v>
      </c>
      <c r="L1865" s="31" t="n">
        <v>4.913679</v>
      </c>
      <c r="M1865" s="8" t="n">
        <v>91</v>
      </c>
      <c r="N1865" s="8" t="n">
        <v>782</v>
      </c>
      <c r="O1865" s="31" t="n">
        <v>12.737934</v>
      </c>
      <c r="P1865" s="31" t="n">
        <v>10.631461</v>
      </c>
      <c r="Q1865" s="31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31" t="n">
        <v>3.461502</v>
      </c>
      <c r="W1865" s="41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2*ROUNDUP(G1865*1000/V_ZENER,0)*PRICE_Z+(4+IF(CORE_MODE=1,1,0)+IF(OR(CORE_MODE=3,CORE_MODE=4),1+2*N_CW+2*N_CW_A,0))*ROUNDUP(G1865*DIODE_SAFETY/V_STICK,0)*PRICE_STICK</f>
        <v>90.9</v>
      </c>
      <c r="AG1865" s="24" t="n">
        <f aca="false">SUM(X1865:AF1865)</f>
        <v>1772.79307381</v>
      </c>
      <c r="AH1865" s="20" t="n">
        <f aca="false">FIXED_BOM</f>
        <v>3666</v>
      </c>
      <c r="AI1865" s="24" t="n">
        <f aca="false">(AG1865+AH1865)*(1+CONT)</f>
        <v>6254.6120348815</v>
      </c>
      <c r="AJ1865" s="24" t="n">
        <f aca="false">IF(AR1865&gt;0,AI1865/AR1865,1000000000000)</f>
        <v>1272.89797214704</v>
      </c>
      <c r="AK1865" s="8" t="n">
        <f aca="false">IF(AND(AP1865&gt;=V_NEED,AR1865&gt;=P_MIN,AQ1865&gt;=Z_MIN,F1865&lt;=N_CAP,D1865&lt;=R_MAX,OR(CORONA_REQ=0,O1865&gt;=G1865),OR(CORE_MODE&lt;&gt;3,E_CORE&lt;=E_NULL_MAX)),1,0)</f>
        <v>0</v>
      </c>
      <c r="AL1865" s="31" t="n">
        <f aca="false">IF(AK1865=1,IF(OBJECTIVE=1,AI1865,AJ1865),1000000000000)+ROW()*0.000000001</f>
        <v>1000000000000</v>
      </c>
      <c r="AM1865" s="31" t="n">
        <v>6.243533</v>
      </c>
      <c r="AN1865" s="41" t="n">
        <v>1.458237</v>
      </c>
      <c r="AO1865" s="31" t="n">
        <v>4.611263</v>
      </c>
      <c r="AP1865" s="31" t="n">
        <f aca="false">IF(CORE_MODE=1,G1865,IF(OR(CORE_MODE=3,CORE_MODE=4),G1865+(CHOOSE(N_CW+1,0,1,CW_N2,CW_N3,CW_N4,CW_N5,CW_N6)+CHOOSE(N_CW_A+1,0,CW_A1,CW_A2))*CW_PER_SWING*AM1865,AM1865))</f>
        <v>24.462024075179</v>
      </c>
      <c r="AQ1865" s="41" t="n">
        <f aca="false">IF(CORE_MODE=2,AN1865,K1865)</f>
        <v>1.516693</v>
      </c>
      <c r="AR1865" s="31" t="n">
        <f aca="false">IF(CORE_MODE=2,AO1865,L1865)</f>
        <v>4.913679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31" t="n">
        <v>11.211605</v>
      </c>
      <c r="H1866" s="8" t="n">
        <v>81.080671</v>
      </c>
      <c r="I1866" s="8" t="n">
        <v>1419.415611</v>
      </c>
      <c r="J1866" s="31" t="n">
        <v>17.506214</v>
      </c>
      <c r="K1866" s="41" t="n">
        <v>1.543064</v>
      </c>
      <c r="L1866" s="31" t="n">
        <v>7.991192</v>
      </c>
      <c r="M1866" s="8" t="n">
        <v>139</v>
      </c>
      <c r="N1866" s="8" t="n">
        <v>878</v>
      </c>
      <c r="O1866" s="31" t="n">
        <v>12.737934</v>
      </c>
      <c r="P1866" s="31" t="n">
        <v>15.947191</v>
      </c>
      <c r="Q1866" s="31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31" t="n">
        <v>4.639886</v>
      </c>
      <c r="W1866" s="41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2*ROUNDUP(G1866*1000/V_ZENER,0)*PRICE_Z+(4+IF(CORE_MODE=1,1,0)+IF(OR(CORE_MODE=3,CORE_MODE=4),1+2*N_CW+2*N_CW_A,0))*ROUNDUP(G1866*DIODE_SAFETY/V_STICK,0)*PRICE_STICK</f>
        <v>90.9</v>
      </c>
      <c r="AG1866" s="24" t="n">
        <f aca="false">SUM(X1866:AF1866)</f>
        <v>2501.05482723</v>
      </c>
      <c r="AH1866" s="20" t="n">
        <f aca="false">FIXED_BOM</f>
        <v>3666</v>
      </c>
      <c r="AI1866" s="24" t="n">
        <f aca="false">(AG1866+AH1866)*(1+CONT)</f>
        <v>7092.1130513145</v>
      </c>
      <c r="AJ1866" s="24" t="n">
        <f aca="false">IF(AR1866&gt;0,AI1866/AR1866,1000000000000)</f>
        <v>887.491259290792</v>
      </c>
      <c r="AK1866" s="8" t="n">
        <f aca="false">IF(AND(AP1866&gt;=V_NEED,AR1866&gt;=P_MIN,AQ1866&gt;=Z_MIN,F1866&lt;=N_CAP,D1866&lt;=R_MAX,OR(CORONA_REQ=0,O1866&gt;=G1866),OR(CORE_MODE&lt;&gt;3,E_CORE&lt;=E_NULL_MAX)),1,0)</f>
        <v>0</v>
      </c>
      <c r="AL1866" s="31" t="n">
        <f aca="false">IF(AK1866=1,IF(OBJECTIVE=1,AI1866,AJ1866),1000000000000)+ROW()*0.000000001</f>
        <v>1000000000000</v>
      </c>
      <c r="AM1866" s="31" t="n">
        <v>6.293587</v>
      </c>
      <c r="AN1866" s="41" t="n">
        <v>1.503429</v>
      </c>
      <c r="AO1866" s="31" t="n">
        <v>7.689533</v>
      </c>
      <c r="AP1866" s="31" t="n">
        <f aca="false">IF(CORE_MODE=1,G1866,IF(OR(CORE_MODE=3,CORE_MODE=4),G1866+(CHOOSE(N_CW+1,0,1,CW_N2,CW_N3,CW_N4,CW_N5,CW_N6)+CHOOSE(N_CW_A+1,0,CW_A1,CW_A2))*CW_PER_SWING*AM1866,AM1866))</f>
        <v>24.568251827381</v>
      </c>
      <c r="AQ1866" s="41" t="n">
        <f aca="false">IF(CORE_MODE=2,AN1866,K1866)</f>
        <v>1.543064</v>
      </c>
      <c r="AR1866" s="31" t="n">
        <f aca="false">IF(CORE_MODE=2,AO1866,L1866)</f>
        <v>7.991192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31" t="n">
        <v>11.211605</v>
      </c>
      <c r="H1867" s="8" t="n">
        <v>109.837279</v>
      </c>
      <c r="I1867" s="8" t="n">
        <v>1935.566742</v>
      </c>
      <c r="J1867" s="31" t="n">
        <v>17.622129</v>
      </c>
      <c r="K1867" s="41" t="n">
        <v>1.555608</v>
      </c>
      <c r="L1867" s="31" t="n">
        <v>11.06828</v>
      </c>
      <c r="M1867" s="8" t="n">
        <v>187</v>
      </c>
      <c r="N1867" s="8" t="n">
        <v>974</v>
      </c>
      <c r="O1867" s="31" t="n">
        <v>12.737934</v>
      </c>
      <c r="P1867" s="31" t="n">
        <v>21.262921</v>
      </c>
      <c r="Q1867" s="31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31" t="n">
        <v>5.81827</v>
      </c>
      <c r="W1867" s="41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2*ROUNDUP(G1867*1000/V_ZENER,0)*PRICE_Z+(4+IF(CORE_MODE=1,1,0)+IF(OR(CORE_MODE=3,CORE_MODE=4),1+2*N_CW+2*N_CW_A,0))*ROUNDUP(G1867*DIODE_SAFETY/V_STICK,0)*PRICE_STICK</f>
        <v>90.9</v>
      </c>
      <c r="AG1867" s="24" t="n">
        <f aca="false">SUM(X1867:AF1867)</f>
        <v>3229.31658215</v>
      </c>
      <c r="AH1867" s="20" t="n">
        <f aca="false">FIXED_BOM</f>
        <v>3666</v>
      </c>
      <c r="AI1867" s="24" t="n">
        <f aca="false">(AG1867+AH1867)*(1+CONT)</f>
        <v>7929.6140694725</v>
      </c>
      <c r="AJ1867" s="24" t="n">
        <f aca="false">IF(AR1867&gt;0,AI1867/AR1867,1000000000000)</f>
        <v>716.426948854971</v>
      </c>
      <c r="AK1867" s="8" t="n">
        <f aca="false">IF(AND(AP1867&gt;=V_NEED,AR1867&gt;=P_MIN,AQ1867&gt;=Z_MIN,F1867&lt;=N_CAP,D1867&lt;=R_MAX,OR(CORONA_REQ=0,O1867&gt;=G1867),OR(CORE_MODE&lt;&gt;3,E_CORE&lt;=E_NULL_MAX)),1,0)</f>
        <v>0</v>
      </c>
      <c r="AL1867" s="31" t="n">
        <f aca="false">IF(AK1867=1,IF(OBJECTIVE=1,AI1867,AJ1867),1000000000000)+ROW()*0.000000001</f>
        <v>1000000000000</v>
      </c>
      <c r="AM1867" s="31" t="n">
        <v>6.35239</v>
      </c>
      <c r="AN1867" s="41" t="n">
        <v>1.524675</v>
      </c>
      <c r="AO1867" s="31" t="n">
        <v>10.756015</v>
      </c>
      <c r="AP1867" s="31" t="n">
        <f aca="false">IF(CORE_MODE=1,G1867,IF(OR(CORE_MODE=3,CORE_MODE=4),G1867+(CHOOSE(N_CW+1,0,1,CW_N2,CW_N3,CW_N4,CW_N5,CW_N6)+CHOOSE(N_CW_A+1,0,CW_A1,CW_A2))*CW_PER_SWING*AM1867,AM1867))</f>
        <v>24.69304725857</v>
      </c>
      <c r="AQ1867" s="41" t="n">
        <f aca="false">IF(CORE_MODE=2,AN1867,K1867)</f>
        <v>1.555608</v>
      </c>
      <c r="AR1867" s="31" t="n">
        <f aca="false">IF(CORE_MODE=2,AO1867,L1867)</f>
        <v>11.06828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31" t="n">
        <v>11.211605</v>
      </c>
      <c r="H1868" s="8" t="n">
        <v>138.593887</v>
      </c>
      <c r="I1868" s="8" t="n">
        <v>2451.717873</v>
      </c>
      <c r="J1868" s="31" t="n">
        <v>17.689942</v>
      </c>
      <c r="K1868" s="41" t="n">
        <v>1.562623</v>
      </c>
      <c r="L1868" s="31" t="n">
        <v>14.138811</v>
      </c>
      <c r="M1868" s="8" t="n">
        <v>235</v>
      </c>
      <c r="N1868" s="8" t="n">
        <v>1070</v>
      </c>
      <c r="O1868" s="31" t="n">
        <v>12.737934</v>
      </c>
      <c r="P1868" s="31" t="n">
        <v>26.578651</v>
      </c>
      <c r="Q1868" s="31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31" t="n">
        <v>6.996654</v>
      </c>
      <c r="W1868" s="41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2*ROUNDUP(G1868*1000/V_ZENER,0)*PRICE_Z+(4+IF(CORE_MODE=1,1,0)+IF(OR(CORE_MODE=3,CORE_MODE=4),1+2*N_CW+2*N_CW_A,0))*ROUNDUP(G1868*DIODE_SAFETY/V_STICK,0)*PRICE_STICK</f>
        <v>90.9</v>
      </c>
      <c r="AG1868" s="24" t="n">
        <f aca="false">SUM(X1868:AF1868)</f>
        <v>3957.57834754</v>
      </c>
      <c r="AH1868" s="20" t="n">
        <f aca="false">FIXED_BOM</f>
        <v>3666</v>
      </c>
      <c r="AI1868" s="24" t="n">
        <f aca="false">(AG1868+AH1868)*(1+CONT)</f>
        <v>8767.115099671</v>
      </c>
      <c r="AJ1868" s="24" t="n">
        <f aca="false">IF(AR1868&gt;0,AI1868/AR1868,1000000000000)</f>
        <v>620.07442490539</v>
      </c>
      <c r="AK1868" s="8" t="n">
        <f aca="false">IF(AND(AP1868&gt;=V_NEED,AR1868&gt;=P_MIN,AQ1868&gt;=Z_MIN,F1868&lt;=N_CAP,D1868&lt;=R_MAX,OR(CORONA_REQ=0,O1868&gt;=G1868),OR(CORE_MODE&lt;&gt;3,E_CORE&lt;=E_NULL_MAX)),1,0)</f>
        <v>0</v>
      </c>
      <c r="AL1868" s="31" t="n">
        <f aca="false">IF(AK1868=1,IF(OBJECTIVE=1,AI1868,AJ1868),1000000000000)+ROW()*0.000000001</f>
        <v>1000000000000</v>
      </c>
      <c r="AM1868" s="31" t="n">
        <v>6.401202</v>
      </c>
      <c r="AN1868" s="41" t="n">
        <v>1.537685</v>
      </c>
      <c r="AO1868" s="31" t="n">
        <v>13.826775</v>
      </c>
      <c r="AP1868" s="31" t="n">
        <f aca="false">IF(CORE_MODE=1,G1868,IF(OR(CORE_MODE=3,CORE_MODE=4),G1868+(CHOOSE(N_CW+1,0,1,CW_N2,CW_N3,CW_N4,CW_N5,CW_N6)+CHOOSE(N_CW_A+1,0,CW_A1,CW_A2))*CW_PER_SWING*AM1868,AM1868))</f>
        <v>24.796639160126</v>
      </c>
      <c r="AQ1868" s="41" t="n">
        <f aca="false">IF(CORE_MODE=2,AN1868,K1868)</f>
        <v>1.562623</v>
      </c>
      <c r="AR1868" s="31" t="n">
        <f aca="false">IF(CORE_MODE=2,AO1868,L1868)</f>
        <v>14.138811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31" t="n">
        <v>11.211605</v>
      </c>
      <c r="H1869" s="8" t="n">
        <v>167.350495</v>
      </c>
      <c r="I1869" s="8" t="n">
        <v>2967.869004</v>
      </c>
      <c r="J1869" s="31" t="n">
        <v>17.73445</v>
      </c>
      <c r="K1869" s="41" t="n">
        <v>1.567734</v>
      </c>
      <c r="L1869" s="31" t="n">
        <v>17.221726</v>
      </c>
      <c r="M1869" s="8" t="n">
        <v>275</v>
      </c>
      <c r="N1869" s="8" t="n">
        <v>1150</v>
      </c>
      <c r="O1869" s="31" t="n">
        <v>12.737934</v>
      </c>
      <c r="P1869" s="31" t="n">
        <v>31.894382</v>
      </c>
      <c r="Q1869" s="31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31" t="n">
        <v>7.97864</v>
      </c>
      <c r="W1869" s="41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2*ROUNDUP(G1869*1000/V_ZENER,0)*PRICE_Z+(4+IF(CORE_MODE=1,1,0)+IF(OR(CORE_MODE=3,CORE_MODE=4),1+2*N_CW+2*N_CW_A,0))*ROUNDUP(G1869*DIODE_SAFETY/V_STICK,0)*PRICE_STICK</f>
        <v>90.9</v>
      </c>
      <c r="AG1869" s="24" t="n">
        <f aca="false">SUM(X1869:AF1869)</f>
        <v>4569.10687927</v>
      </c>
      <c r="AH1869" s="20" t="n">
        <f aca="false">FIXED_BOM</f>
        <v>3666</v>
      </c>
      <c r="AI1869" s="24" t="n">
        <f aca="false">(AG1869+AH1869)*(1+CONT)</f>
        <v>9470.3729111605</v>
      </c>
      <c r="AJ1869" s="24" t="n">
        <f aca="false">IF(AR1869&gt;0,AI1869/AR1869,1000000000000)</f>
        <v>549.908465107417</v>
      </c>
      <c r="AK1869" s="8" t="n">
        <f aca="false">IF(AND(AP1869&gt;=V_NEED,AR1869&gt;=P_MIN,AQ1869&gt;=Z_MIN,F1869&lt;=N_CAP,D1869&lt;=R_MAX,OR(CORONA_REQ=0,O1869&gt;=G1869),OR(CORE_MODE&lt;&gt;3,E_CORE&lt;=E_NULL_MAX)),1,0)</f>
        <v>0</v>
      </c>
      <c r="AL1869" s="31" t="n">
        <f aca="false">IF(AK1869=1,IF(OBJECTIVE=1,AI1869,AJ1869),1000000000000)+ROW()*0.000000001</f>
        <v>1000000000000</v>
      </c>
      <c r="AM1869" s="31" t="n">
        <v>6.4406</v>
      </c>
      <c r="AN1869" s="41" t="n">
        <v>1.547697</v>
      </c>
      <c r="AO1869" s="31" t="n">
        <v>16.927061</v>
      </c>
      <c r="AP1869" s="31" t="n">
        <f aca="false">IF(CORE_MODE=1,G1869,IF(OR(CORE_MODE=3,CORE_MODE=4),G1869+(CHOOSE(N_CW+1,0,1,CW_N2,CW_N3,CW_N4,CW_N5,CW_N6)+CHOOSE(N_CW_A+1,0,CW_A1,CW_A2))*CW_PER_SWING*AM1869,AM1869))</f>
        <v>24.8802520778</v>
      </c>
      <c r="AQ1869" s="41" t="n">
        <f aca="false">IF(CORE_MODE=2,AN1869,K1869)</f>
        <v>1.567734</v>
      </c>
      <c r="AR1869" s="31" t="n">
        <f aca="false">IF(CORE_MODE=2,AO1869,L1869)</f>
        <v>17.221726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31" t="n">
        <v>11.211605</v>
      </c>
      <c r="H1870" s="8" t="n">
        <v>224.86371</v>
      </c>
      <c r="I1870" s="8" t="n">
        <v>4000.171266</v>
      </c>
      <c r="J1870" s="31" t="n">
        <v>17.789315</v>
      </c>
      <c r="K1870" s="41" t="n">
        <v>1.574436</v>
      </c>
      <c r="L1870" s="31" t="n">
        <v>23.397398</v>
      </c>
      <c r="M1870" s="8" t="n">
        <v>371</v>
      </c>
      <c r="N1870" s="8" t="n">
        <v>1342</v>
      </c>
      <c r="O1870" s="31" t="n">
        <v>12.737934</v>
      </c>
      <c r="P1870" s="31" t="n">
        <v>42.525842</v>
      </c>
      <c r="Q1870" s="31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31" t="n">
        <v>10.335408</v>
      </c>
      <c r="W1870" s="41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2*ROUNDUP(G1870*1000/V_ZENER,0)*PRICE_Z+(4+IF(CORE_MODE=1,1,0)+IF(OR(CORE_MODE=3,CORE_MODE=4),1+2*N_CW+2*N_CW_A,0))*ROUNDUP(G1870*DIODE_SAFETY/V_STICK,0)*PRICE_STICK</f>
        <v>90.9</v>
      </c>
      <c r="AG1870" s="24" t="n">
        <f aca="false">SUM(X1870:AF1870)</f>
        <v>6025.63038611</v>
      </c>
      <c r="AH1870" s="20" t="n">
        <f aca="false">FIXED_BOM</f>
        <v>3666</v>
      </c>
      <c r="AI1870" s="24" t="n">
        <f aca="false">(AG1870+AH1870)*(1+CONT)</f>
        <v>11145.3749440265</v>
      </c>
      <c r="AJ1870" s="24" t="n">
        <f aca="false">IF(AR1870&gt;0,AI1870/AR1870,1000000000000)</f>
        <v>476.351043138493</v>
      </c>
      <c r="AK1870" s="8" t="n">
        <f aca="false">IF(AND(AP1870&gt;=V_NEED,AR1870&gt;=P_MIN,AQ1870&gt;=Z_MIN,F1870&lt;=N_CAP,D1870&lt;=R_MAX,OR(CORONA_REQ=0,O1870&gt;=G1870),OR(CORE_MODE&lt;&gt;3,E_CORE&lt;=E_NULL_MAX)),1,0)</f>
        <v>0</v>
      </c>
      <c r="AL1870" s="31" t="n">
        <f aca="false">IF(AK1870=1,IF(OBJECTIVE=1,AI1870,AJ1870),1000000000000)+ROW()*0.000000001</f>
        <v>1000000000000</v>
      </c>
      <c r="AM1870" s="31" t="n">
        <v>6.578115</v>
      </c>
      <c r="AN1870" s="41" t="n">
        <v>1.558615</v>
      </c>
      <c r="AO1870" s="31" t="n">
        <v>23.086117</v>
      </c>
      <c r="AP1870" s="31" t="n">
        <f aca="false">IF(CORE_MODE=1,G1870,IF(OR(CORE_MODE=3,CORE_MODE=4),G1870+(CHOOSE(N_CW+1,0,1,CW_N2,CW_N3,CW_N4,CW_N5,CW_N6)+CHOOSE(N_CW_A+1,0,CW_A1,CW_A2))*CW_PER_SWING*AM1870,AM1870))</f>
        <v>25.172095074245</v>
      </c>
      <c r="AQ1870" s="41" t="n">
        <f aca="false">IF(CORE_MODE=2,AN1870,K1870)</f>
        <v>1.574436</v>
      </c>
      <c r="AR1870" s="31" t="n">
        <f aca="false">IF(CORE_MODE=2,AO1870,L1870)</f>
        <v>23.397398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31" t="n">
        <v>11.211605</v>
      </c>
      <c r="H1871" s="8" t="n">
        <v>82.550198</v>
      </c>
      <c r="I1871" s="8" t="n">
        <v>1059.283133</v>
      </c>
      <c r="J1871" s="31" t="n">
        <v>12.831988</v>
      </c>
      <c r="K1871" s="41" t="n">
        <v>1.480648</v>
      </c>
      <c r="L1871" s="31" t="n">
        <v>5.495108</v>
      </c>
      <c r="M1871" s="8" t="n">
        <v>99</v>
      </c>
      <c r="N1871" s="8" t="n">
        <v>798</v>
      </c>
      <c r="O1871" s="31" t="n">
        <v>12.737934</v>
      </c>
      <c r="P1871" s="31" t="n">
        <v>12.260062</v>
      </c>
      <c r="Q1871" s="31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31" t="n">
        <v>3.6579</v>
      </c>
      <c r="W1871" s="41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2*ROUNDUP(G1871*1000/V_ZENER,0)*PRICE_Z+(4+IF(CORE_MODE=1,1,0)+IF(OR(CORE_MODE=3,CORE_MODE=4),1+2*N_CW+2*N_CW_A,0))*ROUNDUP(G1871*DIODE_SAFETY/V_STICK,0)*PRICE_STICK</f>
        <v>90.9</v>
      </c>
      <c r="AG1871" s="24" t="n">
        <f aca="false">SUM(X1871:AF1871)</f>
        <v>1909.02060144</v>
      </c>
      <c r="AH1871" s="20" t="n">
        <f aca="false">FIXED_BOM</f>
        <v>3666</v>
      </c>
      <c r="AI1871" s="24" t="n">
        <f aca="false">(AG1871+AH1871)*(1+CONT)</f>
        <v>6411.273691656</v>
      </c>
      <c r="AJ1871" s="24" t="n">
        <f aca="false">IF(AR1871&gt;0,AI1871/AR1871,1000000000000)</f>
        <v>1166.72387360831</v>
      </c>
      <c r="AK1871" s="8" t="n">
        <f aca="false">IF(AND(AP1871&gt;=V_NEED,AR1871&gt;=P_MIN,AQ1871&gt;=Z_MIN,F1871&lt;=N_CAP,D1871&lt;=R_MAX,OR(CORONA_REQ=0,O1871&gt;=G1871),OR(CORE_MODE&lt;&gt;3,E_CORE&lt;=E_NULL_MAX)),1,0)</f>
        <v>0</v>
      </c>
      <c r="AL1871" s="31" t="n">
        <f aca="false">IF(AK1871=1,IF(OBJECTIVE=1,AI1871,AJ1871),1000000000000)+ROW()*0.000000001</f>
        <v>1000000000000</v>
      </c>
      <c r="AM1871" s="31" t="n">
        <v>6.225918</v>
      </c>
      <c r="AN1871" s="41" t="n">
        <v>1.432777</v>
      </c>
      <c r="AO1871" s="31" t="n">
        <v>5.191334</v>
      </c>
      <c r="AP1871" s="31" t="n">
        <f aca="false">IF(CORE_MODE=1,G1871,IF(OR(CORE_MODE=3,CORE_MODE=4),G1871+(CHOOSE(N_CW+1,0,1,CW_N2,CW_N3,CW_N4,CW_N5,CW_N6)+CHOOSE(N_CW_A+1,0,CW_A1,CW_A2))*CW_PER_SWING*AM1871,AM1871))</f>
        <v>24.424640412434</v>
      </c>
      <c r="AQ1871" s="41" t="n">
        <f aca="false">IF(CORE_MODE=2,AN1871,K1871)</f>
        <v>1.480648</v>
      </c>
      <c r="AR1871" s="31" t="n">
        <f aca="false">IF(CORE_MODE=2,AO1871,L1871)</f>
        <v>5.495108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31" t="n">
        <v>11.211605</v>
      </c>
      <c r="H1872" s="8" t="n">
        <v>128.578882</v>
      </c>
      <c r="I1872" s="8" t="n">
        <v>1664.587781</v>
      </c>
      <c r="J1872" s="31" t="n">
        <v>12.946043</v>
      </c>
      <c r="K1872" s="41" t="n">
        <v>1.501777</v>
      </c>
      <c r="L1872" s="31" t="n">
        <v>8.899014</v>
      </c>
      <c r="M1872" s="8" t="n">
        <v>147</v>
      </c>
      <c r="N1872" s="8" t="n">
        <v>894</v>
      </c>
      <c r="O1872" s="31" t="n">
        <v>12.737934</v>
      </c>
      <c r="P1872" s="31" t="n">
        <v>18.390093</v>
      </c>
      <c r="Q1872" s="31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31" t="n">
        <v>4.836283</v>
      </c>
      <c r="W1872" s="41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2*ROUNDUP(G1872*1000/V_ZENER,0)*PRICE_Z+(4+IF(CORE_MODE=1,1,0)+IF(OR(CORE_MODE=3,CORE_MODE=4),1+2*N_CW+2*N_CW_A,0))*ROUNDUP(G1872*DIODE_SAFETY/V_STICK,0)*PRICE_STICK</f>
        <v>90.9</v>
      </c>
      <c r="AG1872" s="24" t="n">
        <f aca="false">SUM(X1872:AF1872)</f>
        <v>2647.02947433</v>
      </c>
      <c r="AH1872" s="20" t="n">
        <f aca="false">FIXED_BOM</f>
        <v>3666</v>
      </c>
      <c r="AI1872" s="24" t="n">
        <f aca="false">(AG1872+AH1872)*(1+CONT)</f>
        <v>7259.9838954795</v>
      </c>
      <c r="AJ1872" s="24" t="n">
        <f aca="false">IF(AR1872&gt;0,AI1872/AR1872,1000000000000)</f>
        <v>815.818909317313</v>
      </c>
      <c r="AK1872" s="8" t="n">
        <f aca="false">IF(AND(AP1872&gt;=V_NEED,AR1872&gt;=P_MIN,AQ1872&gt;=Z_MIN,F1872&lt;=N_CAP,D1872&lt;=R_MAX,OR(CORONA_REQ=0,O1872&gt;=G1872),OR(CORE_MODE&lt;&gt;3,E_CORE&lt;=E_NULL_MAX)),1,0)</f>
        <v>0</v>
      </c>
      <c r="AL1872" s="31" t="n">
        <f aca="false">IF(AK1872=1,IF(OBJECTIVE=1,AI1872,AJ1872),1000000000000)+ROW()*0.000000001</f>
        <v>1000000000000</v>
      </c>
      <c r="AM1872" s="31" t="n">
        <v>6.286639</v>
      </c>
      <c r="AN1872" s="41" t="n">
        <v>1.469866</v>
      </c>
      <c r="AO1872" s="31" t="n">
        <v>8.601919</v>
      </c>
      <c r="AP1872" s="31" t="n">
        <f aca="false">IF(CORE_MODE=1,G1872,IF(OR(CORE_MODE=3,CORE_MODE=4),G1872+(CHOOSE(N_CW+1,0,1,CW_N2,CW_N3,CW_N4,CW_N5,CW_N6)+CHOOSE(N_CW_A+1,0,CW_A1,CW_A2))*CW_PER_SWING*AM1872,AM1872))</f>
        <v>24.553506344057</v>
      </c>
      <c r="AQ1872" s="41" t="n">
        <f aca="false">IF(CORE_MODE=2,AN1872,K1872)</f>
        <v>1.501777</v>
      </c>
      <c r="AR1872" s="31" t="n">
        <f aca="false">IF(CORE_MODE=2,AO1872,L1872)</f>
        <v>8.899014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31" t="n">
        <v>11.211605</v>
      </c>
      <c r="H1873" s="8" t="n">
        <v>174.607566</v>
      </c>
      <c r="I1873" s="8" t="n">
        <v>2269.892428</v>
      </c>
      <c r="J1873" s="31" t="n">
        <v>12.999966</v>
      </c>
      <c r="K1873" s="41" t="n">
        <v>1.511049</v>
      </c>
      <c r="L1873" s="31" t="n">
        <v>12.289403</v>
      </c>
      <c r="M1873" s="8" t="n">
        <v>195</v>
      </c>
      <c r="N1873" s="8" t="n">
        <v>990</v>
      </c>
      <c r="O1873" s="31" t="n">
        <v>12.737934</v>
      </c>
      <c r="P1873" s="31" t="n">
        <v>24.520124</v>
      </c>
      <c r="Q1873" s="31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31" t="n">
        <v>6.014667</v>
      </c>
      <c r="W1873" s="41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2*ROUNDUP(G1873*1000/V_ZENER,0)*PRICE_Z+(4+IF(CORE_MODE=1,1,0)+IF(OR(CORE_MODE=3,CORE_MODE=4),1+2*N_CW+2*N_CW_A,0))*ROUNDUP(G1873*DIODE_SAFETY/V_STICK,0)*PRICE_STICK</f>
        <v>90.9</v>
      </c>
      <c r="AG1873" s="24" t="n">
        <f aca="false">SUM(X1873:AF1873)</f>
        <v>3385.03842269</v>
      </c>
      <c r="AH1873" s="20" t="n">
        <f aca="false">FIXED_BOM</f>
        <v>3666</v>
      </c>
      <c r="AI1873" s="24" t="n">
        <f aca="false">(AG1873+AH1873)*(1+CONT)</f>
        <v>8108.6941860935</v>
      </c>
      <c r="AJ1873" s="24" t="n">
        <f aca="false">IF(AR1873&gt;0,AI1873/AR1873,1000000000000)</f>
        <v>659.811887208313</v>
      </c>
      <c r="AK1873" s="8" t="n">
        <f aca="false">IF(AND(AP1873&gt;=V_NEED,AR1873&gt;=P_MIN,AQ1873&gt;=Z_MIN,F1873&lt;=N_CAP,D1873&lt;=R_MAX,OR(CORONA_REQ=0,O1873&gt;=G1873),OR(CORE_MODE&lt;&gt;3,E_CORE&lt;=E_NULL_MAX)),1,0)</f>
        <v>0</v>
      </c>
      <c r="AL1873" s="31" t="n">
        <f aca="false">IF(AK1873=1,IF(OBJECTIVE=1,AI1873,AJ1873),1000000000000)+ROW()*0.000000001</f>
        <v>1000000000000</v>
      </c>
      <c r="AM1873" s="31" t="n">
        <v>6.349587</v>
      </c>
      <c r="AN1873" s="41" t="n">
        <v>1.486331</v>
      </c>
      <c r="AO1873" s="31" t="n">
        <v>11.982241</v>
      </c>
      <c r="AP1873" s="31" t="n">
        <f aca="false">IF(CORE_MODE=1,G1873,IF(OR(CORE_MODE=3,CORE_MODE=4),G1873+(CHOOSE(N_CW+1,0,1,CW_N2,CW_N3,CW_N4,CW_N5,CW_N6)+CHOOSE(N_CW_A+1,0,CW_A1,CW_A2))*CW_PER_SWING*AM1873,AM1873))</f>
        <v>24.687098555381</v>
      </c>
      <c r="AQ1873" s="41" t="n">
        <f aca="false">IF(CORE_MODE=2,AN1873,K1873)</f>
        <v>1.511049</v>
      </c>
      <c r="AR1873" s="31" t="n">
        <f aca="false">IF(CORE_MODE=2,AO1873,L1873)</f>
        <v>12.289403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31" t="n">
        <v>11.211605</v>
      </c>
      <c r="H1874" s="8" t="n">
        <v>220.636251</v>
      </c>
      <c r="I1874" s="8" t="n">
        <v>2875.197075</v>
      </c>
      <c r="J1874" s="31" t="n">
        <v>13.03139</v>
      </c>
      <c r="K1874" s="41" t="n">
        <v>1.517567</v>
      </c>
      <c r="L1874" s="31" t="n">
        <v>15.704238</v>
      </c>
      <c r="M1874" s="8" t="n">
        <v>243</v>
      </c>
      <c r="N1874" s="8" t="n">
        <v>1086</v>
      </c>
      <c r="O1874" s="31" t="n">
        <v>12.737934</v>
      </c>
      <c r="P1874" s="31" t="n">
        <v>30.650155</v>
      </c>
      <c r="Q1874" s="31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31" t="n">
        <v>7.193051</v>
      </c>
      <c r="W1874" s="41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2*ROUNDUP(G1874*1000/V_ZENER,0)*PRICE_Z+(4+IF(CORE_MODE=1,1,0)+IF(OR(CORE_MODE=3,CORE_MODE=4),1+2*N_CW+2*N_CW_A,0))*ROUNDUP(G1874*DIODE_SAFETY/V_STICK,0)*PRICE_STICK</f>
        <v>90.9</v>
      </c>
      <c r="AG1874" s="24" t="n">
        <f aca="false">SUM(X1874:AF1874)</f>
        <v>4123.04735908</v>
      </c>
      <c r="AH1874" s="20" t="n">
        <f aca="false">FIXED_BOM</f>
        <v>3666</v>
      </c>
      <c r="AI1874" s="24" t="n">
        <f aca="false">(AG1874+AH1874)*(1+CONT)</f>
        <v>8957.404462942</v>
      </c>
      <c r="AJ1874" s="24" t="n">
        <f aca="false">IF(AR1874&gt;0,AI1874/AR1874,1000000000000)</f>
        <v>570.381349476619</v>
      </c>
      <c r="AK1874" s="8" t="n">
        <f aca="false">IF(AND(AP1874&gt;=V_NEED,AR1874&gt;=P_MIN,AQ1874&gt;=Z_MIN,F1874&lt;=N_CAP,D1874&lt;=R_MAX,OR(CORONA_REQ=0,O1874&gt;=G1874),OR(CORE_MODE&lt;&gt;3,E_CORE&lt;=E_NULL_MAX)),1,0)</f>
        <v>0</v>
      </c>
      <c r="AL1874" s="31" t="n">
        <f aca="false">IF(AK1874=1,IF(OBJECTIVE=1,AI1874,AJ1874),1000000000000)+ROW()*0.000000001</f>
        <v>1000000000000</v>
      </c>
      <c r="AM1874" s="31" t="n">
        <v>6.397236</v>
      </c>
      <c r="AN1874" s="41" t="n">
        <v>1.498416</v>
      </c>
      <c r="AO1874" s="31" t="n">
        <v>15.411845</v>
      </c>
      <c r="AP1874" s="31" t="n">
        <f aca="false">IF(CORE_MODE=1,G1874,IF(OR(CORE_MODE=3,CORE_MODE=4),G1874+(CHOOSE(N_CW+1,0,1,CW_N2,CW_N3,CW_N4,CW_N5,CW_N6)+CHOOSE(N_CW_A+1,0,CW_A1,CW_A2))*CW_PER_SWING*AM1874,AM1874))</f>
        <v>24.788222265068</v>
      </c>
      <c r="AQ1874" s="41" t="n">
        <f aca="false">IF(CORE_MODE=2,AN1874,K1874)</f>
        <v>1.517567</v>
      </c>
      <c r="AR1874" s="31" t="n">
        <f aca="false">IF(CORE_MODE=2,AO1874,L1874)</f>
        <v>15.704238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31" t="n">
        <v>11.211605</v>
      </c>
      <c r="H1875" s="8" t="n">
        <v>266.664935</v>
      </c>
      <c r="I1875" s="8" t="n">
        <v>3480.501723</v>
      </c>
      <c r="J1875" s="31" t="n">
        <v>13.051966</v>
      </c>
      <c r="K1875" s="41" t="n">
        <v>1.521364</v>
      </c>
      <c r="L1875" s="31" t="n">
        <v>19.106313</v>
      </c>
      <c r="M1875" s="8" t="n">
        <v>291</v>
      </c>
      <c r="N1875" s="8" t="n">
        <v>1182</v>
      </c>
      <c r="O1875" s="31" t="n">
        <v>12.737934</v>
      </c>
      <c r="P1875" s="31" t="n">
        <v>36.780187</v>
      </c>
      <c r="Q1875" s="31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31" t="n">
        <v>8.371435</v>
      </c>
      <c r="W1875" s="41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2*ROUNDUP(G1875*1000/V_ZENER,0)*PRICE_Z+(4+IF(CORE_MODE=1,1,0)+IF(OR(CORE_MODE=3,CORE_MODE=4),1+2*N_CW+2*N_CW_A,0))*ROUNDUP(G1875*DIODE_SAFETY/V_STICK,0)*PRICE_STICK</f>
        <v>90.9</v>
      </c>
      <c r="AG1875" s="24" t="n">
        <f aca="false">SUM(X1875:AF1875)</f>
        <v>4861.05630744</v>
      </c>
      <c r="AH1875" s="20" t="n">
        <f aca="false">FIXED_BOM</f>
        <v>3666</v>
      </c>
      <c r="AI1875" s="24" t="n">
        <f aca="false">(AG1875+AH1875)*(1+CONT)</f>
        <v>9806.114753556</v>
      </c>
      <c r="AJ1875" s="24" t="n">
        <f aca="false">IF(AR1875&gt;0,AI1875/AR1875,1000000000000)</f>
        <v>513.239511650207</v>
      </c>
      <c r="AK1875" s="8" t="n">
        <f aca="false">IF(AND(AP1875&gt;=V_NEED,AR1875&gt;=P_MIN,AQ1875&gt;=Z_MIN,F1875&lt;=N_CAP,D1875&lt;=R_MAX,OR(CORONA_REQ=0,O1875&gt;=G1875),OR(CORE_MODE&lt;&gt;3,E_CORE&lt;=E_NULL_MAX)),1,0)</f>
        <v>0</v>
      </c>
      <c r="AL1875" s="31" t="n">
        <f aca="false">IF(AK1875=1,IF(OBJECTIVE=1,AI1875,AJ1875),1000000000000)+ROW()*0.000000001</f>
        <v>1000000000000</v>
      </c>
      <c r="AM1875" s="31" t="n">
        <v>6.472715</v>
      </c>
      <c r="AN1875" s="41" t="n">
        <v>1.505092</v>
      </c>
      <c r="AO1875" s="31" t="n">
        <v>18.808522</v>
      </c>
      <c r="AP1875" s="31" t="n">
        <f aca="false">IF(CORE_MODE=1,G1875,IF(OR(CORE_MODE=3,CORE_MODE=4),G1875+(CHOOSE(N_CW+1,0,1,CW_N2,CW_N3,CW_N4,CW_N5,CW_N6)+CHOOSE(N_CW_A+1,0,CW_A1,CW_A2))*CW_PER_SWING*AM1875,AM1875))</f>
        <v>24.948408554045</v>
      </c>
      <c r="AQ1875" s="41" t="n">
        <f aca="false">IF(CORE_MODE=2,AN1875,K1875)</f>
        <v>1.521364</v>
      </c>
      <c r="AR1875" s="31" t="n">
        <f aca="false">IF(CORE_MODE=2,AO1875,L1875)</f>
        <v>19.106313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31" t="n">
        <v>11.211605</v>
      </c>
      <c r="H1876" s="8" t="n">
        <v>358.722304</v>
      </c>
      <c r="I1876" s="8" t="n">
        <v>4691.111018</v>
      </c>
      <c r="J1876" s="31" t="n">
        <v>13.077277</v>
      </c>
      <c r="K1876" s="41" t="n">
        <v>1.526396</v>
      </c>
      <c r="L1876" s="31" t="n">
        <v>25.922818</v>
      </c>
      <c r="M1876" s="8" t="n">
        <v>387</v>
      </c>
      <c r="N1876" s="8" t="n">
        <v>1374</v>
      </c>
      <c r="O1876" s="31" t="n">
        <v>12.737934</v>
      </c>
      <c r="P1876" s="31" t="n">
        <v>49.040249</v>
      </c>
      <c r="Q1876" s="31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31" t="n">
        <v>10.728202</v>
      </c>
      <c r="W1876" s="41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2*ROUNDUP(G1876*1000/V_ZENER,0)*PRICE_Z+(4+IF(CORE_MODE=1,1,0)+IF(OR(CORE_MODE=3,CORE_MODE=4),1+2*N_CW+2*N_CW_A,0))*ROUNDUP(G1876*DIODE_SAFETY/V_STICK,0)*PRICE_STICK</f>
        <v>90.9</v>
      </c>
      <c r="AG1876" s="24" t="n">
        <f aca="false">SUM(X1876:AF1876)</f>
        <v>6337.07411522</v>
      </c>
      <c r="AH1876" s="20" t="n">
        <f aca="false">FIXED_BOM</f>
        <v>3666</v>
      </c>
      <c r="AI1876" s="24" t="n">
        <f aca="false">(AG1876+AH1876)*(1+CONT)</f>
        <v>11503.535232503</v>
      </c>
      <c r="AJ1876" s="24" t="n">
        <f aca="false">IF(AR1876&gt;0,AI1876/AR1876,1000000000000)</f>
        <v>443.760984338315</v>
      </c>
      <c r="AK1876" s="8" t="n">
        <f aca="false">IF(AND(AP1876&gt;=V_NEED,AR1876&gt;=P_MIN,AQ1876&gt;=Z_MIN,F1876&lt;=N_CAP,D1876&lt;=R_MAX,OR(CORONA_REQ=0,O1876&gt;=G1876),OR(CORE_MODE&lt;&gt;3,E_CORE&lt;=E_NULL_MAX)),1,0)</f>
        <v>0</v>
      </c>
      <c r="AL1876" s="31" t="n">
        <f aca="false">IF(AK1876=1,IF(OBJECTIVE=1,AI1876,AJ1876),1000000000000)+ROW()*0.000000001</f>
        <v>1000000000000</v>
      </c>
      <c r="AM1876" s="31" t="n">
        <v>6.607165</v>
      </c>
      <c r="AN1876" s="41" t="n">
        <v>1.513909</v>
      </c>
      <c r="AO1876" s="31" t="n">
        <v>25.617024</v>
      </c>
      <c r="AP1876" s="31" t="n">
        <f aca="false">IF(CORE_MODE=1,G1876,IF(OR(CORE_MODE=3,CORE_MODE=4),G1876+(CHOOSE(N_CW+1,0,1,CW_N2,CW_N3,CW_N4,CW_N5,CW_N6)+CHOOSE(N_CW_A+1,0,CW_A1,CW_A2))*CW_PER_SWING*AM1876,AM1876))</f>
        <v>25.233746814395</v>
      </c>
      <c r="AQ1876" s="41" t="n">
        <f aca="false">IF(CORE_MODE=2,AN1876,K1876)</f>
        <v>1.526396</v>
      </c>
      <c r="AR1876" s="31" t="n">
        <f aca="false">IF(CORE_MODE=2,AO1876,L1876)</f>
        <v>25.922818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31" t="n">
        <v>11.211605</v>
      </c>
      <c r="H1877" s="8" t="n">
        <v>42.733114</v>
      </c>
      <c r="I1877" s="8" t="n">
        <v>748.761928</v>
      </c>
      <c r="J1877" s="31" t="n">
        <v>17.52182</v>
      </c>
      <c r="K1877" s="41" t="n">
        <v>1.505485</v>
      </c>
      <c r="L1877" s="31" t="n">
        <v>4.010749</v>
      </c>
      <c r="M1877" s="8" t="n">
        <v>103</v>
      </c>
      <c r="N1877" s="8" t="n">
        <v>806</v>
      </c>
      <c r="O1877" s="31" t="n">
        <v>13.599858</v>
      </c>
      <c r="P1877" s="31" t="n">
        <v>12.003812</v>
      </c>
      <c r="Q1877" s="31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31" t="n">
        <v>3.756098</v>
      </c>
      <c r="W1877" s="41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2*ROUNDUP(G1877*1000/V_ZENER,0)*PRICE_Z+(4+IF(CORE_MODE=1,1,0)+IF(OR(CORE_MODE=3,CORE_MODE=4),1+2*N_CW+2*N_CW_A,0))*ROUNDUP(G1877*DIODE_SAFETY/V_STICK,0)*PRICE_STICK</f>
        <v>90.9</v>
      </c>
      <c r="AG1877" s="24" t="n">
        <f aca="false">SUM(X1877:AF1877)</f>
        <v>1860.72121816</v>
      </c>
      <c r="AH1877" s="20" t="n">
        <f aca="false">FIXED_BOM</f>
        <v>3666</v>
      </c>
      <c r="AI1877" s="24" t="n">
        <f aca="false">(AG1877+AH1877)*(1+CONT)</f>
        <v>6355.729400884</v>
      </c>
      <c r="AJ1877" s="24" t="n">
        <f aca="false">IF(AR1877&gt;0,AI1877/AR1877,1000000000000)</f>
        <v>1584.67393518866</v>
      </c>
      <c r="AK1877" s="8" t="n">
        <f aca="false">IF(AND(AP1877&gt;=V_NEED,AR1877&gt;=P_MIN,AQ1877&gt;=Z_MIN,F1877&lt;=N_CAP,D1877&lt;=R_MAX,OR(CORONA_REQ=0,O1877&gt;=G1877),OR(CORE_MODE&lt;&gt;3,E_CORE&lt;=E_NULL_MAX)),1,0)</f>
        <v>0</v>
      </c>
      <c r="AL1877" s="31" t="n">
        <f aca="false">IF(AK1877=1,IF(OBJECTIVE=1,AI1877,AJ1877),1000000000000)+ROW()*0.000000001</f>
        <v>1000000000000</v>
      </c>
      <c r="AM1877" s="31" t="n">
        <v>6.225104</v>
      </c>
      <c r="AN1877" s="41" t="n">
        <v>1.437769</v>
      </c>
      <c r="AO1877" s="31" t="n">
        <v>3.711439</v>
      </c>
      <c r="AP1877" s="31" t="n">
        <f aca="false">IF(CORE_MODE=1,G1877,IF(OR(CORE_MODE=3,CORE_MODE=4),G1877+(CHOOSE(N_CW+1,0,1,CW_N2,CW_N3,CW_N4,CW_N5,CW_N6)+CHOOSE(N_CW_A+1,0,CW_A1,CW_A2))*CW_PER_SWING*AM1877,AM1877))</f>
        <v>24.422912890352</v>
      </c>
      <c r="AQ1877" s="41" t="n">
        <f aca="false">IF(CORE_MODE=2,AN1877,K1877)</f>
        <v>1.505485</v>
      </c>
      <c r="AR1877" s="31" t="n">
        <f aca="false">IF(CORE_MODE=2,AO1877,L1877)</f>
        <v>4.010749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31" t="n">
        <v>11.211605</v>
      </c>
      <c r="H1878" s="8" t="n">
        <v>66.009179</v>
      </c>
      <c r="I1878" s="8" t="n">
        <v>1176.625887</v>
      </c>
      <c r="J1878" s="31" t="n">
        <v>17.825186</v>
      </c>
      <c r="K1878" s="41" t="n">
        <v>1.536997</v>
      </c>
      <c r="L1878" s="31" t="n">
        <v>6.572552</v>
      </c>
      <c r="M1878" s="8" t="n">
        <v>148</v>
      </c>
      <c r="N1878" s="8" t="n">
        <v>896</v>
      </c>
      <c r="O1878" s="31" t="n">
        <v>13.599858</v>
      </c>
      <c r="P1878" s="31" t="n">
        <v>18.005718</v>
      </c>
      <c r="Q1878" s="31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31" t="n">
        <v>4.860833</v>
      </c>
      <c r="W1878" s="41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2*ROUNDUP(G1878*1000/V_ZENER,0)*PRICE_Z+(4+IF(CORE_MODE=1,1,0)+IF(OR(CORE_MODE=3,CORE_MODE=4),1+2*N_CW+2*N_CW_A,0))*ROUNDUP(G1878*DIODE_SAFETY/V_STICK,0)*PRICE_STICK</f>
        <v>90.9</v>
      </c>
      <c r="AG1878" s="24" t="n">
        <f aca="false">SUM(X1878:AF1878)</f>
        <v>2502.13282536</v>
      </c>
      <c r="AH1878" s="20" t="n">
        <f aca="false">FIXED_BOM</f>
        <v>3666</v>
      </c>
      <c r="AI1878" s="24" t="n">
        <f aca="false">(AG1878+AH1878)*(1+CONT)</f>
        <v>7093.352749164</v>
      </c>
      <c r="AJ1878" s="24" t="n">
        <f aca="false">IF(AR1878&gt;0,AI1878/AR1878,1000000000000)</f>
        <v>1079.23874153662</v>
      </c>
      <c r="AK1878" s="8" t="n">
        <f aca="false">IF(AND(AP1878&gt;=V_NEED,AR1878&gt;=P_MIN,AQ1878&gt;=Z_MIN,F1878&lt;=N_CAP,D1878&lt;=R_MAX,OR(CORONA_REQ=0,O1878&gt;=G1878),OR(CORE_MODE&lt;&gt;3,E_CORE&lt;=E_NULL_MAX)),1,0)</f>
        <v>0</v>
      </c>
      <c r="AL1878" s="31" t="n">
        <f aca="false">IF(AK1878=1,IF(OBJECTIVE=1,AI1878,AJ1878),1000000000000)+ROW()*0.000000001</f>
        <v>1000000000000</v>
      </c>
      <c r="AM1878" s="31" t="n">
        <v>6.275513</v>
      </c>
      <c r="AN1878" s="41" t="n">
        <v>1.489122</v>
      </c>
      <c r="AO1878" s="31" t="n">
        <v>6.260549</v>
      </c>
      <c r="AP1878" s="31" t="n">
        <f aca="false">IF(CORE_MODE=1,G1878,IF(OR(CORE_MODE=3,CORE_MODE=4),G1878+(CHOOSE(N_CW+1,0,1,CW_N2,CW_N3,CW_N4,CW_N5,CW_N6)+CHOOSE(N_CW_A+1,0,CW_A1,CW_A2))*CW_PER_SWING*AM1878,AM1878))</f>
        <v>24.529894045919</v>
      </c>
      <c r="AQ1878" s="41" t="n">
        <f aca="false">IF(CORE_MODE=2,AN1878,K1878)</f>
        <v>1.536997</v>
      </c>
      <c r="AR1878" s="31" t="n">
        <f aca="false">IF(CORE_MODE=2,AO1878,L1878)</f>
        <v>6.572552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31" t="n">
        <v>11.211605</v>
      </c>
      <c r="H1879" s="8" t="n">
        <v>89.285244</v>
      </c>
      <c r="I1879" s="8" t="n">
        <v>1604.489845</v>
      </c>
      <c r="J1879" s="31" t="n">
        <v>17.970381</v>
      </c>
      <c r="K1879" s="41" t="n">
        <v>1.551377</v>
      </c>
      <c r="L1879" s="31" t="n">
        <v>9.125632</v>
      </c>
      <c r="M1879" s="8" t="n">
        <v>202</v>
      </c>
      <c r="N1879" s="8" t="n">
        <v>1004</v>
      </c>
      <c r="O1879" s="31" t="n">
        <v>13.599858</v>
      </c>
      <c r="P1879" s="31" t="n">
        <v>24.007624</v>
      </c>
      <c r="Q1879" s="31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31" t="n">
        <v>6.186515</v>
      </c>
      <c r="W1879" s="41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2*ROUNDUP(G1879*1000/V_ZENER,0)*PRICE_Z+(4+IF(CORE_MODE=1,1,0)+IF(OR(CORE_MODE=3,CORE_MODE=4),1+2*N_CW+2*N_CW_A,0))*ROUNDUP(G1879*DIODE_SAFETY/V_STICK,0)*PRICE_STICK</f>
        <v>90.9</v>
      </c>
      <c r="AG1879" s="24" t="n">
        <f aca="false">SUM(X1879:AF1879)</f>
        <v>3274.35866891</v>
      </c>
      <c r="AH1879" s="20" t="n">
        <f aca="false">FIXED_BOM</f>
        <v>3666</v>
      </c>
      <c r="AI1879" s="24" t="n">
        <f aca="false">(AG1879+AH1879)*(1+CONT)</f>
        <v>7981.4124692465</v>
      </c>
      <c r="AJ1879" s="24" t="n">
        <f aca="false">IF(AR1879&gt;0,AI1879/AR1879,1000000000000)</f>
        <v>874.614763037398</v>
      </c>
      <c r="AK1879" s="8" t="n">
        <f aca="false">IF(AND(AP1879&gt;=V_NEED,AR1879&gt;=P_MIN,AQ1879&gt;=Z_MIN,F1879&lt;=N_CAP,D1879&lt;=R_MAX,OR(CORONA_REQ=0,O1879&gt;=G1879),OR(CORE_MODE&lt;&gt;3,E_CORE&lt;=E_NULL_MAX)),1,0)</f>
        <v>0</v>
      </c>
      <c r="AL1879" s="31" t="n">
        <f aca="false">IF(AK1879=1,IF(OBJECTIVE=1,AI1879,AJ1879),1000000000000)+ROW()*0.000000001</f>
        <v>1000000000000</v>
      </c>
      <c r="AM1879" s="31" t="n">
        <v>6.316195</v>
      </c>
      <c r="AN1879" s="41" t="n">
        <v>1.515565</v>
      </c>
      <c r="AO1879" s="31" t="n">
        <v>8.824504</v>
      </c>
      <c r="AP1879" s="31" t="n">
        <f aca="false">IF(CORE_MODE=1,G1879,IF(OR(CORE_MODE=3,CORE_MODE=4),G1879+(CHOOSE(N_CW+1,0,1,CW_N2,CW_N3,CW_N4,CW_N5,CW_N6)+CHOOSE(N_CW_A+1,0,CW_A1,CW_A2))*CW_PER_SWING*AM1879,AM1879))</f>
        <v>24.616231949285</v>
      </c>
      <c r="AQ1879" s="41" t="n">
        <f aca="false">IF(CORE_MODE=2,AN1879,K1879)</f>
        <v>1.551377</v>
      </c>
      <c r="AR1879" s="31" t="n">
        <f aca="false">IF(CORE_MODE=2,AO1879,L1879)</f>
        <v>9.125632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31" t="n">
        <v>11.211605</v>
      </c>
      <c r="H1880" s="8" t="n">
        <v>112.561309</v>
      </c>
      <c r="I1880" s="8" t="n">
        <v>2032.353804</v>
      </c>
      <c r="J1880" s="31" t="n">
        <v>18.055527</v>
      </c>
      <c r="K1880" s="41" t="n">
        <v>1.5604</v>
      </c>
      <c r="L1880" s="31" t="n">
        <v>11.687685</v>
      </c>
      <c r="M1880" s="8" t="n">
        <v>247</v>
      </c>
      <c r="N1880" s="8" t="n">
        <v>1094</v>
      </c>
      <c r="O1880" s="31" t="n">
        <v>13.599858</v>
      </c>
      <c r="P1880" s="31" t="n">
        <v>30.00953</v>
      </c>
      <c r="Q1880" s="31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31" t="n">
        <v>7.29125</v>
      </c>
      <c r="W1880" s="41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2*ROUNDUP(G1880*1000/V_ZENER,0)*PRICE_Z+(4+IF(CORE_MODE=1,1,0)+IF(OR(CORE_MODE=3,CORE_MODE=4),1+2*N_CW+2*N_CW_A,0))*ROUNDUP(G1880*DIODE_SAFETY/V_STICK,0)*PRICE_STICK</f>
        <v>90.9</v>
      </c>
      <c r="AG1880" s="24" t="n">
        <f aca="false">SUM(X1880:AF1880)</f>
        <v>3915.77027111</v>
      </c>
      <c r="AH1880" s="20" t="n">
        <f aca="false">FIXED_BOM</f>
        <v>3666</v>
      </c>
      <c r="AI1880" s="24" t="n">
        <f aca="false">(AG1880+AH1880)*(1+CONT)</f>
        <v>8719.0358117765</v>
      </c>
      <c r="AJ1880" s="24" t="n">
        <f aca="false">IF(AR1880&gt;0,AI1880/AR1880,1000000000000)</f>
        <v>746.001950923258</v>
      </c>
      <c r="AK1880" s="8" t="n">
        <f aca="false">IF(AND(AP1880&gt;=V_NEED,AR1880&gt;=P_MIN,AQ1880&gt;=Z_MIN,F1880&lt;=N_CAP,D1880&lt;=R_MAX,OR(CORONA_REQ=0,O1880&gt;=G1880),OR(CORE_MODE&lt;&gt;3,E_CORE&lt;=E_NULL_MAX)),1,0)</f>
        <v>0</v>
      </c>
      <c r="AL1880" s="31" t="n">
        <f aca="false">IF(AK1880=1,IF(OBJECTIVE=1,AI1880,AJ1880),1000000000000)+ROW()*0.000000001</f>
        <v>1000000000000</v>
      </c>
      <c r="AM1880" s="31" t="n">
        <v>6.365163</v>
      </c>
      <c r="AN1880" s="41" t="n">
        <v>1.530518</v>
      </c>
      <c r="AO1880" s="31" t="n">
        <v>11.373698</v>
      </c>
      <c r="AP1880" s="31" t="n">
        <f aca="false">IF(CORE_MODE=1,G1880,IF(OR(CORE_MODE=3,CORE_MODE=4),G1880+(CHOOSE(N_CW+1,0,1,CW_N2,CW_N3,CW_N4,CW_N5,CW_N6)+CHOOSE(N_CW_A+1,0,CW_A1,CW_A2))*CW_PER_SWING*AM1880,AM1880))</f>
        <v>24.720154923869</v>
      </c>
      <c r="AQ1880" s="41" t="n">
        <f aca="false">IF(CORE_MODE=2,AN1880,K1880)</f>
        <v>1.5604</v>
      </c>
      <c r="AR1880" s="31" t="n">
        <f aca="false">IF(CORE_MODE=2,AO1880,L1880)</f>
        <v>11.687685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31" t="n">
        <v>11.211605</v>
      </c>
      <c r="H1881" s="8" t="n">
        <v>135.837374</v>
      </c>
      <c r="I1881" s="8" t="n">
        <v>2460.217763</v>
      </c>
      <c r="J1881" s="31" t="n">
        <v>18.111494</v>
      </c>
      <c r="K1881" s="41" t="n">
        <v>1.566857</v>
      </c>
      <c r="L1881" s="31" t="n">
        <v>14.259054</v>
      </c>
      <c r="M1881" s="8" t="n">
        <v>301</v>
      </c>
      <c r="N1881" s="8" t="n">
        <v>1202</v>
      </c>
      <c r="O1881" s="31" t="n">
        <v>13.599858</v>
      </c>
      <c r="P1881" s="31" t="n">
        <v>36.011436</v>
      </c>
      <c r="Q1881" s="31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31" t="n">
        <v>8.616931</v>
      </c>
      <c r="W1881" s="41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2*ROUNDUP(G1881*1000/V_ZENER,0)*PRICE_Z+(4+IF(CORE_MODE=1,1,0)+IF(OR(CORE_MODE=3,CORE_MODE=4),1+2*N_CW+2*N_CW_A,0))*ROUNDUP(G1881*DIODE_SAFETY/V_STICK,0)*PRICE_STICK</f>
        <v>90.9</v>
      </c>
      <c r="AG1881" s="24" t="n">
        <f aca="false">SUM(X1881:AF1881)</f>
        <v>4687.99604269</v>
      </c>
      <c r="AH1881" s="20" t="n">
        <f aca="false">FIXED_BOM</f>
        <v>3666</v>
      </c>
      <c r="AI1881" s="24" t="n">
        <f aca="false">(AG1881+AH1881)*(1+CONT)</f>
        <v>9607.0954490935</v>
      </c>
      <c r="AJ1881" s="24" t="n">
        <f aca="false">IF(AR1881&gt;0,AI1881/AR1881,1000000000000)</f>
        <v>673.75405472856</v>
      </c>
      <c r="AK1881" s="8" t="n">
        <f aca="false">IF(AND(AP1881&gt;=V_NEED,AR1881&gt;=P_MIN,AQ1881&gt;=Z_MIN,F1881&lt;=N_CAP,D1881&lt;=R_MAX,OR(CORONA_REQ=0,O1881&gt;=G1881),OR(CORE_MODE&lt;&gt;3,E_CORE&lt;=E_NULL_MAX)),1,0)</f>
        <v>0</v>
      </c>
      <c r="AL1881" s="31" t="n">
        <f aca="false">IF(AK1881=1,IF(OBJECTIVE=1,AI1881,AJ1881),1000000000000)+ROW()*0.000000001</f>
        <v>1000000000000</v>
      </c>
      <c r="AM1881" s="31" t="n">
        <v>6.404677</v>
      </c>
      <c r="AN1881" s="41" t="n">
        <v>1.541844</v>
      </c>
      <c r="AO1881" s="31" t="n">
        <v>13.946564</v>
      </c>
      <c r="AP1881" s="31" t="n">
        <f aca="false">IF(CORE_MODE=1,G1881,IF(OR(CORE_MODE=3,CORE_MODE=4),G1881+(CHOOSE(N_CW+1,0,1,CW_N2,CW_N3,CW_N4,CW_N5,CW_N6)+CHOOSE(N_CW_A+1,0,CW_A1,CW_A2))*CW_PER_SWING*AM1881,AM1881))</f>
        <v>24.804014024051</v>
      </c>
      <c r="AQ1881" s="41" t="n">
        <f aca="false">IF(CORE_MODE=2,AN1881,K1881)</f>
        <v>1.566857</v>
      </c>
      <c r="AR1881" s="31" t="n">
        <f aca="false">IF(CORE_MODE=2,AO1881,L1881)</f>
        <v>14.259054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31" t="n">
        <v>11.211605</v>
      </c>
      <c r="H1882" s="8" t="n">
        <v>182.389504</v>
      </c>
      <c r="I1882" s="8" t="n">
        <v>3315.94568</v>
      </c>
      <c r="J1882" s="31" t="n">
        <v>18.180573</v>
      </c>
      <c r="K1882" s="41" t="n">
        <v>1.573668</v>
      </c>
      <c r="L1882" s="31" t="n">
        <v>19.374144</v>
      </c>
      <c r="M1882" s="8" t="n">
        <v>391</v>
      </c>
      <c r="N1882" s="8" t="n">
        <v>1382</v>
      </c>
      <c r="O1882" s="31" t="n">
        <v>13.599858</v>
      </c>
      <c r="P1882" s="31" t="n">
        <v>48.015248</v>
      </c>
      <c r="Q1882" s="31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31" t="n">
        <v>10.826401</v>
      </c>
      <c r="W1882" s="41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2*ROUNDUP(G1882*1000/V_ZENER,0)*PRICE_Z+(4+IF(CORE_MODE=1,1,0)+IF(OR(CORE_MODE=3,CORE_MODE=4),1+2*N_CW+2*N_CW_A,0))*ROUNDUP(G1882*DIODE_SAFETY/V_STICK,0)*PRICE_STICK</f>
        <v>90.9</v>
      </c>
      <c r="AG1882" s="24" t="n">
        <f aca="false">SUM(X1882:AF1882)</f>
        <v>5970.81925209</v>
      </c>
      <c r="AH1882" s="20" t="n">
        <f aca="false">FIXED_BOM</f>
        <v>3666</v>
      </c>
      <c r="AI1882" s="24" t="n">
        <f aca="false">(AG1882+AH1882)*(1+CONT)</f>
        <v>11082.3421399035</v>
      </c>
      <c r="AJ1882" s="24" t="n">
        <f aca="false">IF(AR1882&gt;0,AI1882/AR1882,1000000000000)</f>
        <v>572.017124467718</v>
      </c>
      <c r="AK1882" s="8" t="n">
        <f aca="false">IF(AND(AP1882&gt;=V_NEED,AR1882&gt;=P_MIN,AQ1882&gt;=Z_MIN,F1882&lt;=N_CAP,D1882&lt;=R_MAX,OR(CORONA_REQ=0,O1882&gt;=G1882),OR(CORE_MODE&lt;&gt;3,E_CORE&lt;=E_NULL_MAX)),1,0)</f>
        <v>0</v>
      </c>
      <c r="AL1882" s="31" t="n">
        <f aca="false">IF(AK1882=1,IF(OBJECTIVE=1,AI1882,AJ1882),1000000000000)+ROW()*0.000000001</f>
        <v>1000000000000</v>
      </c>
      <c r="AM1882" s="31" t="n">
        <v>6.492889</v>
      </c>
      <c r="AN1882" s="41" t="n">
        <v>1.555162</v>
      </c>
      <c r="AO1882" s="31" t="n">
        <v>19.072738</v>
      </c>
      <c r="AP1882" s="31" t="n">
        <f aca="false">IF(CORE_MODE=1,G1882,IF(OR(CORE_MODE=3,CORE_MODE=4),G1882+(CHOOSE(N_CW+1,0,1,CW_N2,CW_N3,CW_N4,CW_N5,CW_N6)+CHOOSE(N_CW_A+1,0,CW_A1,CW_A2))*CW_PER_SWING*AM1882,AM1882))</f>
        <v>24.991223087807</v>
      </c>
      <c r="AQ1882" s="41" t="n">
        <f aca="false">IF(CORE_MODE=2,AN1882,K1882)</f>
        <v>1.573668</v>
      </c>
      <c r="AR1882" s="31" t="n">
        <f aca="false">IF(CORE_MODE=2,AO1882,L1882)</f>
        <v>19.374144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31" t="n">
        <v>11.211605</v>
      </c>
      <c r="H1883" s="8" t="n">
        <v>57.718625</v>
      </c>
      <c r="I1883" s="8" t="n">
        <v>904.312647</v>
      </c>
      <c r="J1883" s="31" t="n">
        <v>15.667605</v>
      </c>
      <c r="K1883" s="41" t="n">
        <v>1.502948</v>
      </c>
      <c r="L1883" s="31" t="n">
        <v>4.832095</v>
      </c>
      <c r="M1883" s="8" t="n">
        <v>103</v>
      </c>
      <c r="N1883" s="8" t="n">
        <v>806</v>
      </c>
      <c r="O1883" s="31" t="n">
        <v>13.599858</v>
      </c>
      <c r="P1883" s="31" t="n">
        <v>14.175281</v>
      </c>
      <c r="Q1883" s="31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31" t="n">
        <v>3.756098</v>
      </c>
      <c r="W1883" s="41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2*ROUNDUP(G1883*1000/V_ZENER,0)*PRICE_Z+(4+IF(CORE_MODE=1,1,0)+IF(OR(CORE_MODE=3,CORE_MODE=4),1+2*N_CW+2*N_CW_A,0))*ROUNDUP(G1883*DIODE_SAFETY/V_STICK,0)*PRICE_STICK</f>
        <v>90.9</v>
      </c>
      <c r="AG1883" s="24" t="n">
        <f aca="false">SUM(X1883:AF1883)</f>
        <v>1886.71370209</v>
      </c>
      <c r="AH1883" s="20" t="n">
        <f aca="false">FIXED_BOM</f>
        <v>3666</v>
      </c>
      <c r="AI1883" s="24" t="n">
        <f aca="false">(AG1883+AH1883)*(1+CONT)</f>
        <v>6385.6207574035</v>
      </c>
      <c r="AJ1883" s="24" t="n">
        <f aca="false">IF(AR1883&gt;0,AI1883/AR1883,1000000000000)</f>
        <v>1321.5014931212</v>
      </c>
      <c r="AK1883" s="8" t="n">
        <f aca="false">IF(AND(AP1883&gt;=V_NEED,AR1883&gt;=P_MIN,AQ1883&gt;=Z_MIN,F1883&lt;=N_CAP,D1883&lt;=R_MAX,OR(CORONA_REQ=0,O1883&gt;=G1883),OR(CORE_MODE&lt;&gt;3,E_CORE&lt;=E_NULL_MAX)),1,0)</f>
        <v>0</v>
      </c>
      <c r="AL1883" s="31" t="n">
        <f aca="false">IF(AK1883=1,IF(OBJECTIVE=1,AI1883,AJ1883),1000000000000)+ROW()*0.000000001</f>
        <v>1000000000000</v>
      </c>
      <c r="AM1883" s="31" t="n">
        <v>6.232524</v>
      </c>
      <c r="AN1883" s="41" t="n">
        <v>1.44597</v>
      </c>
      <c r="AO1883" s="31" t="n">
        <v>4.531305</v>
      </c>
      <c r="AP1883" s="31" t="n">
        <f aca="false">IF(CORE_MODE=1,G1883,IF(OR(CORE_MODE=3,CORE_MODE=4),G1883+(CHOOSE(N_CW+1,0,1,CW_N2,CW_N3,CW_N4,CW_N5,CW_N6)+CHOOSE(N_CW_A+1,0,CW_A1,CW_A2))*CW_PER_SWING*AM1883,AM1883))</f>
        <v>24.438660081812</v>
      </c>
      <c r="AQ1883" s="41" t="n">
        <f aca="false">IF(CORE_MODE=2,AN1883,K1883)</f>
        <v>1.502948</v>
      </c>
      <c r="AR1883" s="31" t="n">
        <f aca="false">IF(CORE_MODE=2,AO1883,L1883)</f>
        <v>4.832095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31" t="n">
        <v>11.211605</v>
      </c>
      <c r="H1884" s="8" t="n">
        <v>89.55784</v>
      </c>
      <c r="I1884" s="8" t="n">
        <v>1421.062731</v>
      </c>
      <c r="J1884" s="31" t="n">
        <v>15.867541</v>
      </c>
      <c r="K1884" s="41" t="n">
        <v>1.528594</v>
      </c>
      <c r="L1884" s="31" t="n">
        <v>7.859706</v>
      </c>
      <c r="M1884" s="8" t="n">
        <v>157</v>
      </c>
      <c r="N1884" s="8" t="n">
        <v>914</v>
      </c>
      <c r="O1884" s="31" t="n">
        <v>13.599858</v>
      </c>
      <c r="P1884" s="31" t="n">
        <v>21.262921</v>
      </c>
      <c r="Q1884" s="31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31" t="n">
        <v>5.08178</v>
      </c>
      <c r="W1884" s="41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2*ROUNDUP(G1884*1000/V_ZENER,0)*PRICE_Z+(4+IF(CORE_MODE=1,1,0)+IF(OR(CORE_MODE=3,CORE_MODE=4),1+2*N_CW+2*N_CW_A,0))*ROUNDUP(G1884*DIODE_SAFETY/V_STICK,0)*PRICE_STICK</f>
        <v>90.9</v>
      </c>
      <c r="AG1884" s="24" t="n">
        <f aca="false">SUM(X1884:AF1884)</f>
        <v>2671.93576965</v>
      </c>
      <c r="AH1884" s="20" t="n">
        <f aca="false">FIXED_BOM</f>
        <v>3666</v>
      </c>
      <c r="AI1884" s="24" t="n">
        <f aca="false">(AG1884+AH1884)*(1+CONT)</f>
        <v>7288.6261350975</v>
      </c>
      <c r="AJ1884" s="24" t="n">
        <f aca="false">IF(AR1884&gt;0,AI1884/AR1884,1000000000000)</f>
        <v>927.340810851894</v>
      </c>
      <c r="AK1884" s="8" t="n">
        <f aca="false">IF(AND(AP1884&gt;=V_NEED,AR1884&gt;=P_MIN,AQ1884&gt;=Z_MIN,F1884&lt;=N_CAP,D1884&lt;=R_MAX,OR(CORONA_REQ=0,O1884&gt;=G1884),OR(CORE_MODE&lt;&gt;3,E_CORE&lt;=E_NULL_MAX)),1,0)</f>
        <v>0</v>
      </c>
      <c r="AL1884" s="31" t="n">
        <f aca="false">IF(AK1884=1,IF(OBJECTIVE=1,AI1884,AJ1884),1000000000000)+ROW()*0.000000001</f>
        <v>1000000000000</v>
      </c>
      <c r="AM1884" s="31" t="n">
        <v>6.282797</v>
      </c>
      <c r="AN1884" s="41" t="n">
        <v>1.490014</v>
      </c>
      <c r="AO1884" s="31" t="n">
        <v>7.559819</v>
      </c>
      <c r="AP1884" s="31" t="n">
        <f aca="false">IF(CORE_MODE=1,G1884,IF(OR(CORE_MODE=3,CORE_MODE=4),G1884+(CHOOSE(N_CW+1,0,1,CW_N2,CW_N3,CW_N4,CW_N5,CW_N6)+CHOOSE(N_CW_A+1,0,CW_A1,CW_A2))*CW_PER_SWING*AM1884,AM1884))</f>
        <v>24.545352609611</v>
      </c>
      <c r="AQ1884" s="41" t="n">
        <f aca="false">IF(CORE_MODE=2,AN1884,K1884)</f>
        <v>1.528594</v>
      </c>
      <c r="AR1884" s="31" t="n">
        <f aca="false">IF(CORE_MODE=2,AO1884,L1884)</f>
        <v>7.859706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31" t="n">
        <v>11.211605</v>
      </c>
      <c r="H1885" s="8" t="n">
        <v>121.397054</v>
      </c>
      <c r="I1885" s="8" t="n">
        <v>1937.812815</v>
      </c>
      <c r="J1885" s="31" t="n">
        <v>15.962602</v>
      </c>
      <c r="K1885" s="41" t="n">
        <v>1.540782</v>
      </c>
      <c r="L1885" s="31" t="n">
        <v>10.886787</v>
      </c>
      <c r="M1885" s="8" t="n">
        <v>211</v>
      </c>
      <c r="N1885" s="8" t="n">
        <v>1022</v>
      </c>
      <c r="O1885" s="31" t="n">
        <v>13.599858</v>
      </c>
      <c r="P1885" s="31" t="n">
        <v>28.350561</v>
      </c>
      <c r="Q1885" s="31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31" t="n">
        <v>6.407462</v>
      </c>
      <c r="W1885" s="41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2*ROUNDUP(G1885*1000/V_ZENER,0)*PRICE_Z+(4+IF(CORE_MODE=1,1,0)+IF(OR(CORE_MODE=3,CORE_MODE=4),1+2*N_CW+2*N_CW_A,0))*ROUNDUP(G1885*DIODE_SAFETY/V_STICK,0)*PRICE_STICK</f>
        <v>90.9</v>
      </c>
      <c r="AG1885" s="24" t="n">
        <f aca="false">SUM(X1885:AF1885)</f>
        <v>3457.15791068</v>
      </c>
      <c r="AH1885" s="20" t="n">
        <f aca="false">FIXED_BOM</f>
        <v>3666</v>
      </c>
      <c r="AI1885" s="24" t="n">
        <f aca="false">(AG1885+AH1885)*(1+CONT)</f>
        <v>8191.631597282</v>
      </c>
      <c r="AJ1885" s="24" t="n">
        <f aca="false">IF(AR1885&gt;0,AI1885/AR1885,1000000000000)</f>
        <v>752.43794126605</v>
      </c>
      <c r="AK1885" s="8" t="n">
        <f aca="false">IF(AND(AP1885&gt;=V_NEED,AR1885&gt;=P_MIN,AQ1885&gt;=Z_MIN,F1885&lt;=N_CAP,D1885&lt;=R_MAX,OR(CORONA_REQ=0,O1885&gt;=G1885),OR(CORE_MODE&lt;&gt;3,E_CORE&lt;=E_NULL_MAX)),1,0)</f>
        <v>0</v>
      </c>
      <c r="AL1885" s="31" t="n">
        <f aca="false">IF(AK1885=1,IF(OBJECTIVE=1,AI1885,AJ1885),1000000000000)+ROW()*0.000000001</f>
        <v>1000000000000</v>
      </c>
      <c r="AM1885" s="31" t="n">
        <v>6.341336</v>
      </c>
      <c r="AN1885" s="41" t="n">
        <v>1.510676</v>
      </c>
      <c r="AO1885" s="31" t="n">
        <v>10.576169</v>
      </c>
      <c r="AP1885" s="31" t="n">
        <f aca="false">IF(CORE_MODE=1,G1885,IF(OR(CORE_MODE=3,CORE_MODE=4),G1885+(CHOOSE(N_CW+1,0,1,CW_N2,CW_N3,CW_N4,CW_N5,CW_N6)+CHOOSE(N_CW_A+1,0,CW_A1,CW_A2))*CW_PER_SWING*AM1885,AM1885))</f>
        <v>24.669587763368</v>
      </c>
      <c r="AQ1885" s="41" t="n">
        <f aca="false">IF(CORE_MODE=2,AN1885,K1885)</f>
        <v>1.540782</v>
      </c>
      <c r="AR1885" s="31" t="n">
        <f aca="false">IF(CORE_MODE=2,AO1885,L1885)</f>
        <v>10.886787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31" t="n">
        <v>11.211605</v>
      </c>
      <c r="H1886" s="8" t="n">
        <v>153.236268</v>
      </c>
      <c r="I1886" s="8" t="n">
        <v>2454.562898</v>
      </c>
      <c r="J1886" s="31" t="n">
        <v>16.018159</v>
      </c>
      <c r="K1886" s="41" t="n">
        <v>1.54835</v>
      </c>
      <c r="L1886" s="31" t="n">
        <v>13.929299</v>
      </c>
      <c r="M1886" s="8" t="n">
        <v>265</v>
      </c>
      <c r="N1886" s="8" t="n">
        <v>1130</v>
      </c>
      <c r="O1886" s="31" t="n">
        <v>13.599858</v>
      </c>
      <c r="P1886" s="31" t="n">
        <v>35.438202</v>
      </c>
      <c r="Q1886" s="31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31" t="n">
        <v>7.733143</v>
      </c>
      <c r="W1886" s="41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2*ROUNDUP(G1886*1000/V_ZENER,0)*PRICE_Z+(4+IF(CORE_MODE=1,1,0)+IF(OR(CORE_MODE=3,CORE_MODE=4),1+2*N_CW+2*N_CW_A,0))*ROUNDUP(G1886*DIODE_SAFETY/V_STICK,0)*PRICE_STICK</f>
        <v>90.9</v>
      </c>
      <c r="AG1886" s="24" t="n">
        <f aca="false">SUM(X1886:AF1886)</f>
        <v>4242.37993021</v>
      </c>
      <c r="AH1886" s="20" t="n">
        <f aca="false">FIXED_BOM</f>
        <v>3666</v>
      </c>
      <c r="AI1886" s="24" t="n">
        <f aca="false">(AG1886+AH1886)*(1+CONT)</f>
        <v>9094.6369197415</v>
      </c>
      <c r="AJ1886" s="24" t="n">
        <f aca="false">IF(AR1886&gt;0,AI1886/AR1886,1000000000000)</f>
        <v>652.914186115288</v>
      </c>
      <c r="AK1886" s="8" t="n">
        <f aca="false">IF(AND(AP1886&gt;=V_NEED,AR1886&gt;=P_MIN,AQ1886&gt;=Z_MIN,F1886&lt;=N_CAP,D1886&lt;=R_MAX,OR(CORONA_REQ=0,O1886&gt;=G1886),OR(CORE_MODE&lt;&gt;3,E_CORE&lt;=E_NULL_MAX)),1,0)</f>
        <v>0</v>
      </c>
      <c r="AL1886" s="31" t="n">
        <f aca="false">IF(AK1886=1,IF(OBJECTIVE=1,AI1886,AJ1886),1000000000000)+ROW()*0.000000001</f>
        <v>1000000000000</v>
      </c>
      <c r="AM1886" s="31" t="n">
        <v>6.389779</v>
      </c>
      <c r="AN1886" s="41" t="n">
        <v>1.52408</v>
      </c>
      <c r="AO1886" s="31" t="n">
        <v>13.618504</v>
      </c>
      <c r="AP1886" s="31" t="n">
        <f aca="false">IF(CORE_MODE=1,G1886,IF(OR(CORE_MODE=3,CORE_MODE=4),G1886+(CHOOSE(N_CW+1,0,1,CW_N2,CW_N3,CW_N4,CW_N5,CW_N6)+CHOOSE(N_CW_A+1,0,CW_A1,CW_A2))*CW_PER_SWING*AM1886,AM1886))</f>
        <v>24.772396549877</v>
      </c>
      <c r="AQ1886" s="41" t="n">
        <f aca="false">IF(CORE_MODE=2,AN1886,K1886)</f>
        <v>1.54835</v>
      </c>
      <c r="AR1886" s="31" t="n">
        <f aca="false">IF(CORE_MODE=2,AO1886,L1886)</f>
        <v>13.929299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31" t="n">
        <v>11.211605</v>
      </c>
      <c r="H1887" s="8" t="n">
        <v>185.075483</v>
      </c>
      <c r="I1887" s="8" t="n">
        <v>2971.312982</v>
      </c>
      <c r="J1887" s="31" t="n">
        <v>16.054601</v>
      </c>
      <c r="K1887" s="41" t="n">
        <v>1.553322</v>
      </c>
      <c r="L1887" s="31" t="n">
        <v>16.948646</v>
      </c>
      <c r="M1887" s="8" t="n">
        <v>310</v>
      </c>
      <c r="N1887" s="8" t="n">
        <v>1220</v>
      </c>
      <c r="O1887" s="31" t="n">
        <v>13.599858</v>
      </c>
      <c r="P1887" s="31" t="n">
        <v>42.525842</v>
      </c>
      <c r="Q1887" s="31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31" t="n">
        <v>8.837878</v>
      </c>
      <c r="W1887" s="41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2*ROUNDUP(G1887*1000/V_ZENER,0)*PRICE_Z+(4+IF(CORE_MODE=1,1,0)+IF(OR(CORE_MODE=3,CORE_MODE=4),1+2*N_CW+2*N_CW_A,0))*ROUNDUP(G1887*DIODE_SAFETY/V_STICK,0)*PRICE_STICK</f>
        <v>90.9</v>
      </c>
      <c r="AG1887" s="24" t="n">
        <f aca="false">SUM(X1887:AF1887)</f>
        <v>4896.78776839</v>
      </c>
      <c r="AH1887" s="20" t="n">
        <f aca="false">FIXED_BOM</f>
        <v>3666</v>
      </c>
      <c r="AI1887" s="24" t="n">
        <f aca="false">(AG1887+AH1887)*(1+CONT)</f>
        <v>9847.2059336485</v>
      </c>
      <c r="AJ1887" s="24" t="n">
        <f aca="false">IF(AR1887&gt;0,AI1887/AR1887,1000000000000)</f>
        <v>581.002513926393</v>
      </c>
      <c r="AK1887" s="8" t="n">
        <f aca="false">IF(AND(AP1887&gt;=V_NEED,AR1887&gt;=P_MIN,AQ1887&gt;=Z_MIN,F1887&lt;=N_CAP,D1887&lt;=R_MAX,OR(CORONA_REQ=0,O1887&gt;=G1887),OR(CORE_MODE&lt;&gt;3,E_CORE&lt;=E_NULL_MAX)),1,0)</f>
        <v>0</v>
      </c>
      <c r="AL1887" s="31" t="n">
        <f aca="false">IF(AK1887=1,IF(OBJECTIVE=1,AI1887,AJ1887),1000000000000)+ROW()*0.000000001</f>
        <v>1000000000000</v>
      </c>
      <c r="AM1887" s="31" t="n">
        <v>6.428885</v>
      </c>
      <c r="AN1887" s="41" t="n">
        <v>1.533832</v>
      </c>
      <c r="AO1887" s="31" t="n">
        <v>16.655589</v>
      </c>
      <c r="AP1887" s="31" t="n">
        <f aca="false">IF(CORE_MODE=1,G1887,IF(OR(CORE_MODE=3,CORE_MODE=4),G1887+(CHOOSE(N_CW+1,0,1,CW_N2,CW_N3,CW_N4,CW_N5,CW_N6)+CHOOSE(N_CW_A+1,0,CW_A1,CW_A2))*CW_PER_SWING*AM1887,AM1887))</f>
        <v>24.855389766755</v>
      </c>
      <c r="AQ1887" s="41" t="n">
        <f aca="false">IF(CORE_MODE=2,AN1887,K1887)</f>
        <v>1.553322</v>
      </c>
      <c r="AR1887" s="31" t="n">
        <f aca="false">IF(CORE_MODE=2,AO1887,L1887)</f>
        <v>16.948646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31" t="n">
        <v>11.211605</v>
      </c>
      <c r="H1888" s="8" t="n">
        <v>248.753911</v>
      </c>
      <c r="I1888" s="8" t="n">
        <v>4004.81315</v>
      </c>
      <c r="J1888" s="31" t="n">
        <v>16.099498</v>
      </c>
      <c r="K1888" s="41" t="n">
        <v>1.559067</v>
      </c>
      <c r="L1888" s="31" t="n">
        <v>23.015406</v>
      </c>
      <c r="M1888" s="8" t="n">
        <v>418</v>
      </c>
      <c r="N1888" s="8" t="n">
        <v>1436</v>
      </c>
      <c r="O1888" s="31" t="n">
        <v>13.599858</v>
      </c>
      <c r="P1888" s="31" t="n">
        <v>56.701123</v>
      </c>
      <c r="Q1888" s="31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31" t="n">
        <v>11.489242</v>
      </c>
      <c r="W1888" s="41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2*ROUNDUP(G1888*1000/V_ZENER,0)*PRICE_Z+(4+IF(CORE_MODE=1,1,0)+IF(OR(CORE_MODE=3,CORE_MODE=4),1+2*N_CW+2*N_CW_A,0))*ROUNDUP(G1888*DIODE_SAFETY/V_STICK,0)*PRICE_STICK</f>
        <v>90.9</v>
      </c>
      <c r="AG1888" s="24" t="n">
        <f aca="false">SUM(X1888:AF1888)</f>
        <v>6467.23191548</v>
      </c>
      <c r="AH1888" s="20" t="n">
        <f aca="false">FIXED_BOM</f>
        <v>3666</v>
      </c>
      <c r="AI1888" s="24" t="n">
        <f aca="false">(AG1888+AH1888)*(1+CONT)</f>
        <v>11653.216702802</v>
      </c>
      <c r="AJ1888" s="24" t="n">
        <f aca="false">IF(AR1888&gt;0,AI1888/AR1888,1000000000000)</f>
        <v>506.322447790058</v>
      </c>
      <c r="AK1888" s="8" t="n">
        <f aca="false">IF(AND(AP1888&gt;=V_NEED,AR1888&gt;=P_MIN,AQ1888&gt;=Z_MIN,F1888&lt;=N_CAP,D1888&lt;=R_MAX,OR(CORONA_REQ=0,O1888&gt;=G1888),OR(CORE_MODE&lt;&gt;3,E_CORE&lt;=E_NULL_MAX)),1,0)</f>
        <v>0</v>
      </c>
      <c r="AL1888" s="31" t="n">
        <f aca="false">IF(AK1888=1,IF(OBJECTIVE=1,AI1888,AJ1888),1000000000000)+ROW()*0.000000001</f>
        <v>1000000000000</v>
      </c>
      <c r="AM1888" s="31" t="n">
        <v>6.56484</v>
      </c>
      <c r="AN1888" s="41" t="n">
        <v>1.543681</v>
      </c>
      <c r="AO1888" s="31" t="n">
        <v>22.705707</v>
      </c>
      <c r="AP1888" s="31" t="n">
        <f aca="false">IF(CORE_MODE=1,G1888,IF(OR(CORE_MODE=3,CORE_MODE=4),G1888+(CHOOSE(N_CW+1,0,1,CW_N2,CW_N3,CW_N4,CW_N5,CW_N6)+CHOOSE(N_CW_A+1,0,CW_A1,CW_A2))*CW_PER_SWING*AM1888,AM1888))</f>
        <v>25.14392203292</v>
      </c>
      <c r="AQ1888" s="41" t="n">
        <f aca="false">IF(CORE_MODE=2,AN1888,K1888)</f>
        <v>1.559067</v>
      </c>
      <c r="AR1888" s="31" t="n">
        <f aca="false">IF(CORE_MODE=2,AO1888,L1888)</f>
        <v>23.015406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31" t="n">
        <v>11.211605</v>
      </c>
      <c r="H1889" s="8" t="n">
        <v>90.34753</v>
      </c>
      <c r="I1889" s="8" t="n">
        <v>1060.352983</v>
      </c>
      <c r="J1889" s="31" t="n">
        <v>11.73638</v>
      </c>
      <c r="K1889" s="41" t="n">
        <v>1.465385</v>
      </c>
      <c r="L1889" s="31" t="n">
        <v>5.382943</v>
      </c>
      <c r="M1889" s="8" t="n">
        <v>112</v>
      </c>
      <c r="N1889" s="8" t="n">
        <v>824</v>
      </c>
      <c r="O1889" s="31" t="n">
        <v>13.599858</v>
      </c>
      <c r="P1889" s="31" t="n">
        <v>16.34675</v>
      </c>
      <c r="Q1889" s="31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31" t="n">
        <v>3.977045</v>
      </c>
      <c r="W1889" s="41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2*ROUNDUP(G1889*1000/V_ZENER,0)*PRICE_Z+(4+IF(CORE_MODE=1,1,0)+IF(OR(CORE_MODE=3,CORE_MODE=4),1+2*N_CW+2*N_CW_A,0))*ROUNDUP(G1889*DIODE_SAFETY/V_STICK,0)*PRICE_STICK</f>
        <v>90.9</v>
      </c>
      <c r="AG1889" s="24" t="n">
        <f aca="false">SUM(X1889:AF1889)</f>
        <v>2043.5204754</v>
      </c>
      <c r="AH1889" s="20" t="n">
        <f aca="false">FIXED_BOM</f>
        <v>3666</v>
      </c>
      <c r="AI1889" s="24" t="n">
        <f aca="false">(AG1889+AH1889)*(1+CONT)</f>
        <v>6565.94854671</v>
      </c>
      <c r="AJ1889" s="24" t="n">
        <f aca="false">IF(AR1889&gt;0,AI1889/AR1889,1000000000000)</f>
        <v>1219.76928730436</v>
      </c>
      <c r="AK1889" s="8" t="n">
        <f aca="false">IF(AND(AP1889&gt;=V_NEED,AR1889&gt;=P_MIN,AQ1889&gt;=Z_MIN,F1889&lt;=N_CAP,D1889&lt;=R_MAX,OR(CORONA_REQ=0,O1889&gt;=G1889),OR(CORE_MODE&lt;&gt;3,E_CORE&lt;=E_NULL_MAX)),1,0)</f>
        <v>0</v>
      </c>
      <c r="AL1889" s="31" t="n">
        <f aca="false">IF(AK1889=1,IF(OBJECTIVE=1,AI1889,AJ1889),1000000000000)+ROW()*0.000000001</f>
        <v>1000000000000</v>
      </c>
      <c r="AM1889" s="31" t="n">
        <v>6.208729</v>
      </c>
      <c r="AN1889" s="41" t="n">
        <v>1.419084</v>
      </c>
      <c r="AO1889" s="31" t="n">
        <v>5.079132</v>
      </c>
      <c r="AP1889" s="31" t="n">
        <f aca="false">IF(CORE_MODE=1,G1889,IF(OR(CORE_MODE=3,CORE_MODE=4),G1889+(CHOOSE(N_CW+1,0,1,CW_N2,CW_N3,CW_N4,CW_N5,CW_N6)+CHOOSE(N_CW_A+1,0,CW_A1,CW_A2))*CW_PER_SWING*AM1889,AM1889))</f>
        <v>24.388160833727</v>
      </c>
      <c r="AQ1889" s="41" t="n">
        <f aca="false">IF(CORE_MODE=2,AN1889,K1889)</f>
        <v>1.465385</v>
      </c>
      <c r="AR1889" s="31" t="n">
        <f aca="false">IF(CORE_MODE=2,AO1889,L1889)</f>
        <v>5.382943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31" t="n">
        <v>11.211605</v>
      </c>
      <c r="H1890" s="8" t="n">
        <v>140.831833</v>
      </c>
      <c r="I1890" s="8" t="n">
        <v>1666.268973</v>
      </c>
      <c r="J1890" s="31" t="n">
        <v>11.831622</v>
      </c>
      <c r="K1890" s="41" t="n">
        <v>1.485194</v>
      </c>
      <c r="L1890" s="31" t="n">
        <v>8.705733</v>
      </c>
      <c r="M1890" s="8" t="n">
        <v>166</v>
      </c>
      <c r="N1890" s="8" t="n">
        <v>932</v>
      </c>
      <c r="O1890" s="31" t="n">
        <v>13.599858</v>
      </c>
      <c r="P1890" s="31" t="n">
        <v>24.520124</v>
      </c>
      <c r="Q1890" s="31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31" t="n">
        <v>5.302727</v>
      </c>
      <c r="W1890" s="41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2*ROUNDUP(G1890*1000/V_ZENER,0)*PRICE_Z+(4+IF(CORE_MODE=1,1,0)+IF(OR(CORE_MODE=3,CORE_MODE=4),1+2*N_CW+2*N_CW_A,0))*ROUNDUP(G1890*DIODE_SAFETY/V_STICK,0)*PRICE_STICK</f>
        <v>90.9</v>
      </c>
      <c r="AG1890" s="24" t="n">
        <f aca="false">SUM(X1890:AF1890)</f>
        <v>2841.73878741</v>
      </c>
      <c r="AH1890" s="20" t="n">
        <f aca="false">FIXED_BOM</f>
        <v>3666</v>
      </c>
      <c r="AI1890" s="24" t="n">
        <f aca="false">(AG1890+AH1890)*(1+CONT)</f>
        <v>7483.8996055215</v>
      </c>
      <c r="AJ1890" s="24" t="n">
        <f aca="false">IF(AR1890&gt;0,AI1890/AR1890,1000000000000)</f>
        <v>859.651864526686</v>
      </c>
      <c r="AK1890" s="8" t="n">
        <f aca="false">IF(AND(AP1890&gt;=V_NEED,AR1890&gt;=P_MIN,AQ1890&gt;=Z_MIN,F1890&lt;=N_CAP,D1890&lt;=R_MAX,OR(CORONA_REQ=0,O1890&gt;=G1890),OR(CORE_MODE&lt;&gt;3,E_CORE&lt;=E_NULL_MAX)),1,0)</f>
        <v>0</v>
      </c>
      <c r="AL1890" s="31" t="n">
        <f aca="false">IF(AK1890=1,IF(OBJECTIVE=1,AI1890,AJ1890),1000000000000)+ROW()*0.000000001</f>
        <v>1000000000000</v>
      </c>
      <c r="AM1890" s="31" t="n">
        <v>6.269303</v>
      </c>
      <c r="AN1890" s="41" t="n">
        <v>1.45437</v>
      </c>
      <c r="AO1890" s="31" t="n">
        <v>8.409075</v>
      </c>
      <c r="AP1890" s="31" t="n">
        <f aca="false">IF(CORE_MODE=1,G1890,IF(OR(CORE_MODE=3,CORE_MODE=4),G1890+(CHOOSE(N_CW+1,0,1,CW_N2,CW_N3,CW_N4,CW_N5,CW_N6)+CHOOSE(N_CW_A+1,0,CW_A1,CW_A2))*CW_PER_SWING*AM1890,AM1890))</f>
        <v>24.516714792689</v>
      </c>
      <c r="AQ1890" s="41" t="n">
        <f aca="false">IF(CORE_MODE=2,AN1890,K1890)</f>
        <v>1.485194</v>
      </c>
      <c r="AR1890" s="31" t="n">
        <f aca="false">IF(CORE_MODE=2,AO1890,L1890)</f>
        <v>8.705733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31" t="n">
        <v>11.211605</v>
      </c>
      <c r="H1891" s="8" t="n">
        <v>191.316136</v>
      </c>
      <c r="I1891" s="8" t="n">
        <v>2272.184963</v>
      </c>
      <c r="J1891" s="31" t="n">
        <v>11.876599</v>
      </c>
      <c r="K1891" s="41" t="n">
        <v>1.494848</v>
      </c>
      <c r="L1891" s="31" t="n">
        <v>12.042462</v>
      </c>
      <c r="M1891" s="8" t="n">
        <v>220</v>
      </c>
      <c r="N1891" s="8" t="n">
        <v>1040</v>
      </c>
      <c r="O1891" s="31" t="n">
        <v>13.599858</v>
      </c>
      <c r="P1891" s="31" t="n">
        <v>32.693499</v>
      </c>
      <c r="Q1891" s="31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31" t="n">
        <v>6.628409</v>
      </c>
      <c r="W1891" s="41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2*ROUNDUP(G1891*1000/V_ZENER,0)*PRICE_Z+(4+IF(CORE_MODE=1,1,0)+IF(OR(CORE_MODE=3,CORE_MODE=4),1+2*N_CW+2*N_CW_A,0))*ROUNDUP(G1891*DIODE_SAFETY/V_STICK,0)*PRICE_STICK</f>
        <v>90.9</v>
      </c>
      <c r="AG1891" s="24" t="n">
        <f aca="false">SUM(X1891:AF1891)</f>
        <v>3639.95710292</v>
      </c>
      <c r="AH1891" s="20" t="n">
        <f aca="false">FIXED_BOM</f>
        <v>3666</v>
      </c>
      <c r="AI1891" s="24" t="n">
        <f aca="false">(AG1891+AH1891)*(1+CONT)</f>
        <v>8401.850668358</v>
      </c>
      <c r="AJ1891" s="24" t="n">
        <f aca="false">IF(AR1891&gt;0,AI1891/AR1891,1000000000000)</f>
        <v>697.685462354625</v>
      </c>
      <c r="AK1891" s="8" t="n">
        <f aca="false">IF(AND(AP1891&gt;=V_NEED,AR1891&gt;=P_MIN,AQ1891&gt;=Z_MIN,F1891&lt;=N_CAP,D1891&lt;=R_MAX,OR(CORONA_REQ=0,O1891&gt;=G1891),OR(CORE_MODE&lt;&gt;3,E_CORE&lt;=E_NULL_MAX)),1,0)</f>
        <v>0</v>
      </c>
      <c r="AL1891" s="31" t="n">
        <f aca="false">IF(AK1891=1,IF(OBJECTIVE=1,AI1891,AJ1891),1000000000000)+ROW()*0.000000001</f>
        <v>1000000000000</v>
      </c>
      <c r="AM1891" s="31" t="n">
        <v>6.331714</v>
      </c>
      <c r="AN1891" s="41" t="n">
        <v>1.470976</v>
      </c>
      <c r="AO1891" s="31" t="n">
        <v>11.73529</v>
      </c>
      <c r="AP1891" s="31" t="n">
        <f aca="false">IF(CORE_MODE=1,G1891,IF(OR(CORE_MODE=3,CORE_MODE=4),G1891+(CHOOSE(N_CW+1,0,1,CW_N2,CW_N3,CW_N4,CW_N5,CW_N6)+CHOOSE(N_CW_A+1,0,CW_A1,CW_A2))*CW_PER_SWING*AM1891,AM1891))</f>
        <v>24.649167348782</v>
      </c>
      <c r="AQ1891" s="41" t="n">
        <f aca="false">IF(CORE_MODE=2,AN1891,K1891)</f>
        <v>1.494848</v>
      </c>
      <c r="AR1891" s="31" t="n">
        <f aca="false">IF(CORE_MODE=2,AO1891,L1891)</f>
        <v>12.042462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31" t="n">
        <v>11.211605</v>
      </c>
      <c r="H1892" s="8" t="n">
        <v>241.800439</v>
      </c>
      <c r="I1892" s="8" t="n">
        <v>2878.100953</v>
      </c>
      <c r="J1892" s="31" t="n">
        <v>11.902795</v>
      </c>
      <c r="K1892" s="41" t="n">
        <v>1.500462</v>
      </c>
      <c r="L1892" s="31" t="n">
        <v>15.382122</v>
      </c>
      <c r="M1892" s="8" t="n">
        <v>274</v>
      </c>
      <c r="N1892" s="8" t="n">
        <v>1148</v>
      </c>
      <c r="O1892" s="31" t="n">
        <v>13.599858</v>
      </c>
      <c r="P1892" s="31" t="n">
        <v>40.866874</v>
      </c>
      <c r="Q1892" s="31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31" t="n">
        <v>7.95409</v>
      </c>
      <c r="W1892" s="41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2*ROUNDUP(G1892*1000/V_ZENER,0)*PRICE_Z+(4+IF(CORE_MODE=1,1,0)+IF(OR(CORE_MODE=3,CORE_MODE=4),1+2*N_CW+2*N_CW_A,0))*ROUNDUP(G1892*DIODE_SAFETY/V_STICK,0)*PRICE_STICK</f>
        <v>90.9</v>
      </c>
      <c r="AG1892" s="24" t="n">
        <f aca="false">SUM(X1892:AF1892)</f>
        <v>4438.17535843</v>
      </c>
      <c r="AH1892" s="20" t="n">
        <f aca="false">FIXED_BOM</f>
        <v>3666</v>
      </c>
      <c r="AI1892" s="24" t="n">
        <f aca="false">(AG1892+AH1892)*(1+CONT)</f>
        <v>9319.8016621945</v>
      </c>
      <c r="AJ1892" s="24" t="n">
        <f aca="false">IF(AR1892&gt;0,AI1892/AR1892,1000000000000)</f>
        <v>605.885303873841</v>
      </c>
      <c r="AK1892" s="8" t="n">
        <f aca="false">IF(AND(AP1892&gt;=V_NEED,AR1892&gt;=P_MIN,AQ1892&gt;=Z_MIN,F1892&lt;=N_CAP,D1892&lt;=R_MAX,OR(CORONA_REQ=0,O1892&gt;=G1892),OR(CORE_MODE&lt;&gt;3,E_CORE&lt;=E_NULL_MAX)),1,0)</f>
        <v>0</v>
      </c>
      <c r="AL1892" s="31" t="n">
        <f aca="false">IF(AK1892=1,IF(OBJECTIVE=1,AI1892,AJ1892),1000000000000)+ROW()*0.000000001</f>
        <v>1000000000000</v>
      </c>
      <c r="AM1892" s="31" t="n">
        <v>6.379168</v>
      </c>
      <c r="AN1892" s="41" t="n">
        <v>1.481983</v>
      </c>
      <c r="AO1892" s="31" t="n">
        <v>15.090018</v>
      </c>
      <c r="AP1892" s="31" t="n">
        <f aca="false">IF(CORE_MODE=1,G1892,IF(OR(CORE_MODE=3,CORE_MODE=4),G1892+(CHOOSE(N_CW+1,0,1,CW_N2,CW_N3,CW_N4,CW_N5,CW_N6)+CHOOSE(N_CW_A+1,0,CW_A1,CW_A2))*CW_PER_SWING*AM1892,AM1892))</f>
        <v>24.749877217184</v>
      </c>
      <c r="AQ1892" s="41" t="n">
        <f aca="false">IF(CORE_MODE=2,AN1892,K1892)</f>
        <v>1.500462</v>
      </c>
      <c r="AR1892" s="31" t="n">
        <f aca="false">IF(CORE_MODE=2,AO1892,L1892)</f>
        <v>15.382122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31" t="n">
        <v>11.211605</v>
      </c>
      <c r="H1893" s="8" t="n">
        <v>292.284742</v>
      </c>
      <c r="I1893" s="8" t="n">
        <v>3484.016943</v>
      </c>
      <c r="J1893" s="31" t="n">
        <v>11.919941</v>
      </c>
      <c r="K1893" s="41" t="n">
        <v>1.504836</v>
      </c>
      <c r="L1893" s="31" t="n">
        <v>18.723657</v>
      </c>
      <c r="M1893" s="8" t="n">
        <v>328</v>
      </c>
      <c r="N1893" s="8" t="n">
        <v>1256</v>
      </c>
      <c r="O1893" s="31" t="n">
        <v>13.599858</v>
      </c>
      <c r="P1893" s="31" t="n">
        <v>49.040249</v>
      </c>
      <c r="Q1893" s="31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31" t="n">
        <v>9.279772</v>
      </c>
      <c r="W1893" s="41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2*ROUNDUP(G1893*1000/V_ZENER,0)*PRICE_Z+(4+IF(CORE_MODE=1,1,0)+IF(OR(CORE_MODE=3,CORE_MODE=4),1+2*N_CW+2*N_CW_A,0))*ROUNDUP(G1893*DIODE_SAFETY/V_STICK,0)*PRICE_STICK</f>
        <v>90.9</v>
      </c>
      <c r="AG1893" s="24" t="n">
        <f aca="false">SUM(X1893:AF1893)</f>
        <v>5236.39373394</v>
      </c>
      <c r="AH1893" s="20" t="n">
        <f aca="false">FIXED_BOM</f>
        <v>3666</v>
      </c>
      <c r="AI1893" s="24" t="n">
        <f aca="false">(AG1893+AH1893)*(1+CONT)</f>
        <v>10237.752794031</v>
      </c>
      <c r="AJ1893" s="24" t="n">
        <f aca="false">IF(AR1893&gt;0,AI1893/AR1893,1000000000000)</f>
        <v>546.781688749746</v>
      </c>
      <c r="AK1893" s="8" t="n">
        <f aca="false">IF(AND(AP1893&gt;=V_NEED,AR1893&gt;=P_MIN,AQ1893&gt;=Z_MIN,F1893&lt;=N_CAP,D1893&lt;=R_MAX,OR(CORONA_REQ=0,O1893&gt;=G1893),OR(CORE_MODE&lt;&gt;3,E_CORE&lt;=E_NULL_MAX)),1,0)</f>
        <v>0</v>
      </c>
      <c r="AL1893" s="31" t="n">
        <f aca="false">IF(AK1893=1,IF(OBJECTIVE=1,AI1893,AJ1893),1000000000000)+ROW()*0.000000001</f>
        <v>1000000000000</v>
      </c>
      <c r="AM1893" s="31" t="n">
        <v>6.453569</v>
      </c>
      <c r="AN1893" s="41" t="n">
        <v>1.489121</v>
      </c>
      <c r="AO1893" s="31" t="n">
        <v>18.425841</v>
      </c>
      <c r="AP1893" s="31" t="n">
        <f aca="false">IF(CORE_MODE=1,G1893,IF(OR(CORE_MODE=3,CORE_MODE=4),G1893+(CHOOSE(N_CW+1,0,1,CW_N2,CW_N3,CW_N4,CW_N5,CW_N6)+CHOOSE(N_CW_A+1,0,CW_A1,CW_A2))*CW_PER_SWING*AM1893,AM1893))</f>
        <v>24.907775706647</v>
      </c>
      <c r="AQ1893" s="41" t="n">
        <f aca="false">IF(CORE_MODE=2,AN1893,K1893)</f>
        <v>1.504836</v>
      </c>
      <c r="AR1893" s="31" t="n">
        <f aca="false">IF(CORE_MODE=2,AO1893,L1893)</f>
        <v>18.723657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31" t="n">
        <v>11.211605</v>
      </c>
      <c r="H1894" s="8" t="n">
        <v>393.253348</v>
      </c>
      <c r="I1894" s="8" t="n">
        <v>4695.848923</v>
      </c>
      <c r="J1894" s="31" t="n">
        <v>11.941027</v>
      </c>
      <c r="K1894" s="41" t="n">
        <v>1.509706</v>
      </c>
      <c r="L1894" s="31" t="n">
        <v>25.405241</v>
      </c>
      <c r="M1894" s="8" t="n">
        <v>436</v>
      </c>
      <c r="N1894" s="8" t="n">
        <v>1472</v>
      </c>
      <c r="O1894" s="31" t="n">
        <v>13.599858</v>
      </c>
      <c r="P1894" s="31" t="n">
        <v>65.386998</v>
      </c>
      <c r="Q1894" s="31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31" t="n">
        <v>11.931136</v>
      </c>
      <c r="W1894" s="41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2*ROUNDUP(G1894*1000/V_ZENER,0)*PRICE_Z+(4+IF(CORE_MODE=1,1,0)+IF(OR(CORE_MODE=3,CORE_MODE=4),1+2*N_CW+2*N_CW_A,0))*ROUNDUP(G1894*DIODE_SAFETY/V_STICK,0)*PRICE_STICK</f>
        <v>90.9</v>
      </c>
      <c r="AG1894" s="24" t="n">
        <f aca="false">SUM(X1894:AF1894)</f>
        <v>6832.83034799</v>
      </c>
      <c r="AH1894" s="20" t="n">
        <f aca="false">FIXED_BOM</f>
        <v>3666</v>
      </c>
      <c r="AI1894" s="24" t="n">
        <f aca="false">(AG1894+AH1894)*(1+CONT)</f>
        <v>12073.6549001885</v>
      </c>
      <c r="AJ1894" s="24" t="n">
        <f aca="false">IF(AR1894&gt;0,AI1894/AR1894,1000000000000)</f>
        <v>475.24268320023</v>
      </c>
      <c r="AK1894" s="8" t="n">
        <f aca="false">IF(AND(AP1894&gt;=V_NEED,AR1894&gt;=P_MIN,AQ1894&gt;=Z_MIN,F1894&lt;=N_CAP,D1894&lt;=R_MAX,OR(CORONA_REQ=0,O1894&gt;=G1894),OR(CORE_MODE&lt;&gt;3,E_CORE&lt;=E_NULL_MAX)),1,0)</f>
        <v>0</v>
      </c>
      <c r="AL1894" s="31" t="n">
        <f aca="false">IF(AK1894=1,IF(OBJECTIVE=1,AI1894,AJ1894),1000000000000)+ROW()*0.000000001</f>
        <v>1000000000000</v>
      </c>
      <c r="AM1894" s="31" t="n">
        <v>6.585437</v>
      </c>
      <c r="AN1894" s="41" t="n">
        <v>1.49765</v>
      </c>
      <c r="AO1894" s="31" t="n">
        <v>25.09946</v>
      </c>
      <c r="AP1894" s="31" t="n">
        <f aca="false">IF(CORE_MODE=1,G1894,IF(OR(CORE_MODE=3,CORE_MODE=4),G1894+(CHOOSE(N_CW+1,0,1,CW_N2,CW_N3,CW_N4,CW_N5,CW_N6)+CHOOSE(N_CW_A+1,0,CW_A1,CW_A2))*CW_PER_SWING*AM1894,AM1894))</f>
        <v>25.187634283931</v>
      </c>
      <c r="AQ1894" s="41" t="n">
        <f aca="false">IF(CORE_MODE=2,AN1894,K1894)</f>
        <v>1.509706</v>
      </c>
      <c r="AR1894" s="31" t="n">
        <f aca="false">IF(CORE_MODE=2,AO1894,L1894)</f>
        <v>25.405241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31" t="n">
        <v>13.132078</v>
      </c>
      <c r="H1895" s="8" t="n">
        <v>34.719461</v>
      </c>
      <c r="I1895" s="8" t="n">
        <v>623.663247</v>
      </c>
      <c r="J1895" s="31" t="n">
        <v>17.96293</v>
      </c>
      <c r="K1895" s="41" t="n">
        <v>1.493111</v>
      </c>
      <c r="L1895" s="31" t="n">
        <v>4.502798</v>
      </c>
      <c r="M1895" s="8" t="n">
        <v>84</v>
      </c>
      <c r="N1895" s="8" t="n">
        <v>772</v>
      </c>
      <c r="O1895" s="31" t="n">
        <v>11.510417</v>
      </c>
      <c r="P1895" s="31" t="n">
        <v>4.501429</v>
      </c>
      <c r="Q1895" s="31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31" t="n">
        <v>3.289655</v>
      </c>
      <c r="W1895" s="41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2*ROUNDUP(G1895*1000/V_ZENER,0)*PRICE_Z+(4+IF(CORE_MODE=1,1,0)+IF(OR(CORE_MODE=3,CORE_MODE=4),1+2*N_CW+2*N_CW_A,0))*ROUNDUP(G1895*DIODE_SAFETY/V_STICK,0)*PRICE_STICK</f>
        <v>101.7</v>
      </c>
      <c r="AG1895" s="24" t="n">
        <f aca="false">SUM(X1895:AF1895)</f>
        <v>1624.31305645</v>
      </c>
      <c r="AH1895" s="20" t="n">
        <f aca="false">FIXED_BOM</f>
        <v>3666</v>
      </c>
      <c r="AI1895" s="24" t="n">
        <f aca="false">(AG1895+AH1895)*(1+CONT)</f>
        <v>6083.8600149175</v>
      </c>
      <c r="AJ1895" s="24" t="n">
        <f aca="false">IF(AR1895&gt;0,AI1895/AR1895,1000000000000)</f>
        <v>1351.12879034714</v>
      </c>
      <c r="AK1895" s="8" t="n">
        <f aca="false">IF(AND(AP1895&gt;=V_NEED,AR1895&gt;=P_MIN,AQ1895&gt;=Z_MIN,F1895&lt;=N_CAP,D1895&lt;=R_MAX,OR(CORONA_REQ=0,O1895&gt;=G1895),OR(CORE_MODE&lt;&gt;3,E_CORE&lt;=E_NULL_MAX)),1,0)</f>
        <v>0</v>
      </c>
      <c r="AL1895" s="31" t="n">
        <f aca="false">IF(AK1895=1,IF(OBJECTIVE=1,AI1895,AJ1895),1000000000000)+ROW()*0.000000001</f>
        <v>1000000000000</v>
      </c>
      <c r="AM1895" s="31" t="n">
        <v>7.271744</v>
      </c>
      <c r="AN1895" s="41" t="n">
        <v>1.413816</v>
      </c>
      <c r="AO1895" s="31" t="n">
        <v>4.083141</v>
      </c>
      <c r="AP1895" s="31" t="n">
        <f aca="false">IF(CORE_MODE=1,G1895,IF(OR(CORE_MODE=3,CORE_MODE=4),G1895+(CHOOSE(N_CW+1,0,1,CW_N2,CW_N3,CW_N4,CW_N5,CW_N6)+CHOOSE(N_CW_A+1,0,CW_A1,CW_A2))*CW_PER_SWING*AM1895,AM1895))</f>
        <v>28.564631236672</v>
      </c>
      <c r="AQ1895" s="41" t="n">
        <f aca="false">IF(CORE_MODE=2,AN1895,K1895)</f>
        <v>1.493111</v>
      </c>
      <c r="AR1895" s="31" t="n">
        <f aca="false">IF(CORE_MODE=2,AO1895,L1895)</f>
        <v>4.502798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31" t="n">
        <v>13.132078</v>
      </c>
      <c r="H1896" s="8" t="n">
        <v>53.416295</v>
      </c>
      <c r="I1896" s="8" t="n">
        <v>980.042245</v>
      </c>
      <c r="J1896" s="31" t="n">
        <v>18.347252</v>
      </c>
      <c r="K1896" s="41" t="n">
        <v>1.529948</v>
      </c>
      <c r="L1896" s="31" t="n">
        <v>7.444037</v>
      </c>
      <c r="M1896" s="8" t="n">
        <v>121.5</v>
      </c>
      <c r="N1896" s="8" t="n">
        <v>847</v>
      </c>
      <c r="O1896" s="31" t="n">
        <v>11.510417</v>
      </c>
      <c r="P1896" s="31" t="n">
        <v>6.752144</v>
      </c>
      <c r="Q1896" s="31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31" t="n">
        <v>4.210267</v>
      </c>
      <c r="W1896" s="41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2*ROUNDUP(G1896*1000/V_ZENER,0)*PRICE_Z+(4+IF(CORE_MODE=1,1,0)+IF(OR(CORE_MODE=3,CORE_MODE=4),1+2*N_CW+2*N_CW_A,0))*ROUNDUP(G1896*DIODE_SAFETY/V_STICK,0)*PRICE_STICK</f>
        <v>101.7</v>
      </c>
      <c r="AG1896" s="24" t="n">
        <f aca="false">SUM(X1896:AF1896)</f>
        <v>2176.13462808</v>
      </c>
      <c r="AH1896" s="20" t="n">
        <f aca="false">FIXED_BOM</f>
        <v>3666</v>
      </c>
      <c r="AI1896" s="24" t="n">
        <f aca="false">(AG1896+AH1896)*(1+CONT)</f>
        <v>6718.454822292</v>
      </c>
      <c r="AJ1896" s="24" t="n">
        <f aca="false">IF(AR1896&gt;0,AI1896/AR1896,1000000000000)</f>
        <v>902.528402571347</v>
      </c>
      <c r="AK1896" s="8" t="n">
        <f aca="false">IF(AND(AP1896&gt;=V_NEED,AR1896&gt;=P_MIN,AQ1896&gt;=Z_MIN,F1896&lt;=N_CAP,D1896&lt;=R_MAX,OR(CORONA_REQ=0,O1896&gt;=G1896),OR(CORE_MODE&lt;&gt;3,E_CORE&lt;=E_NULL_MAX)),1,0)</f>
        <v>0</v>
      </c>
      <c r="AL1896" s="31" t="n">
        <f aca="false">IF(AK1896=1,IF(OBJECTIVE=1,AI1896,AJ1896),1000000000000)+ROW()*0.000000001</f>
        <v>1000000000000</v>
      </c>
      <c r="AM1896" s="31" t="n">
        <v>7.331407</v>
      </c>
      <c r="AN1896" s="41" t="n">
        <v>1.474005</v>
      </c>
      <c r="AO1896" s="31" t="n">
        <v>7.02109</v>
      </c>
      <c r="AP1896" s="31" t="n">
        <f aca="false">IF(CORE_MODE=1,G1896,IF(OR(CORE_MODE=3,CORE_MODE=4),G1896+(CHOOSE(N_CW+1,0,1,CW_N2,CW_N3,CW_N4,CW_N5,CW_N6)+CHOOSE(N_CW_A+1,0,CW_A1,CW_A2))*CW_PER_SWING*AM1896,AM1896))</f>
        <v>28.691251814041</v>
      </c>
      <c r="AQ1896" s="41" t="n">
        <f aca="false">IF(CORE_MODE=2,AN1896,K1896)</f>
        <v>1.529948</v>
      </c>
      <c r="AR1896" s="31" t="n">
        <f aca="false">IF(CORE_MODE=2,AO1896,L1896)</f>
        <v>7.444037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31" t="n">
        <v>13.132078</v>
      </c>
      <c r="H1897" s="8" t="n">
        <v>72.11313</v>
      </c>
      <c r="I1897" s="8" t="n">
        <v>1336.421243</v>
      </c>
      <c r="J1897" s="31" t="n">
        <v>18.532287</v>
      </c>
      <c r="K1897" s="41" t="n">
        <v>1.54742</v>
      </c>
      <c r="L1897" s="31" t="n">
        <v>10.373511</v>
      </c>
      <c r="M1897" s="8" t="n">
        <v>166.5</v>
      </c>
      <c r="N1897" s="8" t="n">
        <v>937</v>
      </c>
      <c r="O1897" s="31" t="n">
        <v>11.510417</v>
      </c>
      <c r="P1897" s="31" t="n">
        <v>9.002859</v>
      </c>
      <c r="Q1897" s="31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31" t="n">
        <v>5.315002</v>
      </c>
      <c r="W1897" s="41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2*ROUNDUP(G1897*1000/V_ZENER,0)*PRICE_Z+(4+IF(CORE_MODE=1,1,0)+IF(OR(CORE_MODE=3,CORE_MODE=4),1+2*N_CW+2*N_CW_A,0))*ROUNDUP(G1897*DIODE_SAFETY/V_STICK,0)*PRICE_STICK</f>
        <v>101.7</v>
      </c>
      <c r="AG1897" s="24" t="n">
        <f aca="false">SUM(X1897:AF1897)</f>
        <v>2825.46492479</v>
      </c>
      <c r="AH1897" s="20" t="n">
        <f aca="false">FIXED_BOM</f>
        <v>3666</v>
      </c>
      <c r="AI1897" s="24" t="n">
        <f aca="false">(AG1897+AH1897)*(1+CONT)</f>
        <v>7465.1846635085</v>
      </c>
      <c r="AJ1897" s="24" t="n">
        <f aca="false">IF(AR1897&gt;0,AI1897/AR1897,1000000000000)</f>
        <v>719.639152405439</v>
      </c>
      <c r="AK1897" s="8" t="n">
        <f aca="false">IF(AND(AP1897&gt;=V_NEED,AR1897&gt;=P_MIN,AQ1897&gt;=Z_MIN,F1897&lt;=N_CAP,D1897&lt;=R_MAX,OR(CORONA_REQ=0,O1897&gt;=G1897),OR(CORE_MODE&lt;&gt;3,E_CORE&lt;=E_NULL_MAX)),1,0)</f>
        <v>0</v>
      </c>
      <c r="AL1897" s="31" t="n">
        <f aca="false">IF(AK1897=1,IF(OBJECTIVE=1,AI1897,AJ1897),1000000000000)+ROW()*0.000000001</f>
        <v>1000000000000</v>
      </c>
      <c r="AM1897" s="31" t="n">
        <v>7.371515</v>
      </c>
      <c r="AN1897" s="41" t="n">
        <v>1.504609</v>
      </c>
      <c r="AO1897" s="31" t="n">
        <v>9.952225</v>
      </c>
      <c r="AP1897" s="31" t="n">
        <f aca="false">IF(CORE_MODE=1,G1897,IF(OR(CORE_MODE=3,CORE_MODE=4),G1897+(CHOOSE(N_CW+1,0,1,CW_N2,CW_N3,CW_N4,CW_N5,CW_N6)+CHOOSE(N_CW_A+1,0,CW_A1,CW_A2))*CW_PER_SWING*AM1897,AM1897))</f>
        <v>28.776371538445</v>
      </c>
      <c r="AQ1897" s="41" t="n">
        <f aca="false">IF(CORE_MODE=2,AN1897,K1897)</f>
        <v>1.54742</v>
      </c>
      <c r="AR1897" s="31" t="n">
        <f aca="false">IF(CORE_MODE=2,AO1897,L1897)</f>
        <v>10.373511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31" t="n">
        <v>13.132078</v>
      </c>
      <c r="H1898" s="8" t="n">
        <v>90.809965</v>
      </c>
      <c r="I1898" s="8" t="n">
        <v>1692.800242</v>
      </c>
      <c r="J1898" s="31" t="n">
        <v>18.641129</v>
      </c>
      <c r="K1898" s="41" t="n">
        <v>1.558776</v>
      </c>
      <c r="L1898" s="31" t="n">
        <v>13.326155</v>
      </c>
      <c r="M1898" s="8" t="n">
        <v>204</v>
      </c>
      <c r="N1898" s="8" t="n">
        <v>1012</v>
      </c>
      <c r="O1898" s="31" t="n">
        <v>11.510417</v>
      </c>
      <c r="P1898" s="31" t="n">
        <v>11.253574</v>
      </c>
      <c r="Q1898" s="31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31" t="n">
        <v>6.235614</v>
      </c>
      <c r="W1898" s="41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2*ROUNDUP(G1898*1000/V_ZENER,0)*PRICE_Z+(4+IF(CORE_MODE=1,1,0)+IF(OR(CORE_MODE=3,CORE_MODE=4),1+2*N_CW+2*N_CW_A,0))*ROUNDUP(G1898*DIODE_SAFETY/V_STICK,0)*PRICE_STICK</f>
        <v>101.7</v>
      </c>
      <c r="AG1898" s="24" t="n">
        <f aca="false">SUM(X1898:AF1898)</f>
        <v>3377.28655142</v>
      </c>
      <c r="AH1898" s="20" t="n">
        <f aca="false">FIXED_BOM</f>
        <v>3666</v>
      </c>
      <c r="AI1898" s="24" t="n">
        <f aca="false">(AG1898+AH1898)*(1+CONT)</f>
        <v>8099.779534133</v>
      </c>
      <c r="AJ1898" s="24" t="n">
        <f aca="false">IF(AR1898&gt;0,AI1898/AR1898,1000000000000)</f>
        <v>607.810695142973</v>
      </c>
      <c r="AK1898" s="8" t="n">
        <f aca="false">IF(AND(AP1898&gt;=V_NEED,AR1898&gt;=P_MIN,AQ1898&gt;=Z_MIN,F1898&lt;=N_CAP,D1898&lt;=R_MAX,OR(CORONA_REQ=0,O1898&gt;=G1898),OR(CORE_MODE&lt;&gt;3,E_CORE&lt;=E_NULL_MAX)),1,0)</f>
        <v>0</v>
      </c>
      <c r="AL1898" s="31" t="n">
        <f aca="false">IF(AK1898=1,IF(OBJECTIVE=1,AI1898,AJ1898),1000000000000)+ROW()*0.000000001</f>
        <v>1000000000000</v>
      </c>
      <c r="AM1898" s="31" t="n">
        <v>7.415792</v>
      </c>
      <c r="AN1898" s="41" t="n">
        <v>1.52398</v>
      </c>
      <c r="AO1898" s="31" t="n">
        <v>12.906837</v>
      </c>
      <c r="AP1898" s="31" t="n">
        <f aca="false">IF(CORE_MODE=1,G1898,IF(OR(CORE_MODE=3,CORE_MODE=4),G1898+(CHOOSE(N_CW+1,0,1,CW_N2,CW_N3,CW_N4,CW_N5,CW_N6)+CHOOSE(N_CW_A+1,0,CW_A1,CW_A2))*CW_PER_SWING*AM1898,AM1898))</f>
        <v>28.870338977296</v>
      </c>
      <c r="AQ1898" s="41" t="n">
        <f aca="false">IF(CORE_MODE=2,AN1898,K1898)</f>
        <v>1.558776</v>
      </c>
      <c r="AR1898" s="31" t="n">
        <f aca="false">IF(CORE_MODE=2,AO1898,L1898)</f>
        <v>13.326155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31" t="n">
        <v>13.132078</v>
      </c>
      <c r="H1899" s="8" t="n">
        <v>109.506799</v>
      </c>
      <c r="I1899" s="8" t="n">
        <v>2049.17924</v>
      </c>
      <c r="J1899" s="31" t="n">
        <v>18.712804</v>
      </c>
      <c r="K1899" s="41" t="n">
        <v>1.565254</v>
      </c>
      <c r="L1899" s="31" t="n">
        <v>16.257112</v>
      </c>
      <c r="M1899" s="8" t="n">
        <v>249</v>
      </c>
      <c r="N1899" s="8" t="n">
        <v>1102</v>
      </c>
      <c r="O1899" s="31" t="n">
        <v>11.510417</v>
      </c>
      <c r="P1899" s="31" t="n">
        <v>13.504288</v>
      </c>
      <c r="Q1899" s="31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31" t="n">
        <v>7.340349</v>
      </c>
      <c r="W1899" s="41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2*ROUNDUP(G1899*1000/V_ZENER,0)*PRICE_Z+(4+IF(CORE_MODE=1,1,0)+IF(OR(CORE_MODE=3,CORE_MODE=4),1+2*N_CW+2*N_CW_A,0))*ROUNDUP(G1899*DIODE_SAFETY/V_STICK,0)*PRICE_STICK</f>
        <v>101.7</v>
      </c>
      <c r="AG1899" s="24" t="n">
        <f aca="false">SUM(X1899:AF1899)</f>
        <v>4026.61683616</v>
      </c>
      <c r="AH1899" s="20" t="n">
        <f aca="false">FIXED_BOM</f>
        <v>3666</v>
      </c>
      <c r="AI1899" s="24" t="n">
        <f aca="false">(AG1899+AH1899)*(1+CONT)</f>
        <v>8846.509361584</v>
      </c>
      <c r="AJ1899" s="24" t="n">
        <f aca="false">IF(AR1899&gt;0,AI1899/AR1899,1000000000000)</f>
        <v>544.16241713682</v>
      </c>
      <c r="AK1899" s="8" t="n">
        <f aca="false">IF(AND(AP1899&gt;=V_NEED,AR1899&gt;=P_MIN,AQ1899&gt;=Z_MIN,F1899&lt;=N_CAP,D1899&lt;=R_MAX,OR(CORONA_REQ=0,O1899&gt;=G1899),OR(CORE_MODE&lt;&gt;3,E_CORE&lt;=E_NULL_MAX)),1,0)</f>
        <v>0</v>
      </c>
      <c r="AL1899" s="31" t="n">
        <f aca="false">IF(AK1899=1,IF(OBJECTIVE=1,AI1899,AJ1899),1000000000000)+ROW()*0.000000001</f>
        <v>1000000000000</v>
      </c>
      <c r="AM1899" s="31" t="n">
        <v>7.462265</v>
      </c>
      <c r="AN1899" s="41" t="n">
        <v>1.535319</v>
      </c>
      <c r="AO1899" s="31" t="n">
        <v>15.82578</v>
      </c>
      <c r="AP1899" s="31" t="n">
        <f aca="false">IF(CORE_MODE=1,G1899,IF(OR(CORE_MODE=3,CORE_MODE=4),G1899+(CHOOSE(N_CW+1,0,1,CW_N2,CW_N3,CW_N4,CW_N5,CW_N6)+CHOOSE(N_CW_A+1,0,CW_A1,CW_A2))*CW_PER_SWING*AM1899,AM1899))</f>
        <v>28.968966905695</v>
      </c>
      <c r="AQ1899" s="41" t="n">
        <f aca="false">IF(CORE_MODE=2,AN1899,K1899)</f>
        <v>1.565254</v>
      </c>
      <c r="AR1899" s="31" t="n">
        <f aca="false">IF(CORE_MODE=2,AO1899,L1899)</f>
        <v>16.257112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31" t="n">
        <v>13.132078</v>
      </c>
      <c r="H1900" s="8" t="n">
        <v>146.900469</v>
      </c>
      <c r="I1900" s="8" t="n">
        <v>2761.937237</v>
      </c>
      <c r="J1900" s="31" t="n">
        <v>18.801419</v>
      </c>
      <c r="K1900" s="41" t="n">
        <v>1.574036</v>
      </c>
      <c r="L1900" s="31" t="n">
        <v>22.14148</v>
      </c>
      <c r="M1900" s="8" t="n">
        <v>324</v>
      </c>
      <c r="N1900" s="8" t="n">
        <v>1252</v>
      </c>
      <c r="O1900" s="31" t="n">
        <v>11.510417</v>
      </c>
      <c r="P1900" s="31" t="n">
        <v>18.005718</v>
      </c>
      <c r="Q1900" s="31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31" t="n">
        <v>9.181573</v>
      </c>
      <c r="W1900" s="41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2*ROUNDUP(G1900*1000/V_ZENER,0)*PRICE_Z+(4+IF(CORE_MODE=1,1,0)+IF(OR(CORE_MODE=3,CORE_MODE=4),1+2*N_CW+2*N_CW_A,0))*ROUNDUP(G1900*DIODE_SAFETY/V_STICK,0)*PRICE_STICK</f>
        <v>101.7</v>
      </c>
      <c r="AG1900" s="24" t="n">
        <f aca="false">SUM(X1900:AF1900)</f>
        <v>5130.26003442</v>
      </c>
      <c r="AH1900" s="20" t="n">
        <f aca="false">FIXED_BOM</f>
        <v>3666</v>
      </c>
      <c r="AI1900" s="24" t="n">
        <f aca="false">(AG1900+AH1900)*(1+CONT)</f>
        <v>10115.699039583</v>
      </c>
      <c r="AJ1900" s="24" t="n">
        <f aca="false">IF(AR1900&gt;0,AI1900/AR1900,1000000000000)</f>
        <v>456.866435287208</v>
      </c>
      <c r="AK1900" s="8" t="n">
        <f aca="false">IF(AND(AP1900&gt;=V_NEED,AR1900&gt;=P_MIN,AQ1900&gt;=Z_MIN,F1900&lt;=N_CAP,D1900&lt;=R_MAX,OR(CORONA_REQ=0,O1900&gt;=G1900),OR(CORE_MODE&lt;&gt;3,E_CORE&lt;=E_NULL_MAX)),1,0)</f>
        <v>0</v>
      </c>
      <c r="AL1900" s="31" t="n">
        <f aca="false">IF(AK1900=1,IF(OBJECTIVE=1,AI1900,AJ1900),1000000000000)+ROW()*0.000000001</f>
        <v>1000000000000</v>
      </c>
      <c r="AM1900" s="31" t="n">
        <v>7.534743</v>
      </c>
      <c r="AN1900" s="41" t="n">
        <v>1.551816</v>
      </c>
      <c r="AO1900" s="31" t="n">
        <v>21.724417</v>
      </c>
      <c r="AP1900" s="31" t="n">
        <f aca="false">IF(CORE_MODE=1,G1900,IF(OR(CORE_MODE=3,CORE_MODE=4),G1900+(CHOOSE(N_CW+1,0,1,CW_N2,CW_N3,CW_N4,CW_N5,CW_N6)+CHOOSE(N_CW_A+1,0,CW_A1,CW_A2))*CW_PER_SWING*AM1900,AM1900))</f>
        <v>29.122784283409</v>
      </c>
      <c r="AQ1900" s="41" t="n">
        <f aca="false">IF(CORE_MODE=2,AN1900,K1900)</f>
        <v>1.574036</v>
      </c>
      <c r="AR1900" s="31" t="n">
        <f aca="false">IF(CORE_MODE=2,AO1900,L1900)</f>
        <v>22.14148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31" t="n">
        <v>13.132078</v>
      </c>
      <c r="H1901" s="8" t="n">
        <v>46.70685</v>
      </c>
      <c r="I1901" s="8" t="n">
        <v>753.630754</v>
      </c>
      <c r="J1901" s="31" t="n">
        <v>16.135337</v>
      </c>
      <c r="K1901" s="41" t="n">
        <v>1.494625</v>
      </c>
      <c r="L1901" s="31" t="n">
        <v>5.461719</v>
      </c>
      <c r="M1901" s="8" t="n">
        <v>84</v>
      </c>
      <c r="N1901" s="8" t="n">
        <v>772</v>
      </c>
      <c r="O1901" s="31" t="n">
        <v>11.510417</v>
      </c>
      <c r="P1901" s="31" t="n">
        <v>5.31573</v>
      </c>
      <c r="Q1901" s="31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31" t="n">
        <v>3.289655</v>
      </c>
      <c r="W1901" s="41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2*ROUNDUP(G1901*1000/V_ZENER,0)*PRICE_Z+(4+IF(CORE_MODE=1,1,0)+IF(OR(CORE_MODE=3,CORE_MODE=4),1+2*N_CW+2*N_CW_A,0))*ROUNDUP(G1901*DIODE_SAFETY/V_STICK,0)*PRICE_STICK</f>
        <v>101.7</v>
      </c>
      <c r="AG1901" s="24" t="n">
        <f aca="false">SUM(X1901:AF1901)</f>
        <v>1634.06023942</v>
      </c>
      <c r="AH1901" s="20" t="n">
        <f aca="false">FIXED_BOM</f>
        <v>3666</v>
      </c>
      <c r="AI1901" s="24" t="n">
        <f aca="false">(AG1901+AH1901)*(1+CONT)</f>
        <v>6095.069275333</v>
      </c>
      <c r="AJ1901" s="24" t="n">
        <f aca="false">IF(AR1901&gt;0,AI1901/AR1901,1000000000000)</f>
        <v>1115.96171010134</v>
      </c>
      <c r="AK1901" s="8" t="n">
        <f aca="false">IF(AND(AP1901&gt;=V_NEED,AR1901&gt;=P_MIN,AQ1901&gt;=Z_MIN,F1901&lt;=N_CAP,D1901&lt;=R_MAX,OR(CORONA_REQ=0,O1901&gt;=G1901),OR(CORE_MODE&lt;&gt;3,E_CORE&lt;=E_NULL_MAX)),1,0)</f>
        <v>0</v>
      </c>
      <c r="AL1901" s="31" t="n">
        <f aca="false">IF(AK1901=1,IF(OBJECTIVE=1,AI1901,AJ1901),1000000000000)+ROW()*0.000000001</f>
        <v>1000000000000</v>
      </c>
      <c r="AM1901" s="31" t="n">
        <v>7.281054</v>
      </c>
      <c r="AN1901" s="41" t="n">
        <v>1.428685</v>
      </c>
      <c r="AO1901" s="31" t="n">
        <v>5.05345</v>
      </c>
      <c r="AP1901" s="31" t="n">
        <f aca="false">IF(CORE_MODE=1,G1901,IF(OR(CORE_MODE=3,CORE_MODE=4),G1901+(CHOOSE(N_CW+1,0,1,CW_N2,CW_N3,CW_N4,CW_N5,CW_N6)+CHOOSE(N_CW_A+1,0,CW_A1,CW_A2))*CW_PER_SWING*AM1901,AM1901))</f>
        <v>28.584389505202</v>
      </c>
      <c r="AQ1901" s="41" t="n">
        <f aca="false">IF(CORE_MODE=2,AN1901,K1901)</f>
        <v>1.494625</v>
      </c>
      <c r="AR1901" s="31" t="n">
        <f aca="false">IF(CORE_MODE=2,AO1901,L1901)</f>
        <v>5.461719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31" t="n">
        <v>13.132078</v>
      </c>
      <c r="H1902" s="8" t="n">
        <v>72.253621</v>
      </c>
      <c r="I1902" s="8" t="n">
        <v>1184.276899</v>
      </c>
      <c r="J1902" s="31" t="n">
        <v>16.390554</v>
      </c>
      <c r="K1902" s="41" t="n">
        <v>1.524501</v>
      </c>
      <c r="L1902" s="31" t="n">
        <v>8.934932</v>
      </c>
      <c r="M1902" s="8" t="n">
        <v>129</v>
      </c>
      <c r="N1902" s="8" t="n">
        <v>862</v>
      </c>
      <c r="O1902" s="31" t="n">
        <v>11.510417</v>
      </c>
      <c r="P1902" s="31" t="n">
        <v>7.973595</v>
      </c>
      <c r="Q1902" s="31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31" t="n">
        <v>4.394389</v>
      </c>
      <c r="W1902" s="41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2*ROUNDUP(G1902*1000/V_ZENER,0)*PRICE_Z+(4+IF(CORE_MODE=1,1,0)+IF(OR(CORE_MODE=3,CORE_MODE=4),1+2*N_CW+2*N_CW_A,0))*ROUNDUP(G1902*DIODE_SAFETY/V_STICK,0)*PRICE_STICK</f>
        <v>101.7</v>
      </c>
      <c r="AG1902" s="24" t="n">
        <f aca="false">SUM(X1902:AF1902)</f>
        <v>2288.26406163</v>
      </c>
      <c r="AH1902" s="20" t="n">
        <f aca="false">FIXED_BOM</f>
        <v>3666</v>
      </c>
      <c r="AI1902" s="24" t="n">
        <f aca="false">(AG1902+AH1902)*(1+CONT)</f>
        <v>6847.4036708745</v>
      </c>
      <c r="AJ1902" s="24" t="n">
        <f aca="false">IF(AR1902&gt;0,AI1902/AR1902,1000000000000)</f>
        <v>766.363266208909</v>
      </c>
      <c r="AK1902" s="8" t="n">
        <f aca="false">IF(AND(AP1902&gt;=V_NEED,AR1902&gt;=P_MIN,AQ1902&gt;=Z_MIN,F1902&lt;=N_CAP,D1902&lt;=R_MAX,OR(CORONA_REQ=0,O1902&gt;=G1902),OR(CORE_MODE&lt;&gt;3,E_CORE&lt;=E_NULL_MAX)),1,0)</f>
        <v>0</v>
      </c>
      <c r="AL1902" s="31" t="n">
        <f aca="false">IF(AK1902=1,IF(OBJECTIVE=1,AI1902,AJ1902),1000000000000)+ROW()*0.000000001</f>
        <v>1000000000000</v>
      </c>
      <c r="AM1902" s="31" t="n">
        <v>7.340215</v>
      </c>
      <c r="AN1902" s="41" t="n">
        <v>1.477939</v>
      </c>
      <c r="AO1902" s="31" t="n">
        <v>8.509307</v>
      </c>
      <c r="AP1902" s="31" t="n">
        <f aca="false">IF(CORE_MODE=1,G1902,IF(OR(CORE_MODE=3,CORE_MODE=4),G1902+(CHOOSE(N_CW+1,0,1,CW_N2,CW_N3,CW_N4,CW_N5,CW_N6)+CHOOSE(N_CW_A+1,0,CW_A1,CW_A2))*CW_PER_SWING*AM1902,AM1902))</f>
        <v>28.709944706545</v>
      </c>
      <c r="AQ1902" s="41" t="n">
        <f aca="false">IF(CORE_MODE=2,AN1902,K1902)</f>
        <v>1.524501</v>
      </c>
      <c r="AR1902" s="31" t="n">
        <f aca="false">IF(CORE_MODE=2,AO1902,L1902)</f>
        <v>8.934932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31" t="n">
        <v>13.132078</v>
      </c>
      <c r="H1903" s="8" t="n">
        <v>97.800392</v>
      </c>
      <c r="I1903" s="8" t="n">
        <v>1614.923044</v>
      </c>
      <c r="J1903" s="31" t="n">
        <v>16.512439</v>
      </c>
      <c r="K1903" s="41" t="n">
        <v>1.539894</v>
      </c>
      <c r="L1903" s="31" t="n">
        <v>12.429561</v>
      </c>
      <c r="M1903" s="8" t="n">
        <v>174</v>
      </c>
      <c r="N1903" s="8" t="n">
        <v>952</v>
      </c>
      <c r="O1903" s="31" t="n">
        <v>11.510417</v>
      </c>
      <c r="P1903" s="31" t="n">
        <v>10.631461</v>
      </c>
      <c r="Q1903" s="31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31" t="n">
        <v>5.499124</v>
      </c>
      <c r="W1903" s="41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2*ROUNDUP(G1903*1000/V_ZENER,0)*PRICE_Z+(4+IF(CORE_MODE=1,1,0)+IF(OR(CORE_MODE=3,CORE_MODE=4),1+2*N_CW+2*N_CW_A,0))*ROUNDUP(G1903*DIODE_SAFETY/V_STICK,0)*PRICE_STICK</f>
        <v>101.7</v>
      </c>
      <c r="AG1903" s="24" t="n">
        <f aca="false">SUM(X1903:AF1903)</f>
        <v>2942.46795731</v>
      </c>
      <c r="AH1903" s="20" t="n">
        <f aca="false">FIXED_BOM</f>
        <v>3666</v>
      </c>
      <c r="AI1903" s="24" t="n">
        <f aca="false">(AG1903+AH1903)*(1+CONT)</f>
        <v>7599.7381509065</v>
      </c>
      <c r="AJ1903" s="24" t="n">
        <f aca="false">IF(AR1903&gt;0,AI1903/AR1903,1000000000000)</f>
        <v>611.424502515133</v>
      </c>
      <c r="AK1903" s="8" t="n">
        <f aca="false">IF(AND(AP1903&gt;=V_NEED,AR1903&gt;=P_MIN,AQ1903&gt;=Z_MIN,F1903&lt;=N_CAP,D1903&lt;=R_MAX,OR(CORONA_REQ=0,O1903&gt;=G1903),OR(CORE_MODE&lt;&gt;3,E_CORE&lt;=E_NULL_MAX)),1,0)</f>
        <v>0</v>
      </c>
      <c r="AL1903" s="31" t="n">
        <f aca="false">IF(AK1903=1,IF(OBJECTIVE=1,AI1903,AJ1903),1000000000000)+ROW()*0.000000001</f>
        <v>1000000000000</v>
      </c>
      <c r="AM1903" s="31" t="n">
        <v>7.388609</v>
      </c>
      <c r="AN1903" s="41" t="n">
        <v>1.505007</v>
      </c>
      <c r="AO1903" s="31" t="n">
        <v>12.01715</v>
      </c>
      <c r="AP1903" s="31" t="n">
        <f aca="false">IF(CORE_MODE=1,G1903,IF(OR(CORE_MODE=3,CORE_MODE=4),G1903+(CHOOSE(N_CW+1,0,1,CW_N2,CW_N3,CW_N4,CW_N5,CW_N6)+CHOOSE(N_CW_A+1,0,CW_A1,CW_A2))*CW_PER_SWING*AM1903,AM1903))</f>
        <v>28.812649502167</v>
      </c>
      <c r="AQ1903" s="41" t="n">
        <f aca="false">IF(CORE_MODE=2,AN1903,K1903)</f>
        <v>1.539894</v>
      </c>
      <c r="AR1903" s="31" t="n">
        <f aca="false">IF(CORE_MODE=2,AO1903,L1903)</f>
        <v>12.429561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31" t="n">
        <v>13.132078</v>
      </c>
      <c r="H1904" s="8" t="n">
        <v>123.347163</v>
      </c>
      <c r="I1904" s="8" t="n">
        <v>2045.569188</v>
      </c>
      <c r="J1904" s="31" t="n">
        <v>16.583836</v>
      </c>
      <c r="K1904" s="41" t="n">
        <v>1.548651</v>
      </c>
      <c r="L1904" s="31" t="n">
        <v>15.918345</v>
      </c>
      <c r="M1904" s="8" t="n">
        <v>219</v>
      </c>
      <c r="N1904" s="8" t="n">
        <v>1042</v>
      </c>
      <c r="O1904" s="31" t="n">
        <v>11.510417</v>
      </c>
      <c r="P1904" s="31" t="n">
        <v>13.289326</v>
      </c>
      <c r="Q1904" s="31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31" t="n">
        <v>6.603859</v>
      </c>
      <c r="W1904" s="41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2*ROUNDUP(G1904*1000/V_ZENER,0)*PRICE_Z+(4+IF(CORE_MODE=1,1,0)+IF(OR(CORE_MODE=3,CORE_MODE=4),1+2*N_CW+2*N_CW_A,0))*ROUNDUP(G1904*DIODE_SAFETY/V_STICK,0)*PRICE_STICK</f>
        <v>101.7</v>
      </c>
      <c r="AG1904" s="24" t="n">
        <f aca="false">SUM(X1904:AF1904)</f>
        <v>3596.67177952</v>
      </c>
      <c r="AH1904" s="20" t="n">
        <f aca="false">FIXED_BOM</f>
        <v>3666</v>
      </c>
      <c r="AI1904" s="24" t="n">
        <f aca="false">(AG1904+AH1904)*(1+CONT)</f>
        <v>8352.072546448</v>
      </c>
      <c r="AJ1904" s="24" t="n">
        <f aca="false">IF(AR1904&gt;0,AI1904/AR1904,1000000000000)</f>
        <v>524.682217055102</v>
      </c>
      <c r="AK1904" s="8" t="n">
        <f aca="false">IF(AND(AP1904&gt;=V_NEED,AR1904&gt;=P_MIN,AQ1904&gt;=Z_MIN,F1904&lt;=N_CAP,D1904&lt;=R_MAX,OR(CORONA_REQ=0,O1904&gt;=G1904),OR(CORE_MODE&lt;&gt;3,E_CORE&lt;=E_NULL_MAX)),1,0)</f>
        <v>0</v>
      </c>
      <c r="AL1904" s="31" t="n">
        <f aca="false">IF(AK1904=1,IF(OBJECTIVE=1,AI1904,AJ1904),1000000000000)+ROW()*0.000000001</f>
        <v>1000000000000</v>
      </c>
      <c r="AM1904" s="31" t="n">
        <v>7.445584</v>
      </c>
      <c r="AN1904" s="41" t="n">
        <v>1.519578</v>
      </c>
      <c r="AO1904" s="31" t="n">
        <v>15.488835</v>
      </c>
      <c r="AP1904" s="31" t="n">
        <f aca="false">IF(CORE_MODE=1,G1904,IF(OR(CORE_MODE=3,CORE_MODE=4),G1904+(CHOOSE(N_CW+1,0,1,CW_N2,CW_N3,CW_N4,CW_N5,CW_N6)+CHOOSE(N_CW_A+1,0,CW_A1,CW_A2))*CW_PER_SWING*AM1904,AM1904))</f>
        <v>28.933565436592</v>
      </c>
      <c r="AQ1904" s="41" t="n">
        <f aca="false">IF(CORE_MODE=2,AN1904,K1904)</f>
        <v>1.548651</v>
      </c>
      <c r="AR1904" s="31" t="n">
        <f aca="false">IF(CORE_MODE=2,AO1904,L1904)</f>
        <v>15.918345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31" t="n">
        <v>13.132078</v>
      </c>
      <c r="H1905" s="8" t="n">
        <v>148.893935</v>
      </c>
      <c r="I1905" s="8" t="n">
        <v>2476.215333</v>
      </c>
      <c r="J1905" s="31" t="n">
        <v>16.630733</v>
      </c>
      <c r="K1905" s="41" t="n">
        <v>1.554155</v>
      </c>
      <c r="L1905" s="31" t="n">
        <v>19.410064</v>
      </c>
      <c r="M1905" s="8" t="n">
        <v>256.5</v>
      </c>
      <c r="N1905" s="8" t="n">
        <v>1117</v>
      </c>
      <c r="O1905" s="31" t="n">
        <v>11.510417</v>
      </c>
      <c r="P1905" s="31" t="n">
        <v>15.947191</v>
      </c>
      <c r="Q1905" s="31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31" t="n">
        <v>7.524471</v>
      </c>
      <c r="W1905" s="41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2*ROUNDUP(G1905*1000/V_ZENER,0)*PRICE_Z+(4+IF(CORE_MODE=1,1,0)+IF(OR(CORE_MODE=3,CORE_MODE=4),1+2*N_CW+2*N_CW_A,0))*ROUNDUP(G1905*DIODE_SAFETY/V_STICK,0)*PRICE_STICK</f>
        <v>101.7</v>
      </c>
      <c r="AG1905" s="24" t="n">
        <f aca="false">SUM(X1905:AF1905)</f>
        <v>4153.36699165</v>
      </c>
      <c r="AH1905" s="20" t="n">
        <f aca="false">FIXED_BOM</f>
        <v>3666</v>
      </c>
      <c r="AI1905" s="24" t="n">
        <f aca="false">(AG1905+AH1905)*(1+CONT)</f>
        <v>8992.2720403975</v>
      </c>
      <c r="AJ1905" s="24" t="n">
        <f aca="false">IF(AR1905&gt;0,AI1905/AR1905,1000000000000)</f>
        <v>463.278845468902</v>
      </c>
      <c r="AK1905" s="8" t="n">
        <f aca="false">IF(AND(AP1905&gt;=V_NEED,AR1905&gt;=P_MIN,AQ1905&gt;=Z_MIN,F1905&lt;=N_CAP,D1905&lt;=R_MAX,OR(CORONA_REQ=0,O1905&gt;=G1905),OR(CORE_MODE&lt;&gt;3,E_CORE&lt;=E_NULL_MAX)),1,0)</f>
        <v>0</v>
      </c>
      <c r="AL1905" s="31" t="n">
        <f aca="false">IF(AK1905=1,IF(OBJECTIVE=1,AI1905,AJ1905),1000000000000)+ROW()*0.000000001</f>
        <v>1000000000000</v>
      </c>
      <c r="AM1905" s="31" t="n">
        <v>7.491565</v>
      </c>
      <c r="AN1905" s="41" t="n">
        <v>1.529863</v>
      </c>
      <c r="AO1905" s="31" t="n">
        <v>18.983437</v>
      </c>
      <c r="AP1905" s="31" t="n">
        <f aca="false">IF(CORE_MODE=1,G1905,IF(OR(CORE_MODE=3,CORE_MODE=4),G1905+(CHOOSE(N_CW+1,0,1,CW_N2,CW_N3,CW_N4,CW_N5,CW_N6)+CHOOSE(N_CW_A+1,0,CW_A1,CW_A2))*CW_PER_SWING*AM1905,AM1905))</f>
        <v>29.031149211595</v>
      </c>
      <c r="AQ1905" s="41" t="n">
        <f aca="false">IF(CORE_MODE=2,AN1905,K1905)</f>
        <v>1.554155</v>
      </c>
      <c r="AR1905" s="31" t="n">
        <f aca="false">IF(CORE_MODE=2,AO1905,L1905)</f>
        <v>19.410064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31" t="n">
        <v>13.132078</v>
      </c>
      <c r="H1906" s="8" t="n">
        <v>199.987477</v>
      </c>
      <c r="I1906" s="8" t="n">
        <v>3337.507623</v>
      </c>
      <c r="J1906" s="31" t="n">
        <v>16.688583</v>
      </c>
      <c r="K1906" s="41" t="n">
        <v>1.561522</v>
      </c>
      <c r="L1906" s="31" t="n">
        <v>26.384911</v>
      </c>
      <c r="M1906" s="8" t="n">
        <v>346.5</v>
      </c>
      <c r="N1906" s="8" t="n">
        <v>1297</v>
      </c>
      <c r="O1906" s="31" t="n">
        <v>11.510417</v>
      </c>
      <c r="P1906" s="31" t="n">
        <v>21.262921</v>
      </c>
      <c r="Q1906" s="31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31" t="n">
        <v>9.733941</v>
      </c>
      <c r="W1906" s="41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2*ROUNDUP(G1906*1000/V_ZENER,0)*PRICE_Z+(4+IF(CORE_MODE=1,1,0)+IF(OR(CORE_MODE=3,CORE_MODE=4),1+2*N_CW+2*N_CW_A,0))*ROUNDUP(G1906*DIODE_SAFETY/V_STICK,0)*PRICE_STICK</f>
        <v>101.7</v>
      </c>
      <c r="AG1906" s="24" t="n">
        <f aca="false">SUM(X1906:AF1906)</f>
        <v>5461.77475607</v>
      </c>
      <c r="AH1906" s="20" t="n">
        <f aca="false">FIXED_BOM</f>
        <v>3666</v>
      </c>
      <c r="AI1906" s="24" t="n">
        <f aca="false">(AG1906+AH1906)*(1+CONT)</f>
        <v>10496.9409694805</v>
      </c>
      <c r="AJ1906" s="24" t="n">
        <f aca="false">IF(AR1906&gt;0,AI1906/AR1906,1000000000000)</f>
        <v>397.838786323005</v>
      </c>
      <c r="AK1906" s="8" t="n">
        <f aca="false">IF(AND(AP1906&gt;=V_NEED,AR1906&gt;=P_MIN,AQ1906&gt;=Z_MIN,F1906&lt;=N_CAP,D1906&lt;=R_MAX,OR(CORONA_REQ=0,O1906&gt;=G1906),OR(CORE_MODE&lt;&gt;3,E_CORE&lt;=E_NULL_MAX)),1,0)</f>
        <v>0</v>
      </c>
      <c r="AL1906" s="31" t="n">
        <f aca="false">IF(AK1906=1,IF(OBJECTIVE=1,AI1906,AJ1906),1000000000000)+ROW()*0.000000001</f>
        <v>1000000000000</v>
      </c>
      <c r="AM1906" s="31" t="n">
        <v>7.595914</v>
      </c>
      <c r="AN1906" s="41" t="n">
        <v>1.543512</v>
      </c>
      <c r="AO1906" s="31" t="n">
        <v>25.97216</v>
      </c>
      <c r="AP1906" s="31" t="n">
        <f aca="false">IF(CORE_MODE=1,G1906,IF(OR(CORE_MODE=3,CORE_MODE=4),G1906+(CHOOSE(N_CW+1,0,1,CW_N2,CW_N3,CW_N4,CW_N5,CW_N6)+CHOOSE(N_CW_A+1,0,CW_A1,CW_A2))*CW_PER_SWING*AM1906,AM1906))</f>
        <v>29.252605233382</v>
      </c>
      <c r="AQ1906" s="41" t="n">
        <f aca="false">IF(CORE_MODE=2,AN1906,K1906)</f>
        <v>1.561522</v>
      </c>
      <c r="AR1906" s="31" t="n">
        <f aca="false">IF(CORE_MODE=2,AO1906,L1906)</f>
        <v>26.384911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31" t="n">
        <v>13.132078</v>
      </c>
      <c r="H1907" s="8" t="n">
        <v>72.802403</v>
      </c>
      <c r="I1907" s="8" t="n">
        <v>883.69595</v>
      </c>
      <c r="J1907" s="31" t="n">
        <v>12.13828</v>
      </c>
      <c r="K1907" s="41" t="n">
        <v>1.460529</v>
      </c>
      <c r="L1907" s="31" t="n">
        <v>6.105946</v>
      </c>
      <c r="M1907" s="8" t="n">
        <v>91.5</v>
      </c>
      <c r="N1907" s="8" t="n">
        <v>787</v>
      </c>
      <c r="O1907" s="31" t="n">
        <v>11.510417</v>
      </c>
      <c r="P1907" s="31" t="n">
        <v>6.130031</v>
      </c>
      <c r="Q1907" s="31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31" t="n">
        <v>3.473777</v>
      </c>
      <c r="W1907" s="41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2*ROUNDUP(G1907*1000/V_ZENER,0)*PRICE_Z+(4+IF(CORE_MODE=1,1,0)+IF(OR(CORE_MODE=3,CORE_MODE=4),1+2*N_CW+2*N_CW_A,0))*ROUNDUP(G1907*DIODE_SAFETY/V_STICK,0)*PRICE_STICK</f>
        <v>101.7</v>
      </c>
      <c r="AG1907" s="24" t="n">
        <f aca="false">SUM(X1907:AF1907)</f>
        <v>1741.31603247</v>
      </c>
      <c r="AH1907" s="20" t="n">
        <f aca="false">FIXED_BOM</f>
        <v>3666</v>
      </c>
      <c r="AI1907" s="24" t="n">
        <f aca="false">(AG1907+AH1907)*(1+CONT)</f>
        <v>6218.4134373405</v>
      </c>
      <c r="AJ1907" s="24" t="n">
        <f aca="false">IF(AR1907&gt;0,AI1907/AR1907,1000000000000)</f>
        <v>1018.41933049203</v>
      </c>
      <c r="AK1907" s="8" t="n">
        <f aca="false">IF(AND(AP1907&gt;=V_NEED,AR1907&gt;=P_MIN,AQ1907&gt;=Z_MIN,F1907&lt;=N_CAP,D1907&lt;=R_MAX,OR(CORONA_REQ=0,O1907&gt;=G1907),OR(CORE_MODE&lt;&gt;3,E_CORE&lt;=E_NULL_MAX)),1,0)</f>
        <v>0</v>
      </c>
      <c r="AL1907" s="31" t="n">
        <f aca="false">IF(AK1907=1,IF(OBJECTIVE=1,AI1907,AJ1907),1000000000000)+ROW()*0.000000001</f>
        <v>1000000000000</v>
      </c>
      <c r="AM1907" s="31" t="n">
        <v>7.256445</v>
      </c>
      <c r="AN1907" s="41" t="n">
        <v>1.406828</v>
      </c>
      <c r="AO1907" s="31" t="n">
        <v>5.702433</v>
      </c>
      <c r="AP1907" s="31" t="n">
        <f aca="false">IF(CORE_MODE=1,G1907,IF(OR(CORE_MODE=3,CORE_MODE=4),G1907+(CHOOSE(N_CW+1,0,1,CW_N2,CW_N3,CW_N4,CW_N5,CW_N6)+CHOOSE(N_CW_A+1,0,CW_A1,CW_A2))*CW_PER_SWING*AM1907,AM1907))</f>
        <v>28.532162735035</v>
      </c>
      <c r="AQ1907" s="41" t="n">
        <f aca="false">IF(CORE_MODE=2,AN1907,K1907)</f>
        <v>1.460529</v>
      </c>
      <c r="AR1907" s="31" t="n">
        <f aca="false">IF(CORE_MODE=2,AO1907,L1907)</f>
        <v>6.105946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31" t="n">
        <v>13.132078</v>
      </c>
      <c r="H1908" s="8" t="n">
        <v>113.26092</v>
      </c>
      <c r="I1908" s="8" t="n">
        <v>1388.665064</v>
      </c>
      <c r="J1908" s="31" t="n">
        <v>12.260761</v>
      </c>
      <c r="K1908" s="41" t="n">
        <v>1.484877</v>
      </c>
      <c r="L1908" s="31" t="n">
        <v>9.949961</v>
      </c>
      <c r="M1908" s="8" t="n">
        <v>136.5</v>
      </c>
      <c r="N1908" s="8" t="n">
        <v>877</v>
      </c>
      <c r="O1908" s="31" t="n">
        <v>11.510417</v>
      </c>
      <c r="P1908" s="31" t="n">
        <v>9.195047</v>
      </c>
      <c r="Q1908" s="31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31" t="n">
        <v>4.578512</v>
      </c>
      <c r="W1908" s="41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2*ROUNDUP(G1908*1000/V_ZENER,0)*PRICE_Z+(4+IF(CORE_MODE=1,1,0)+IF(OR(CORE_MODE=3,CORE_MODE=4),1+2*N_CW+2*N_CW_A,0))*ROUNDUP(G1908*DIODE_SAFETY/V_STICK,0)*PRICE_STICK</f>
        <v>101.7</v>
      </c>
      <c r="AG1908" s="24" t="n">
        <f aca="false">SUM(X1908:AF1908)</f>
        <v>2400.39350865</v>
      </c>
      <c r="AH1908" s="20" t="n">
        <f aca="false">FIXED_BOM</f>
        <v>3666</v>
      </c>
      <c r="AI1908" s="24" t="n">
        <f aca="false">(AG1908+AH1908)*(1+CONT)</f>
        <v>6976.3525349475</v>
      </c>
      <c r="AJ1908" s="24" t="n">
        <f aca="false">IF(AR1908&gt;0,AI1908/AR1908,1000000000000)</f>
        <v>701.143706487644</v>
      </c>
      <c r="AK1908" s="8" t="n">
        <f aca="false">IF(AND(AP1908&gt;=V_NEED,AR1908&gt;=P_MIN,AQ1908&gt;=Z_MIN,F1908&lt;=N_CAP,D1908&lt;=R_MAX,OR(CORONA_REQ=0,O1908&gt;=G1908),OR(CORE_MODE&lt;&gt;3,E_CORE&lt;=E_NULL_MAX)),1,0)</f>
        <v>0</v>
      </c>
      <c r="AL1908" s="31" t="n">
        <f aca="false">IF(AK1908=1,IF(OBJECTIVE=1,AI1908,AJ1908),1000000000000)+ROW()*0.000000001</f>
        <v>1000000000000</v>
      </c>
      <c r="AM1908" s="31" t="n">
        <v>7.316857</v>
      </c>
      <c r="AN1908" s="41" t="n">
        <v>1.448252</v>
      </c>
      <c r="AO1908" s="31" t="n">
        <v>9.542719</v>
      </c>
      <c r="AP1908" s="31" t="n">
        <f aca="false">IF(CORE_MODE=1,G1908,IF(OR(CORE_MODE=3,CORE_MODE=4),G1908+(CHOOSE(N_CW+1,0,1,CW_N2,CW_N3,CW_N4,CW_N5,CW_N6)+CHOOSE(N_CW_A+1,0,CW_A1,CW_A2))*CW_PER_SWING*AM1908,AM1908))</f>
        <v>28.660372887391</v>
      </c>
      <c r="AQ1908" s="41" t="n">
        <f aca="false">IF(CORE_MODE=2,AN1908,K1908)</f>
        <v>1.484877</v>
      </c>
      <c r="AR1908" s="31" t="n">
        <f aca="false">IF(CORE_MODE=2,AO1908,L1908)</f>
        <v>9.949961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31" t="n">
        <v>13.132078</v>
      </c>
      <c r="H1909" s="8" t="n">
        <v>153.719436</v>
      </c>
      <c r="I1909" s="8" t="n">
        <v>1893.634179</v>
      </c>
      <c r="J1909" s="31" t="n">
        <v>12.318769</v>
      </c>
      <c r="K1909" s="41" t="n">
        <v>1.496446</v>
      </c>
      <c r="L1909" s="31" t="n">
        <v>13.793437</v>
      </c>
      <c r="M1909" s="8" t="n">
        <v>181.5</v>
      </c>
      <c r="N1909" s="8" t="n">
        <v>967</v>
      </c>
      <c r="O1909" s="31" t="n">
        <v>11.510417</v>
      </c>
      <c r="P1909" s="31" t="n">
        <v>12.260062</v>
      </c>
      <c r="Q1909" s="31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31" t="n">
        <v>5.683247</v>
      </c>
      <c r="W1909" s="41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2*ROUNDUP(G1909*1000/V_ZENER,0)*PRICE_Z+(4+IF(CORE_MODE=1,1,0)+IF(OR(CORE_MODE=3,CORE_MODE=4),1+2*N_CW+2*N_CW_A,0))*ROUNDUP(G1909*DIODE_SAFETY/V_STICK,0)*PRICE_STICK</f>
        <v>101.7</v>
      </c>
      <c r="AG1909" s="24" t="n">
        <f aca="false">SUM(X1909:AF1909)</f>
        <v>3059.47097636</v>
      </c>
      <c r="AH1909" s="20" t="n">
        <f aca="false">FIXED_BOM</f>
        <v>3666</v>
      </c>
      <c r="AI1909" s="24" t="n">
        <f aca="false">(AG1909+AH1909)*(1+CONT)</f>
        <v>7734.291622814</v>
      </c>
      <c r="AJ1909" s="24" t="n">
        <f aca="false">IF(AR1909&gt;0,AI1909/AR1909,1000000000000)</f>
        <v>560.722582980152</v>
      </c>
      <c r="AK1909" s="8" t="n">
        <f aca="false">IF(AND(AP1909&gt;=V_NEED,AR1909&gt;=P_MIN,AQ1909&gt;=Z_MIN,F1909&lt;=N_CAP,D1909&lt;=R_MAX,OR(CORONA_REQ=0,O1909&gt;=G1909),OR(CORE_MODE&lt;&gt;3,E_CORE&lt;=E_NULL_MAX)),1,0)</f>
        <v>0</v>
      </c>
      <c r="AL1909" s="31" t="n">
        <f aca="false">IF(AK1909=1,IF(OBJECTIVE=1,AI1909,AJ1909),1000000000000)+ROW()*0.000000001</f>
        <v>1000000000000</v>
      </c>
      <c r="AM1909" s="31" t="n">
        <v>7.382282</v>
      </c>
      <c r="AN1909" s="41" t="n">
        <v>1.46806</v>
      </c>
      <c r="AO1909" s="31" t="n">
        <v>13.376006</v>
      </c>
      <c r="AP1909" s="31" t="n">
        <f aca="false">IF(CORE_MODE=1,G1909,IF(OR(CORE_MODE=3,CORE_MODE=4),G1909+(CHOOSE(N_CW+1,0,1,CW_N2,CW_N3,CW_N4,CW_N5,CW_N6)+CHOOSE(N_CW_A+1,0,CW_A1,CW_A2))*CW_PER_SWING*AM1909,AM1909))</f>
        <v>28.799221944166</v>
      </c>
      <c r="AQ1909" s="41" t="n">
        <f aca="false">IF(CORE_MODE=2,AN1909,K1909)</f>
        <v>1.496446</v>
      </c>
      <c r="AR1909" s="31" t="n">
        <f aca="false">IF(CORE_MODE=2,AO1909,L1909)</f>
        <v>13.793437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31" t="n">
        <v>13.132078</v>
      </c>
      <c r="H1910" s="8" t="n">
        <v>194.177952</v>
      </c>
      <c r="I1910" s="8" t="n">
        <v>2398.603293</v>
      </c>
      <c r="J1910" s="31" t="n">
        <v>12.352604</v>
      </c>
      <c r="K1910" s="41" t="n">
        <v>1.503617</v>
      </c>
      <c r="L1910" s="31" t="n">
        <v>17.637341</v>
      </c>
      <c r="M1910" s="8" t="n">
        <v>226.5</v>
      </c>
      <c r="N1910" s="8" t="n">
        <v>1057</v>
      </c>
      <c r="O1910" s="31" t="n">
        <v>11.510417</v>
      </c>
      <c r="P1910" s="31" t="n">
        <v>15.325078</v>
      </c>
      <c r="Q1910" s="31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31" t="n">
        <v>6.787981</v>
      </c>
      <c r="W1910" s="41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2*ROUNDUP(G1910*1000/V_ZENER,0)*PRICE_Z+(4+IF(CORE_MODE=1,1,0)+IF(OR(CORE_MODE=3,CORE_MODE=4),1+2*N_CW+2*N_CW_A,0))*ROUNDUP(G1910*DIODE_SAFETY/V_STICK,0)*PRICE_STICK</f>
        <v>101.7</v>
      </c>
      <c r="AG1910" s="24" t="n">
        <f aca="false">SUM(X1910:AF1910)</f>
        <v>3718.54839604</v>
      </c>
      <c r="AH1910" s="20" t="n">
        <f aca="false">FIXED_BOM</f>
        <v>3666</v>
      </c>
      <c r="AI1910" s="24" t="n">
        <f aca="false">(AG1910+AH1910)*(1+CONT)</f>
        <v>8492.230655446</v>
      </c>
      <c r="AJ1910" s="24" t="n">
        <f aca="false">IF(AR1910&gt;0,AI1910/AR1910,1000000000000)</f>
        <v>481.491549970373</v>
      </c>
      <c r="AK1910" s="8" t="n">
        <f aca="false">IF(AND(AP1910&gt;=V_NEED,AR1910&gt;=P_MIN,AQ1910&gt;=Z_MIN,F1910&lt;=N_CAP,D1910&lt;=R_MAX,OR(CORONA_REQ=0,O1910&gt;=G1910),OR(CORE_MODE&lt;&gt;3,E_CORE&lt;=E_NULL_MAX)),1,0)</f>
        <v>0</v>
      </c>
      <c r="AL1910" s="31" t="n">
        <f aca="false">IF(AK1910=1,IF(OBJECTIVE=1,AI1910,AJ1910),1000000000000)+ROW()*0.000000001</f>
        <v>1000000000000</v>
      </c>
      <c r="AM1910" s="31" t="n">
        <v>7.438152</v>
      </c>
      <c r="AN1910" s="41" t="n">
        <v>1.480635</v>
      </c>
      <c r="AO1910" s="31" t="n">
        <v>17.217652</v>
      </c>
      <c r="AP1910" s="31" t="n">
        <f aca="false">IF(CORE_MODE=1,G1910,IF(OR(CORE_MODE=3,CORE_MODE=4),G1910+(CHOOSE(N_CW+1,0,1,CW_N2,CW_N3,CW_N4,CW_N5,CW_N6)+CHOOSE(N_CW_A+1,0,CW_A1,CW_A2))*CW_PER_SWING*AM1910,AM1910))</f>
        <v>28.917792777976</v>
      </c>
      <c r="AQ1910" s="41" t="n">
        <f aca="false">IF(CORE_MODE=2,AN1910,K1910)</f>
        <v>1.503617</v>
      </c>
      <c r="AR1910" s="31" t="n">
        <f aca="false">IF(CORE_MODE=2,AO1910,L1910)</f>
        <v>17.637341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31" t="n">
        <v>13.132078</v>
      </c>
      <c r="H1911" s="8" t="n">
        <v>234.636468</v>
      </c>
      <c r="I1911" s="8" t="n">
        <v>2903.572407</v>
      </c>
      <c r="J1911" s="31" t="n">
        <v>12.37477</v>
      </c>
      <c r="K1911" s="41" t="n">
        <v>1.508327</v>
      </c>
      <c r="L1911" s="31" t="n">
        <v>21.489539</v>
      </c>
      <c r="M1911" s="8" t="n">
        <v>271.5</v>
      </c>
      <c r="N1911" s="8" t="n">
        <v>1147</v>
      </c>
      <c r="O1911" s="31" t="n">
        <v>11.510417</v>
      </c>
      <c r="P1911" s="31" t="n">
        <v>18.390093</v>
      </c>
      <c r="Q1911" s="31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31" t="n">
        <v>7.892716</v>
      </c>
      <c r="W1911" s="41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2*ROUNDUP(G1911*1000/V_ZENER,0)*PRICE_Z+(4+IF(CORE_MODE=1,1,0)+IF(OR(CORE_MODE=3,CORE_MODE=4),1+2*N_CW+2*N_CW_A,0))*ROUNDUP(G1911*DIODE_SAFETY/V_STICK,0)*PRICE_STICK</f>
        <v>101.7</v>
      </c>
      <c r="AG1911" s="24" t="n">
        <f aca="false">SUM(X1911:AF1911)</f>
        <v>4377.62586375</v>
      </c>
      <c r="AH1911" s="20" t="n">
        <f aca="false">FIXED_BOM</f>
        <v>3666</v>
      </c>
      <c r="AI1911" s="24" t="n">
        <f aca="false">(AG1911+AH1911)*(1+CONT)</f>
        <v>9250.1697433125</v>
      </c>
      <c r="AJ1911" s="24" t="n">
        <f aca="false">IF(AR1911&gt;0,AI1911/AR1911,1000000000000)</f>
        <v>430.449892075977</v>
      </c>
      <c r="AK1911" s="8" t="n">
        <f aca="false">IF(AND(AP1911&gt;=V_NEED,AR1911&gt;=P_MIN,AQ1911&gt;=Z_MIN,F1911&lt;=N_CAP,D1911&lt;=R_MAX,OR(CORONA_REQ=0,O1911&gt;=G1911),OR(CORE_MODE&lt;&gt;3,E_CORE&lt;=E_NULL_MAX)),1,0)</f>
        <v>0</v>
      </c>
      <c r="AL1911" s="31" t="n">
        <f aca="false">IF(AK1911=1,IF(OBJECTIVE=1,AI1911,AJ1911),1000000000000)+ROW()*0.000000001</f>
        <v>1000000000000</v>
      </c>
      <c r="AM1911" s="31" t="n">
        <v>7.483224</v>
      </c>
      <c r="AN1911" s="41" t="n">
        <v>1.489772</v>
      </c>
      <c r="AO1911" s="31" t="n">
        <v>21.090343</v>
      </c>
      <c r="AP1911" s="31" t="n">
        <f aca="false">IF(CORE_MODE=1,G1911,IF(OR(CORE_MODE=3,CORE_MODE=4),G1911+(CHOOSE(N_CW+1,0,1,CW_N2,CW_N3,CW_N4,CW_N5,CW_N6)+CHOOSE(N_CW_A+1,0,CW_A1,CW_A2))*CW_PER_SWING*AM1911,AM1911))</f>
        <v>29.013447415912</v>
      </c>
      <c r="AQ1911" s="41" t="n">
        <f aca="false">IF(CORE_MODE=2,AN1911,K1911)</f>
        <v>1.508327</v>
      </c>
      <c r="AR1911" s="31" t="n">
        <f aca="false">IF(CORE_MODE=2,AO1911,L1911)</f>
        <v>21.489539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31" t="n">
        <v>13.132078</v>
      </c>
      <c r="H1912" s="8" t="n">
        <v>315.5535</v>
      </c>
      <c r="I1912" s="8" t="n">
        <v>3913.510636</v>
      </c>
      <c r="J1912" s="31" t="n">
        <v>12.402051</v>
      </c>
      <c r="K1912" s="41" t="n">
        <v>1.513779</v>
      </c>
      <c r="L1912" s="31" t="n">
        <v>29.19332</v>
      </c>
      <c r="M1912" s="8" t="n">
        <v>361.5</v>
      </c>
      <c r="N1912" s="8" t="n">
        <v>1327</v>
      </c>
      <c r="O1912" s="31" t="n">
        <v>11.510417</v>
      </c>
      <c r="P1912" s="31" t="n">
        <v>24.520124</v>
      </c>
      <c r="Q1912" s="31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31" t="n">
        <v>10.102186</v>
      </c>
      <c r="W1912" s="41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2*ROUNDUP(G1912*1000/V_ZENER,0)*PRICE_Z+(4+IF(CORE_MODE=1,1,0)+IF(OR(CORE_MODE=3,CORE_MODE=4),1+2*N_CW+2*N_CW_A,0))*ROUNDUP(G1912*DIODE_SAFETY/V_STICK,0)*PRICE_STICK</f>
        <v>101.7</v>
      </c>
      <c r="AG1912" s="24" t="n">
        <f aca="false">SUM(X1912:AF1912)</f>
        <v>5695.78075811</v>
      </c>
      <c r="AH1912" s="20" t="n">
        <f aca="false">FIXED_BOM</f>
        <v>3666</v>
      </c>
      <c r="AI1912" s="24" t="n">
        <f aca="false">(AG1912+AH1912)*(1+CONT)</f>
        <v>10766.0478718265</v>
      </c>
      <c r="AJ1912" s="24" t="n">
        <f aca="false">IF(AR1912&gt;0,AI1912/AR1912,1000000000000)</f>
        <v>368.784635383249</v>
      </c>
      <c r="AK1912" s="8" t="n">
        <f aca="false">IF(AND(AP1912&gt;=V_NEED,AR1912&gt;=P_MIN,AQ1912&gt;=Z_MIN,F1912&lt;=N_CAP,D1912&lt;=R_MAX,OR(CORONA_REQ=0,O1912&gt;=G1912),OR(CORE_MODE&lt;&gt;3,E_CORE&lt;=E_NULL_MAX)),1,0)</f>
        <v>0</v>
      </c>
      <c r="AL1912" s="31" t="n">
        <f aca="false">IF(AK1912=1,IF(OBJECTIVE=1,AI1912,AJ1912),1000000000000)+ROW()*0.000000001</f>
        <v>1000000000000</v>
      </c>
      <c r="AM1912" s="31" t="n">
        <v>7.629746</v>
      </c>
      <c r="AN1912" s="41" t="n">
        <v>1.499272</v>
      </c>
      <c r="AO1912" s="31" t="n">
        <v>28.776859</v>
      </c>
      <c r="AP1912" s="31" t="n">
        <f aca="false">IF(CORE_MODE=1,G1912,IF(OR(CORE_MODE=3,CORE_MODE=4),G1912+(CHOOSE(N_CW+1,0,1,CW_N2,CW_N3,CW_N4,CW_N5,CW_N6)+CHOOSE(N_CW_A+1,0,CW_A1,CW_A2))*CW_PER_SWING*AM1912,AM1912))</f>
        <v>29.324405635198</v>
      </c>
      <c r="AQ1912" s="41" t="n">
        <f aca="false">IF(CORE_MODE=2,AN1912,K1912)</f>
        <v>1.513779</v>
      </c>
      <c r="AR1912" s="31" t="n">
        <f aca="false">IF(CORE_MODE=2,AO1912,L1912)</f>
        <v>29.19332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31" t="n">
        <v>13.132078</v>
      </c>
      <c r="H1913" s="8" t="n">
        <v>36.927663</v>
      </c>
      <c r="I1913" s="8" t="n">
        <v>626.615262</v>
      </c>
      <c r="J1913" s="31" t="n">
        <v>16.968722</v>
      </c>
      <c r="K1913" s="41" t="n">
        <v>1.486172</v>
      </c>
      <c r="L1913" s="31" t="n">
        <v>4.481481</v>
      </c>
      <c r="M1913" s="8" t="n">
        <v>90</v>
      </c>
      <c r="N1913" s="8" t="n">
        <v>784</v>
      </c>
      <c r="O1913" s="31" t="n">
        <v>12.486647</v>
      </c>
      <c r="P1913" s="31" t="n">
        <v>6.001906</v>
      </c>
      <c r="Q1913" s="31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31" t="n">
        <v>3.436953</v>
      </c>
      <c r="W1913" s="41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2*ROUNDUP(G1913*1000/V_ZENER,0)*PRICE_Z+(4+IF(CORE_MODE=1,1,0)+IF(OR(CORE_MODE=3,CORE_MODE=4),1+2*N_CW+2*N_CW_A,0))*ROUNDUP(G1913*DIODE_SAFETY/V_STICK,0)*PRICE_STICK</f>
        <v>101.7</v>
      </c>
      <c r="AG1913" s="24" t="n">
        <f aca="false">SUM(X1913:AF1913)</f>
        <v>1678.02431758</v>
      </c>
      <c r="AH1913" s="20" t="n">
        <f aca="false">FIXED_BOM</f>
        <v>3666</v>
      </c>
      <c r="AI1913" s="24" t="n">
        <f aca="false">(AG1913+AH1913)*(1+CONT)</f>
        <v>6145.627965217</v>
      </c>
      <c r="AJ1913" s="24" t="n">
        <f aca="false">IF(AR1913&gt;0,AI1913/AR1913,1000000000000)</f>
        <v>1371.33861891125</v>
      </c>
      <c r="AK1913" s="8" t="n">
        <f aca="false">IF(AND(AP1913&gt;=V_NEED,AR1913&gt;=P_MIN,AQ1913&gt;=Z_MIN,F1913&lt;=N_CAP,D1913&lt;=R_MAX,OR(CORONA_REQ=0,O1913&gt;=G1913),OR(CORE_MODE&lt;&gt;3,E_CORE&lt;=E_NULL_MAX)),1,0)</f>
        <v>0</v>
      </c>
      <c r="AL1913" s="31" t="n">
        <f aca="false">IF(AK1913=1,IF(OBJECTIVE=1,AI1913,AJ1913),1000000000000)+ROW()*0.000000001</f>
        <v>1000000000000</v>
      </c>
      <c r="AM1913" s="31" t="n">
        <v>7.26461</v>
      </c>
      <c r="AN1913" s="41" t="n">
        <v>1.408238</v>
      </c>
      <c r="AO1913" s="31" t="n">
        <v>4.062819</v>
      </c>
      <c r="AP1913" s="31" t="n">
        <f aca="false">IF(CORE_MODE=1,G1913,IF(OR(CORE_MODE=3,CORE_MODE=4),G1913+(CHOOSE(N_CW+1,0,1,CW_N2,CW_N3,CW_N4,CW_N5,CW_N6)+CHOOSE(N_CW_A+1,0,CW_A1,CW_A2))*CW_PER_SWING*AM1913,AM1913))</f>
        <v>28.54949101243</v>
      </c>
      <c r="AQ1913" s="41" t="n">
        <f aca="false">IF(CORE_MODE=2,AN1913,K1913)</f>
        <v>1.486172</v>
      </c>
      <c r="AR1913" s="31" t="n">
        <f aca="false">IF(CORE_MODE=2,AO1913,L1913)</f>
        <v>4.481481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31" t="n">
        <v>13.132078</v>
      </c>
      <c r="H1914" s="8" t="n">
        <v>56.886327</v>
      </c>
      <c r="I1914" s="8" t="n">
        <v>984.681126</v>
      </c>
      <c r="J1914" s="31" t="n">
        <v>17.309627</v>
      </c>
      <c r="K1914" s="41" t="n">
        <v>1.522286</v>
      </c>
      <c r="L1914" s="31" t="n">
        <v>7.407625</v>
      </c>
      <c r="M1914" s="8" t="n">
        <v>130</v>
      </c>
      <c r="N1914" s="8" t="n">
        <v>864</v>
      </c>
      <c r="O1914" s="31" t="n">
        <v>12.486647</v>
      </c>
      <c r="P1914" s="31" t="n">
        <v>9.002859</v>
      </c>
      <c r="Q1914" s="31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31" t="n">
        <v>4.418939</v>
      </c>
      <c r="W1914" s="41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2*ROUNDUP(G1914*1000/V_ZENER,0)*PRICE_Z+(4+IF(CORE_MODE=1,1,0)+IF(OR(CORE_MODE=3,CORE_MODE=4),1+2*N_CW+2*N_CW_A,0))*ROUNDUP(G1914*DIODE_SAFETY/V_STICK,0)*PRICE_STICK</f>
        <v>101.7</v>
      </c>
      <c r="AG1914" s="24" t="n">
        <f aca="false">SUM(X1914:AF1914)</f>
        <v>2249.66098593</v>
      </c>
      <c r="AH1914" s="20" t="n">
        <f aca="false">FIXED_BOM</f>
        <v>3666</v>
      </c>
      <c r="AI1914" s="24" t="n">
        <f aca="false">(AG1914+AH1914)*(1+CONT)</f>
        <v>6803.0101338195</v>
      </c>
      <c r="AJ1914" s="24" t="n">
        <f aca="false">IF(AR1914&gt;0,AI1914/AR1914,1000000000000)</f>
        <v>918.379390671031</v>
      </c>
      <c r="AK1914" s="8" t="n">
        <f aca="false">IF(AND(AP1914&gt;=V_NEED,AR1914&gt;=P_MIN,AQ1914&gt;=Z_MIN,F1914&lt;=N_CAP,D1914&lt;=R_MAX,OR(CORONA_REQ=0,O1914&gt;=G1914),OR(CORE_MODE&lt;&gt;3,E_CORE&lt;=E_NULL_MAX)),1,0)</f>
        <v>0</v>
      </c>
      <c r="AL1914" s="31" t="n">
        <f aca="false">IF(AK1914=1,IF(OBJECTIVE=1,AI1914,AJ1914),1000000000000)+ROW()*0.000000001</f>
        <v>1000000000000</v>
      </c>
      <c r="AM1914" s="31" t="n">
        <v>7.324216</v>
      </c>
      <c r="AN1914" s="41" t="n">
        <v>1.467344</v>
      </c>
      <c r="AO1914" s="31" t="n">
        <v>6.985427</v>
      </c>
      <c r="AP1914" s="31" t="n">
        <f aca="false">IF(CORE_MODE=1,G1914,IF(OR(CORE_MODE=3,CORE_MODE=4),G1914+(CHOOSE(N_CW+1,0,1,CW_N2,CW_N3,CW_N4,CW_N5,CW_N6)+CHOOSE(N_CW_A+1,0,CW_A1,CW_A2))*CW_PER_SWING*AM1914,AM1914))</f>
        <v>28.675990620808</v>
      </c>
      <c r="AQ1914" s="41" t="n">
        <f aca="false">IF(CORE_MODE=2,AN1914,K1914)</f>
        <v>1.522286</v>
      </c>
      <c r="AR1914" s="31" t="n">
        <f aca="false">IF(CORE_MODE=2,AO1914,L1914)</f>
        <v>7.407625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31" t="n">
        <v>13.132078</v>
      </c>
      <c r="H1915" s="8" t="n">
        <v>76.844992</v>
      </c>
      <c r="I1915" s="8" t="n">
        <v>1342.746989</v>
      </c>
      <c r="J1915" s="31" t="n">
        <v>17.473448</v>
      </c>
      <c r="K1915" s="41" t="n">
        <v>1.540132</v>
      </c>
      <c r="L1915" s="31" t="n">
        <v>10.338242</v>
      </c>
      <c r="M1915" s="8" t="n">
        <v>178</v>
      </c>
      <c r="N1915" s="8" t="n">
        <v>960</v>
      </c>
      <c r="O1915" s="31" t="n">
        <v>12.486647</v>
      </c>
      <c r="P1915" s="31" t="n">
        <v>12.003812</v>
      </c>
      <c r="Q1915" s="31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31" t="n">
        <v>5.597323</v>
      </c>
      <c r="W1915" s="41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2*ROUNDUP(G1915*1000/V_ZENER,0)*PRICE_Z+(4+IF(CORE_MODE=1,1,0)+IF(OR(CORE_MODE=3,CORE_MODE=4),1+2*N_CW+2*N_CW_A,0))*ROUNDUP(G1915*DIODE_SAFETY/V_STICK,0)*PRICE_STICK</f>
        <v>101.7</v>
      </c>
      <c r="AG1915" s="24" t="n">
        <f aca="false">SUM(X1915:AF1915)</f>
        <v>2925.84690722</v>
      </c>
      <c r="AH1915" s="20" t="n">
        <f aca="false">FIXED_BOM</f>
        <v>3666</v>
      </c>
      <c r="AI1915" s="24" t="n">
        <f aca="false">(AG1915+AH1915)*(1+CONT)</f>
        <v>7580.623943303</v>
      </c>
      <c r="AJ1915" s="24" t="n">
        <f aca="false">IF(AR1915&gt;0,AI1915/AR1915,1000000000000)</f>
        <v>733.260446341167</v>
      </c>
      <c r="AK1915" s="8" t="n">
        <f aca="false">IF(AND(AP1915&gt;=V_NEED,AR1915&gt;=P_MIN,AQ1915&gt;=Z_MIN,F1915&lt;=N_CAP,D1915&lt;=R_MAX,OR(CORONA_REQ=0,O1915&gt;=G1915),OR(CORE_MODE&lt;&gt;3,E_CORE&lt;=E_NULL_MAX)),1,0)</f>
        <v>0</v>
      </c>
      <c r="AL1915" s="31" t="n">
        <f aca="false">IF(AK1915=1,IF(OBJECTIVE=1,AI1915,AJ1915),1000000000000)+ROW()*0.000000001</f>
        <v>1000000000000</v>
      </c>
      <c r="AM1915" s="31" t="n">
        <v>7.36442</v>
      </c>
      <c r="AN1915" s="41" t="n">
        <v>1.498136</v>
      </c>
      <c r="AO1915" s="31" t="n">
        <v>9.917801</v>
      </c>
      <c r="AP1915" s="31" t="n">
        <f aca="false">IF(CORE_MODE=1,G1915,IF(OR(CORE_MODE=3,CORE_MODE=4),G1915+(CHOOSE(N_CW+1,0,1,CW_N2,CW_N3,CW_N4,CW_N5,CW_N6)+CHOOSE(N_CW_A+1,0,CW_A1,CW_A2))*CW_PER_SWING*AM1915,AM1915))</f>
        <v>28.76131408246</v>
      </c>
      <c r="AQ1915" s="41" t="n">
        <f aca="false">IF(CORE_MODE=2,AN1915,K1915)</f>
        <v>1.540132</v>
      </c>
      <c r="AR1915" s="31" t="n">
        <f aca="false">IF(CORE_MODE=2,AO1915,L1915)</f>
        <v>10.338242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31" t="n">
        <v>13.132078</v>
      </c>
      <c r="H1916" s="8" t="n">
        <v>96.803656</v>
      </c>
      <c r="I1916" s="8" t="n">
        <v>1700.812853</v>
      </c>
      <c r="J1916" s="31" t="n">
        <v>17.569717</v>
      </c>
      <c r="K1916" s="41" t="n">
        <v>1.550515</v>
      </c>
      <c r="L1916" s="31" t="n">
        <v>13.259603</v>
      </c>
      <c r="M1916" s="8" t="n">
        <v>218</v>
      </c>
      <c r="N1916" s="8" t="n">
        <v>1040</v>
      </c>
      <c r="O1916" s="31" t="n">
        <v>12.486647</v>
      </c>
      <c r="P1916" s="31" t="n">
        <v>15.004765</v>
      </c>
      <c r="Q1916" s="31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31" t="n">
        <v>6.579309</v>
      </c>
      <c r="W1916" s="41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2*ROUNDUP(G1916*1000/V_ZENER,0)*PRICE_Z+(4+IF(CORE_MODE=1,1,0)+IF(OR(CORE_MODE=3,CORE_MODE=4),1+2*N_CW+2*N_CW_A,0))*ROUNDUP(G1916*DIODE_SAFETY/V_STICK,0)*PRICE_STICK</f>
        <v>101.7</v>
      </c>
      <c r="AG1916" s="24" t="n">
        <f aca="false">SUM(X1916:AF1916)</f>
        <v>3497.48363057</v>
      </c>
      <c r="AH1916" s="20" t="n">
        <f aca="false">FIXED_BOM</f>
        <v>3666</v>
      </c>
      <c r="AI1916" s="24" t="n">
        <f aca="false">(AG1916+AH1916)*(1+CONT)</f>
        <v>8238.0061751555</v>
      </c>
      <c r="AJ1916" s="24" t="n">
        <f aca="false">IF(AR1916&gt;0,AI1916/AR1916,1000000000000)</f>
        <v>621.286035121527</v>
      </c>
      <c r="AK1916" s="8" t="n">
        <f aca="false">IF(AND(AP1916&gt;=V_NEED,AR1916&gt;=P_MIN,AQ1916&gt;=Z_MIN,F1916&lt;=N_CAP,D1916&lt;=R_MAX,OR(CORONA_REQ=0,O1916&gt;=G1916),OR(CORE_MODE&lt;&gt;3,E_CORE&lt;=E_NULL_MAX)),1,0)</f>
        <v>0</v>
      </c>
      <c r="AL1916" s="31" t="n">
        <f aca="false">IF(AK1916=1,IF(OBJECTIVE=1,AI1916,AJ1916),1000000000000)+ROW()*0.000000001</f>
        <v>1000000000000</v>
      </c>
      <c r="AM1916" s="31" t="n">
        <v>7.409138</v>
      </c>
      <c r="AN1916" s="41" t="n">
        <v>1.516361</v>
      </c>
      <c r="AO1916" s="31" t="n">
        <v>12.840883</v>
      </c>
      <c r="AP1916" s="31" t="n">
        <f aca="false">IF(CORE_MODE=1,G1916,IF(OR(CORE_MODE=3,CORE_MODE=4),G1916+(CHOOSE(N_CW+1,0,1,CW_N2,CW_N3,CW_N4,CW_N5,CW_N6)+CHOOSE(N_CW_A+1,0,CW_A1,CW_A2))*CW_PER_SWING*AM1916,AM1916))</f>
        <v>28.856217439294</v>
      </c>
      <c r="AQ1916" s="41" t="n">
        <f aca="false">IF(CORE_MODE=2,AN1916,K1916)</f>
        <v>1.550515</v>
      </c>
      <c r="AR1916" s="31" t="n">
        <f aca="false">IF(CORE_MODE=2,AO1916,L1916)</f>
        <v>13.259603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31" t="n">
        <v>13.132078</v>
      </c>
      <c r="H1917" s="8" t="n">
        <v>116.762321</v>
      </c>
      <c r="I1917" s="8" t="n">
        <v>2058.878717</v>
      </c>
      <c r="J1917" s="31" t="n">
        <v>17.633075</v>
      </c>
      <c r="K1917" s="41" t="n">
        <v>1.557616</v>
      </c>
      <c r="L1917" s="31" t="n">
        <v>16.200784</v>
      </c>
      <c r="M1917" s="8" t="n">
        <v>266</v>
      </c>
      <c r="N1917" s="8" t="n">
        <v>1136</v>
      </c>
      <c r="O1917" s="31" t="n">
        <v>12.486647</v>
      </c>
      <c r="P1917" s="31" t="n">
        <v>18.005718</v>
      </c>
      <c r="Q1917" s="31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31" t="n">
        <v>7.757693</v>
      </c>
      <c r="W1917" s="41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2*ROUNDUP(G1917*1000/V_ZENER,0)*PRICE_Z+(4+IF(CORE_MODE=1,1,0)+IF(OR(CORE_MODE=3,CORE_MODE=4),1+2*N_CW+2*N_CW_A,0))*ROUNDUP(G1917*DIODE_SAFETY/V_STICK,0)*PRICE_STICK</f>
        <v>101.7</v>
      </c>
      <c r="AG1917" s="24" t="n">
        <f aca="false">SUM(X1917:AF1917)</f>
        <v>4173.66955186</v>
      </c>
      <c r="AH1917" s="20" t="n">
        <f aca="false">FIXED_BOM</f>
        <v>3666</v>
      </c>
      <c r="AI1917" s="24" t="n">
        <f aca="false">(AG1917+AH1917)*(1+CONT)</f>
        <v>9015.619984639</v>
      </c>
      <c r="AJ1917" s="24" t="n">
        <f aca="false">IF(AR1917&gt;0,AI1917/AR1917,1000000000000)</f>
        <v>556.492820633804</v>
      </c>
      <c r="AK1917" s="8" t="n">
        <f aca="false">IF(AND(AP1917&gt;=V_NEED,AR1917&gt;=P_MIN,AQ1917&gt;=Z_MIN,F1917&lt;=N_CAP,D1917&lt;=R_MAX,OR(CORONA_REQ=0,O1917&gt;=G1917),OR(CORE_MODE&lt;&gt;3,E_CORE&lt;=E_NULL_MAX)),1,0)</f>
        <v>0</v>
      </c>
      <c r="AL1917" s="31" t="n">
        <f aca="false">IF(AK1917=1,IF(OBJECTIVE=1,AI1917,AJ1917),1000000000000)+ROW()*0.000000001</f>
        <v>1000000000000</v>
      </c>
      <c r="AM1917" s="31" t="n">
        <v>7.455395</v>
      </c>
      <c r="AN1917" s="41" t="n">
        <v>1.528241</v>
      </c>
      <c r="AO1917" s="31" t="n">
        <v>15.769709</v>
      </c>
      <c r="AP1917" s="31" t="n">
        <f aca="false">IF(CORE_MODE=1,G1917,IF(OR(CORE_MODE=3,CORE_MODE=4),G1917+(CHOOSE(N_CW+1,0,1,CW_N2,CW_N3,CW_N4,CW_N5,CW_N6)+CHOOSE(N_CW_A+1,0,CW_A1,CW_A2))*CW_PER_SWING*AM1917,AM1917))</f>
        <v>28.954386958885</v>
      </c>
      <c r="AQ1917" s="41" t="n">
        <f aca="false">IF(CORE_MODE=2,AN1917,K1917)</f>
        <v>1.557616</v>
      </c>
      <c r="AR1917" s="31" t="n">
        <f aca="false">IF(CORE_MODE=2,AO1917,L1917)</f>
        <v>16.200784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31" t="n">
        <v>13.132078</v>
      </c>
      <c r="H1918" s="8" t="n">
        <v>156.67965</v>
      </c>
      <c r="I1918" s="8" t="n">
        <v>2775.010445</v>
      </c>
      <c r="J1918" s="31" t="n">
        <v>17.711365</v>
      </c>
      <c r="K1918" s="41" t="n">
        <v>1.566222</v>
      </c>
      <c r="L1918" s="31" t="n">
        <v>22.062261</v>
      </c>
      <c r="M1918" s="8" t="n">
        <v>346</v>
      </c>
      <c r="N1918" s="8" t="n">
        <v>1296</v>
      </c>
      <c r="O1918" s="31" t="n">
        <v>12.486647</v>
      </c>
      <c r="P1918" s="31" t="n">
        <v>24.007624</v>
      </c>
      <c r="Q1918" s="31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31" t="n">
        <v>9.721666</v>
      </c>
      <c r="W1918" s="41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2*ROUNDUP(G1918*1000/V_ZENER,0)*PRICE_Z+(4+IF(CORE_MODE=1,1,0)+IF(OR(CORE_MODE=3,CORE_MODE=4),1+2*N_CW+2*N_CW_A,0))*ROUNDUP(G1918*DIODE_SAFETY/V_STICK,0)*PRICE_STICK</f>
        <v>101.7</v>
      </c>
      <c r="AG1918" s="24" t="n">
        <f aca="false">SUM(X1918:AF1918)</f>
        <v>5316.94294356</v>
      </c>
      <c r="AH1918" s="20" t="n">
        <f aca="false">FIXED_BOM</f>
        <v>3666</v>
      </c>
      <c r="AI1918" s="24" t="n">
        <f aca="false">(AG1918+AH1918)*(1+CONT)</f>
        <v>10330.384385094</v>
      </c>
      <c r="AJ1918" s="24" t="n">
        <f aca="false">IF(AR1918&gt;0,AI1918/AR1918,1000000000000)</f>
        <v>468.237792359269</v>
      </c>
      <c r="AK1918" s="8" t="n">
        <f aca="false">IF(AND(AP1918&gt;=V_NEED,AR1918&gt;=P_MIN,AQ1918&gt;=Z_MIN,F1918&lt;=N_CAP,D1918&lt;=R_MAX,OR(CORONA_REQ=0,O1918&gt;=G1918),OR(CORE_MODE&lt;&gt;3,E_CORE&lt;=E_NULL_MAX)),1,0)</f>
        <v>0</v>
      </c>
      <c r="AL1918" s="31" t="n">
        <f aca="false">IF(AK1918=1,IF(OBJECTIVE=1,AI1918,AJ1918),1000000000000)+ROW()*0.000000001</f>
        <v>1000000000000</v>
      </c>
      <c r="AM1918" s="31" t="n">
        <v>7.527543</v>
      </c>
      <c r="AN1918" s="41" t="n">
        <v>1.544455</v>
      </c>
      <c r="AO1918" s="31" t="n">
        <v>21.646281</v>
      </c>
      <c r="AP1918" s="31" t="n">
        <f aca="false">IF(CORE_MODE=1,G1918,IF(OR(CORE_MODE=3,CORE_MODE=4),G1918+(CHOOSE(N_CW+1,0,1,CW_N2,CW_N3,CW_N4,CW_N5,CW_N6)+CHOOSE(N_CW_A+1,0,CW_A1,CW_A2))*CW_PER_SWING*AM1918,AM1918))</f>
        <v>29.107503989809</v>
      </c>
      <c r="AQ1918" s="41" t="n">
        <f aca="false">IF(CORE_MODE=2,AN1918,K1918)</f>
        <v>1.566222</v>
      </c>
      <c r="AR1918" s="31" t="n">
        <f aca="false">IF(CORE_MODE=2,AO1918,L1918)</f>
        <v>22.062261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31" t="n">
        <v>13.132078</v>
      </c>
      <c r="H1919" s="8" t="n">
        <v>49.670034</v>
      </c>
      <c r="I1919" s="8" t="n">
        <v>756.299404</v>
      </c>
      <c r="J1919" s="31" t="n">
        <v>15.226472</v>
      </c>
      <c r="K1919" s="41" t="n">
        <v>1.48692</v>
      </c>
      <c r="L1919" s="31" t="n">
        <v>5.421212</v>
      </c>
      <c r="M1919" s="8" t="n">
        <v>90</v>
      </c>
      <c r="N1919" s="8" t="n">
        <v>784</v>
      </c>
      <c r="O1919" s="31" t="n">
        <v>12.486647</v>
      </c>
      <c r="P1919" s="31" t="n">
        <v>7.08764</v>
      </c>
      <c r="Q1919" s="31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31" t="n">
        <v>3.436953</v>
      </c>
      <c r="W1919" s="41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2*ROUNDUP(G1919*1000/V_ZENER,0)*PRICE_Z+(4+IF(CORE_MODE=1,1,0)+IF(OR(CORE_MODE=3,CORE_MODE=4),1+2*N_CW+2*N_CW_A,0))*ROUNDUP(G1919*DIODE_SAFETY/V_STICK,0)*PRICE_STICK</f>
        <v>101.7</v>
      </c>
      <c r="AG1919" s="24" t="n">
        <f aca="false">SUM(X1919:AF1919)</f>
        <v>1691.02055356</v>
      </c>
      <c r="AH1919" s="20" t="n">
        <f aca="false">FIXED_BOM</f>
        <v>3666</v>
      </c>
      <c r="AI1919" s="24" t="n">
        <f aca="false">(AG1919+AH1919)*(1+CONT)</f>
        <v>6160.573636594</v>
      </c>
      <c r="AJ1919" s="24" t="n">
        <f aca="false">IF(AR1919&gt;0,AI1919/AR1919,1000000000000)</f>
        <v>1136.3830886145</v>
      </c>
      <c r="AK1919" s="8" t="n">
        <f aca="false">IF(AND(AP1919&gt;=V_NEED,AR1919&gt;=P_MIN,AQ1919&gt;=Z_MIN,F1919&lt;=N_CAP,D1919&lt;=R_MAX,OR(CORONA_REQ=0,O1919&gt;=G1919),OR(CORE_MODE&lt;&gt;3,E_CORE&lt;=E_NULL_MAX)),1,0)</f>
        <v>0</v>
      </c>
      <c r="AL1919" s="31" t="n">
        <f aca="false">IF(AK1919=1,IF(OBJECTIVE=1,AI1919,AJ1919),1000000000000)+ROW()*0.000000001</f>
        <v>1000000000000</v>
      </c>
      <c r="AM1919" s="31" t="n">
        <v>7.273632</v>
      </c>
      <c r="AN1919" s="41" t="n">
        <v>1.422151</v>
      </c>
      <c r="AO1919" s="31" t="n">
        <v>5.014967</v>
      </c>
      <c r="AP1919" s="31" t="n">
        <f aca="false">IF(CORE_MODE=1,G1919,IF(OR(CORE_MODE=3,CORE_MODE=4),G1919+(CHOOSE(N_CW+1,0,1,CW_N2,CW_N3,CW_N4,CW_N5,CW_N6)+CHOOSE(N_CW_A+1,0,CW_A1,CW_A2))*CW_PER_SWING*AM1919,AM1919))</f>
        <v>28.568638069216</v>
      </c>
      <c r="AQ1919" s="41" t="n">
        <f aca="false">IF(CORE_MODE=2,AN1919,K1919)</f>
        <v>1.48692</v>
      </c>
      <c r="AR1919" s="31" t="n">
        <f aca="false">IF(CORE_MODE=2,AO1919,L1919)</f>
        <v>5.421212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31" t="n">
        <v>13.132078</v>
      </c>
      <c r="H1920" s="8" t="n">
        <v>76.910054</v>
      </c>
      <c r="I1920" s="8" t="n">
        <v>1188.470491</v>
      </c>
      <c r="J1920" s="31" t="n">
        <v>15.452733</v>
      </c>
      <c r="K1920" s="41" t="n">
        <v>1.516214</v>
      </c>
      <c r="L1920" s="31" t="n">
        <v>8.87804</v>
      </c>
      <c r="M1920" s="8" t="n">
        <v>138</v>
      </c>
      <c r="N1920" s="8" t="n">
        <v>880</v>
      </c>
      <c r="O1920" s="31" t="n">
        <v>12.486647</v>
      </c>
      <c r="P1920" s="31" t="n">
        <v>10.631461</v>
      </c>
      <c r="Q1920" s="31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31" t="n">
        <v>4.615336</v>
      </c>
      <c r="W1920" s="41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2*ROUNDUP(G1920*1000/V_ZENER,0)*PRICE_Z+(4+IF(CORE_MODE=1,1,0)+IF(OR(CORE_MODE=3,CORE_MODE=4),1+2*N_CW+2*N_CW_A,0))*ROUNDUP(G1920*DIODE_SAFETY/V_STICK,0)*PRICE_STICK</f>
        <v>101.7</v>
      </c>
      <c r="AG1920" s="24" t="n">
        <f aca="false">SUM(X1920:AF1920)</f>
        <v>2373.70454481</v>
      </c>
      <c r="AH1920" s="20" t="n">
        <f aca="false">FIXED_BOM</f>
        <v>3666</v>
      </c>
      <c r="AI1920" s="24" t="n">
        <f aca="false">(AG1920+AH1920)*(1+CONT)</f>
        <v>6945.6602265315</v>
      </c>
      <c r="AJ1920" s="24" t="n">
        <f aca="false">IF(AR1920&gt;0,AI1920/AR1920,1000000000000)</f>
        <v>782.341623436198</v>
      </c>
      <c r="AK1920" s="8" t="n">
        <f aca="false">IF(AND(AP1920&gt;=V_NEED,AR1920&gt;=P_MIN,AQ1920&gt;=Z_MIN,F1920&lt;=N_CAP,D1920&lt;=R_MAX,OR(CORONA_REQ=0,O1920&gt;=G1920),OR(CORE_MODE&lt;&gt;3,E_CORE&lt;=E_NULL_MAX)),1,0)</f>
        <v>0</v>
      </c>
      <c r="AL1920" s="31" t="n">
        <f aca="false">IF(AK1920=1,IF(OBJECTIVE=1,AI1920,AJ1920),1000000000000)+ROW()*0.000000001</f>
        <v>1000000000000</v>
      </c>
      <c r="AM1920" s="31" t="n">
        <v>7.332895</v>
      </c>
      <c r="AN1920" s="41" t="n">
        <v>1.470502</v>
      </c>
      <c r="AO1920" s="31" t="n">
        <v>8.453654</v>
      </c>
      <c r="AP1920" s="31" t="n">
        <f aca="false">IF(CORE_MODE=1,G1920,IF(OR(CORE_MODE=3,CORE_MODE=4),G1920+(CHOOSE(N_CW+1,0,1,CW_N2,CW_N3,CW_N4,CW_N5,CW_N6)+CHOOSE(N_CW_A+1,0,CW_A1,CW_A2))*CW_PER_SWING*AM1920,AM1920))</f>
        <v>28.694409741385</v>
      </c>
      <c r="AQ1920" s="41" t="n">
        <f aca="false">IF(CORE_MODE=2,AN1920,K1920)</f>
        <v>1.516214</v>
      </c>
      <c r="AR1920" s="31" t="n">
        <f aca="false">IF(CORE_MODE=2,AO1920,L1920)</f>
        <v>8.87804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31" t="n">
        <v>13.132078</v>
      </c>
      <c r="H1921" s="8" t="n">
        <v>104.150073</v>
      </c>
      <c r="I1921" s="8" t="n">
        <v>1620.641579</v>
      </c>
      <c r="J1921" s="31" t="n">
        <v>15.560638</v>
      </c>
      <c r="K1921" s="41" t="n">
        <v>1.53057</v>
      </c>
      <c r="L1921" s="31" t="n">
        <v>12.331192</v>
      </c>
      <c r="M1921" s="8" t="n">
        <v>186</v>
      </c>
      <c r="N1921" s="8" t="n">
        <v>976</v>
      </c>
      <c r="O1921" s="31" t="n">
        <v>12.486647</v>
      </c>
      <c r="P1921" s="31" t="n">
        <v>14.175281</v>
      </c>
      <c r="Q1921" s="31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31" t="n">
        <v>5.79372</v>
      </c>
      <c r="W1921" s="41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2*ROUNDUP(G1921*1000/V_ZENER,0)*PRICE_Z+(4+IF(CORE_MODE=1,1,0)+IF(OR(CORE_MODE=3,CORE_MODE=4),1+2*N_CW+2*N_CW_A,0))*ROUNDUP(G1921*DIODE_SAFETY/V_STICK,0)*PRICE_STICK</f>
        <v>101.7</v>
      </c>
      <c r="AG1921" s="24" t="n">
        <f aca="false">SUM(X1921:AF1921)</f>
        <v>3056.38858559</v>
      </c>
      <c r="AH1921" s="20" t="n">
        <f aca="false">FIXED_BOM</f>
        <v>3666</v>
      </c>
      <c r="AI1921" s="24" t="n">
        <f aca="false">(AG1921+AH1921)*(1+CONT)</f>
        <v>7730.7468734285</v>
      </c>
      <c r="AJ1921" s="24" t="n">
        <f aca="false">IF(AR1921&gt;0,AI1921/AR1921,1000000000000)</f>
        <v>626.926161998654</v>
      </c>
      <c r="AK1921" s="8" t="n">
        <f aca="false">IF(AND(AP1921&gt;=V_NEED,AR1921&gt;=P_MIN,AQ1921&gt;=Z_MIN,F1921&lt;=N_CAP,D1921&lt;=R_MAX,OR(CORONA_REQ=0,O1921&gt;=G1921),OR(CORE_MODE&lt;&gt;3,E_CORE&lt;=E_NULL_MAX)),1,0)</f>
        <v>0</v>
      </c>
      <c r="AL1921" s="31" t="n">
        <f aca="false">IF(AK1921=1,IF(OBJECTIVE=1,AI1921,AJ1921),1000000000000)+ROW()*0.000000001</f>
        <v>1000000000000</v>
      </c>
      <c r="AM1921" s="31" t="n">
        <v>7.381686</v>
      </c>
      <c r="AN1921" s="41" t="n">
        <v>1.496326</v>
      </c>
      <c r="AO1921" s="31" t="n">
        <v>11.920168</v>
      </c>
      <c r="AP1921" s="31" t="n">
        <f aca="false">IF(CORE_MODE=1,G1921,IF(OR(CORE_MODE=3,CORE_MODE=4),G1921+(CHOOSE(N_CW+1,0,1,CW_N2,CW_N3,CW_N4,CW_N5,CW_N6)+CHOOSE(N_CW_A+1,0,CW_A1,CW_A2))*CW_PER_SWING*AM1921,AM1921))</f>
        <v>28.797957075418</v>
      </c>
      <c r="AQ1921" s="41" t="n">
        <f aca="false">IF(CORE_MODE=2,AN1921,K1921)</f>
        <v>1.53057</v>
      </c>
      <c r="AR1921" s="31" t="n">
        <f aca="false">IF(CORE_MODE=2,AO1921,L1921)</f>
        <v>12.331192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31" t="n">
        <v>13.132078</v>
      </c>
      <c r="H1922" s="8" t="n">
        <v>131.390093</v>
      </c>
      <c r="I1922" s="8" t="n">
        <v>2052.812667</v>
      </c>
      <c r="J1922" s="31" t="n">
        <v>15.623801</v>
      </c>
      <c r="K1922" s="41" t="n">
        <v>1.539134</v>
      </c>
      <c r="L1922" s="31" t="n">
        <v>15.792144</v>
      </c>
      <c r="M1922" s="8" t="n">
        <v>234</v>
      </c>
      <c r="N1922" s="8" t="n">
        <v>1072</v>
      </c>
      <c r="O1922" s="31" t="n">
        <v>12.486647</v>
      </c>
      <c r="P1922" s="31" t="n">
        <v>17.719101</v>
      </c>
      <c r="Q1922" s="31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31" t="n">
        <v>6.972104</v>
      </c>
      <c r="W1922" s="41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2*ROUNDUP(G1922*1000/V_ZENER,0)*PRICE_Z+(4+IF(CORE_MODE=1,1,0)+IF(OR(CORE_MODE=3,CORE_MODE=4),1+2*N_CW+2*N_CW_A,0))*ROUNDUP(G1922*DIODE_SAFETY/V_STICK,0)*PRICE_STICK</f>
        <v>101.7</v>
      </c>
      <c r="AG1922" s="24" t="n">
        <f aca="false">SUM(X1922:AF1922)</f>
        <v>3739.07262487</v>
      </c>
      <c r="AH1922" s="20" t="n">
        <f aca="false">FIXED_BOM</f>
        <v>3666</v>
      </c>
      <c r="AI1922" s="24" t="n">
        <f aca="false">(AG1922+AH1922)*(1+CONT)</f>
        <v>8515.8335186005</v>
      </c>
      <c r="AJ1922" s="24" t="n">
        <f aca="false">IF(AR1922&gt;0,AI1922/AR1922,1000000000000)</f>
        <v>539.244925742857</v>
      </c>
      <c r="AK1922" s="8" t="n">
        <f aca="false">IF(AND(AP1922&gt;=V_NEED,AR1922&gt;=P_MIN,AQ1922&gt;=Z_MIN,F1922&lt;=N_CAP,D1922&lt;=R_MAX,OR(CORONA_REQ=0,O1922&gt;=G1922),OR(CORE_MODE&lt;&gt;3,E_CORE&lt;=E_NULL_MAX)),1,0)</f>
        <v>0</v>
      </c>
      <c r="AL1922" s="31" t="n">
        <f aca="false">IF(AK1922=1,IF(OBJECTIVE=1,AI1922,AJ1922),1000000000000)+ROW()*0.000000001</f>
        <v>1000000000000</v>
      </c>
      <c r="AM1922" s="31" t="n">
        <v>7.438397</v>
      </c>
      <c r="AN1922" s="41" t="n">
        <v>1.510617</v>
      </c>
      <c r="AO1922" s="31" t="n">
        <v>15.364353</v>
      </c>
      <c r="AP1922" s="31" t="n">
        <f aca="false">IF(CORE_MODE=1,G1922,IF(OR(CORE_MODE=3,CORE_MODE=4),G1922+(CHOOSE(N_CW+1,0,1,CW_N2,CW_N3,CW_N4,CW_N5,CW_N6)+CHOOSE(N_CW_A+1,0,CW_A1,CW_A2))*CW_PER_SWING*AM1922,AM1922))</f>
        <v>28.918312732411</v>
      </c>
      <c r="AQ1922" s="41" t="n">
        <f aca="false">IF(CORE_MODE=2,AN1922,K1922)</f>
        <v>1.539134</v>
      </c>
      <c r="AR1922" s="31" t="n">
        <f aca="false">IF(CORE_MODE=2,AO1922,L1922)</f>
        <v>15.792144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31" t="n">
        <v>13.132078</v>
      </c>
      <c r="H1923" s="8" t="n">
        <v>158.630113</v>
      </c>
      <c r="I1923" s="8" t="n">
        <v>2484.983755</v>
      </c>
      <c r="J1923" s="31" t="n">
        <v>15.665271</v>
      </c>
      <c r="K1923" s="41" t="n">
        <v>1.545267</v>
      </c>
      <c r="L1923" s="31" t="n">
        <v>19.265723</v>
      </c>
      <c r="M1923" s="8" t="n">
        <v>274</v>
      </c>
      <c r="N1923" s="8" t="n">
        <v>1152</v>
      </c>
      <c r="O1923" s="31" t="n">
        <v>12.486647</v>
      </c>
      <c r="P1923" s="31" t="n">
        <v>21.262921</v>
      </c>
      <c r="Q1923" s="31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31" t="n">
        <v>7.95409</v>
      </c>
      <c r="W1923" s="41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2*ROUNDUP(G1923*1000/V_ZENER,0)*PRICE_Z+(4+IF(CORE_MODE=1,1,0)+IF(OR(CORE_MODE=3,CORE_MODE=4),1+2*N_CW+2*N_CW_A,0))*ROUNDUP(G1923*DIODE_SAFETY/V_STICK,0)*PRICE_STICK</f>
        <v>101.7</v>
      </c>
      <c r="AG1923" s="24" t="n">
        <f aca="false">SUM(X1923:AF1923)</f>
        <v>4317.20740621</v>
      </c>
      <c r="AH1923" s="20" t="n">
        <f aca="false">FIXED_BOM</f>
        <v>3666</v>
      </c>
      <c r="AI1923" s="24" t="n">
        <f aca="false">(AG1923+AH1923)*(1+CONT)</f>
        <v>9180.6885171415</v>
      </c>
      <c r="AJ1923" s="24" t="n">
        <f aca="false">IF(AR1923&gt;0,AI1923/AR1923,1000000000000)</f>
        <v>476.529664479319</v>
      </c>
      <c r="AK1923" s="8" t="n">
        <f aca="false">IF(AND(AP1923&gt;=V_NEED,AR1923&gt;=P_MIN,AQ1923&gt;=Z_MIN,F1923&lt;=N_CAP,D1923&lt;=R_MAX,OR(CORONA_REQ=0,O1923&gt;=G1923),OR(CORE_MODE&lt;&gt;3,E_CORE&lt;=E_NULL_MAX)),1,0)</f>
        <v>0</v>
      </c>
      <c r="AL1923" s="31" t="n">
        <f aca="false">IF(AK1923=1,IF(OBJECTIVE=1,AI1923,AJ1923),1000000000000)+ROW()*0.000000001</f>
        <v>1000000000000</v>
      </c>
      <c r="AM1923" s="31" t="n">
        <v>7.484169</v>
      </c>
      <c r="AN1923" s="41" t="n">
        <v>1.521448</v>
      </c>
      <c r="AO1923" s="31" t="n">
        <v>18.840928</v>
      </c>
      <c r="AP1923" s="31" t="n">
        <f aca="false">IF(CORE_MODE=1,G1923,IF(OR(CORE_MODE=3,CORE_MODE=4),G1923+(CHOOSE(N_CW+1,0,1,CW_N2,CW_N3,CW_N4,CW_N5,CW_N6)+CHOOSE(N_CW_A+1,0,CW_A1,CW_A2))*CW_PER_SWING*AM1923,AM1923))</f>
        <v>29.015452954447</v>
      </c>
      <c r="AQ1923" s="41" t="n">
        <f aca="false">IF(CORE_MODE=2,AN1923,K1923)</f>
        <v>1.545267</v>
      </c>
      <c r="AR1923" s="31" t="n">
        <f aca="false">IF(CORE_MODE=2,AO1923,L1923)</f>
        <v>19.265723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31" t="n">
        <v>13.132078</v>
      </c>
      <c r="H1924" s="8" t="n">
        <v>213.110152</v>
      </c>
      <c r="I1924" s="8" t="n">
        <v>3349.32593</v>
      </c>
      <c r="J1924" s="31" t="n">
        <v>15.716407</v>
      </c>
      <c r="K1924" s="41" t="n">
        <v>1.551715</v>
      </c>
      <c r="L1924" s="31" t="n">
        <v>26.173747</v>
      </c>
      <c r="M1924" s="8" t="n">
        <v>370</v>
      </c>
      <c r="N1924" s="8" t="n">
        <v>1344</v>
      </c>
      <c r="O1924" s="31" t="n">
        <v>12.486647</v>
      </c>
      <c r="P1924" s="31" t="n">
        <v>28.350561</v>
      </c>
      <c r="Q1924" s="31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31" t="n">
        <v>10.310858</v>
      </c>
      <c r="W1924" s="41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2*ROUNDUP(G1924*1000/V_ZENER,0)*PRICE_Z+(4+IF(CORE_MODE=1,1,0)+IF(OR(CORE_MODE=3,CORE_MODE=4),1+2*N_CW+2*N_CW_A,0))*ROUNDUP(G1924*DIODE_SAFETY/V_STICK,0)*PRICE_STICK</f>
        <v>101.7</v>
      </c>
      <c r="AG1924" s="24" t="n">
        <f aca="false">SUM(X1924:AF1924)</f>
        <v>5682.57549674</v>
      </c>
      <c r="AH1924" s="20" t="n">
        <f aca="false">FIXED_BOM</f>
        <v>3666</v>
      </c>
      <c r="AI1924" s="24" t="n">
        <f aca="false">(AG1924+AH1924)*(1+CONT)</f>
        <v>10750.861821251</v>
      </c>
      <c r="AJ1924" s="24" t="n">
        <f aca="false">IF(AR1924&gt;0,AI1924/AR1924,1000000000000)</f>
        <v>410.749818176626</v>
      </c>
      <c r="AK1924" s="8" t="n">
        <f aca="false">IF(AND(AP1924&gt;=V_NEED,AR1924&gt;=P_MIN,AQ1924&gt;=Z_MIN,F1924&lt;=N_CAP,D1924&lt;=R_MAX,OR(CORONA_REQ=0,O1924&gt;=G1924),OR(CORE_MODE&lt;&gt;3,E_CORE&lt;=E_NULL_MAX)),1,0)</f>
        <v>0</v>
      </c>
      <c r="AL1924" s="31" t="n">
        <f aca="false">IF(AK1924=1,IF(OBJECTIVE=1,AI1924,AJ1924),1000000000000)+ROW()*0.000000001</f>
        <v>1000000000000</v>
      </c>
      <c r="AM1924" s="31" t="n">
        <v>7.588897</v>
      </c>
      <c r="AN1924" s="41" t="n">
        <v>1.534049</v>
      </c>
      <c r="AO1924" s="31" t="n">
        <v>25.762414</v>
      </c>
      <c r="AP1924" s="31" t="n">
        <f aca="false">IF(CORE_MODE=1,G1924,IF(OR(CORE_MODE=3,CORE_MODE=4),G1924+(CHOOSE(N_CW+1,0,1,CW_N2,CW_N3,CW_N4,CW_N5,CW_N6)+CHOOSE(N_CW_A+1,0,CW_A1,CW_A2))*CW_PER_SWING*AM1924,AM1924))</f>
        <v>29.237713313911</v>
      </c>
      <c r="AQ1924" s="41" t="n">
        <f aca="false">IF(CORE_MODE=2,AN1924,K1924)</f>
        <v>1.551715</v>
      </c>
      <c r="AR1924" s="31" t="n">
        <f aca="false">IF(CORE_MODE=2,AO1924,L1924)</f>
        <v>26.173747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31" t="n">
        <v>13.132078</v>
      </c>
      <c r="H1925" s="8" t="n">
        <v>77.316529</v>
      </c>
      <c r="I1925" s="8" t="n">
        <v>886.429524</v>
      </c>
      <c r="J1925" s="31" t="n">
        <v>11.464942</v>
      </c>
      <c r="K1925" s="41" t="n">
        <v>1.450909</v>
      </c>
      <c r="L1925" s="31" t="n">
        <v>6.038007</v>
      </c>
      <c r="M1925" s="8" t="n">
        <v>98</v>
      </c>
      <c r="N1925" s="8" t="n">
        <v>800</v>
      </c>
      <c r="O1925" s="31" t="n">
        <v>12.486647</v>
      </c>
      <c r="P1925" s="31" t="n">
        <v>8.173375</v>
      </c>
      <c r="Q1925" s="31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31" t="n">
        <v>3.63335</v>
      </c>
      <c r="W1925" s="41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2*ROUNDUP(G1925*1000/V_ZENER,0)*PRICE_Z+(4+IF(CORE_MODE=1,1,0)+IF(OR(CORE_MODE=3,CORE_MODE=4),1+2*N_CW+2*N_CW_A,0))*ROUNDUP(G1925*DIODE_SAFETY/V_STICK,0)*PRICE_STICK</f>
        <v>101.7</v>
      </c>
      <c r="AG1925" s="24" t="n">
        <f aca="false">SUM(X1925:AF1925)</f>
        <v>1808.56599945</v>
      </c>
      <c r="AH1925" s="20" t="n">
        <f aca="false">FIXED_BOM</f>
        <v>3666</v>
      </c>
      <c r="AI1925" s="24" t="n">
        <f aca="false">(AG1925+AH1925)*(1+CONT)</f>
        <v>6295.7508993675</v>
      </c>
      <c r="AJ1925" s="24" t="n">
        <f aca="false">IF(AR1925&gt;0,AI1925/AR1925,1000000000000)</f>
        <v>1042.68691629001</v>
      </c>
      <c r="AK1925" s="8" t="n">
        <f aca="false">IF(AND(AP1925&gt;=V_NEED,AR1925&gt;=P_MIN,AQ1925&gt;=Z_MIN,F1925&lt;=N_CAP,D1925&lt;=R_MAX,OR(CORONA_REQ=0,O1925&gt;=G1925),OR(CORE_MODE&lt;&gt;3,E_CORE&lt;=E_NULL_MAX)),1,0)</f>
        <v>0</v>
      </c>
      <c r="AL1925" s="31" t="n">
        <f aca="false">IF(AK1925=1,IF(OBJECTIVE=1,AI1925,AJ1925),1000000000000)+ROW()*0.000000001</f>
        <v>1000000000000</v>
      </c>
      <c r="AM1925" s="31" t="n">
        <v>7.243858</v>
      </c>
      <c r="AN1925" s="41" t="n">
        <v>1.398432</v>
      </c>
      <c r="AO1925" s="31" t="n">
        <v>5.63445</v>
      </c>
      <c r="AP1925" s="31" t="n">
        <f aca="false">IF(CORE_MODE=1,G1925,IF(OR(CORE_MODE=3,CORE_MODE=4),G1925+(CHOOSE(N_CW+1,0,1,CW_N2,CW_N3,CW_N4,CW_N5,CW_N6)+CHOOSE(N_CW_A+1,0,CW_A1,CW_A2))*CW_PER_SWING*AM1925,AM1925))</f>
        <v>28.505449810654</v>
      </c>
      <c r="AQ1925" s="41" t="n">
        <f aca="false">IF(CORE_MODE=2,AN1925,K1925)</f>
        <v>1.450909</v>
      </c>
      <c r="AR1925" s="31" t="n">
        <f aca="false">IF(CORE_MODE=2,AO1925,L1925)</f>
        <v>6.038007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31" t="n">
        <v>13.132078</v>
      </c>
      <c r="H1926" s="8" t="n">
        <v>120.354546</v>
      </c>
      <c r="I1926" s="8" t="n">
        <v>1392.960681</v>
      </c>
      <c r="J1926" s="31" t="n">
        <v>11.57381</v>
      </c>
      <c r="K1926" s="41" t="n">
        <v>1.474702</v>
      </c>
      <c r="L1926" s="31" t="n">
        <v>9.840393</v>
      </c>
      <c r="M1926" s="8" t="n">
        <v>146</v>
      </c>
      <c r="N1926" s="8" t="n">
        <v>896</v>
      </c>
      <c r="O1926" s="31" t="n">
        <v>12.486647</v>
      </c>
      <c r="P1926" s="31" t="n">
        <v>12.260062</v>
      </c>
      <c r="Q1926" s="31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31" t="n">
        <v>4.811734</v>
      </c>
      <c r="W1926" s="41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2*ROUNDUP(G1926*1000/V_ZENER,0)*PRICE_Z+(4+IF(CORE_MODE=1,1,0)+IF(OR(CORE_MODE=3,CORE_MODE=4),1+2*N_CW+2*N_CW_A,0))*ROUNDUP(G1926*DIODE_SAFETY/V_STICK,0)*PRICE_STICK</f>
        <v>101.7</v>
      </c>
      <c r="AG1926" s="24" t="n">
        <f aca="false">SUM(X1926:AF1926)</f>
        <v>2497.74815322</v>
      </c>
      <c r="AH1926" s="20" t="n">
        <f aca="false">FIXED_BOM</f>
        <v>3666</v>
      </c>
      <c r="AI1926" s="24" t="n">
        <f aca="false">(AG1926+AH1926)*(1+CONT)</f>
        <v>7088.310376203</v>
      </c>
      <c r="AJ1926" s="24" t="n">
        <f aca="false">IF(AR1926&gt;0,AI1926/AR1926,1000000000000)</f>
        <v>720.327976352469</v>
      </c>
      <c r="AK1926" s="8" t="n">
        <f aca="false">IF(AND(AP1926&gt;=V_NEED,AR1926&gt;=P_MIN,AQ1926&gt;=Z_MIN,F1926&lt;=N_CAP,D1926&lt;=R_MAX,OR(CORONA_REQ=0,O1926&gt;=G1926),OR(CORE_MODE&lt;&gt;3,E_CORE&lt;=E_NULL_MAX)),1,0)</f>
        <v>0</v>
      </c>
      <c r="AL1926" s="31" t="n">
        <f aca="false">IF(AK1926=1,IF(OBJECTIVE=1,AI1926,AJ1926),1000000000000)+ROW()*0.000000001</f>
        <v>1000000000000</v>
      </c>
      <c r="AM1926" s="31" t="n">
        <v>7.304203</v>
      </c>
      <c r="AN1926" s="41" t="n">
        <v>1.438977</v>
      </c>
      <c r="AO1926" s="31" t="n">
        <v>9.433805</v>
      </c>
      <c r="AP1926" s="31" t="n">
        <f aca="false">IF(CORE_MODE=1,G1926,IF(OR(CORE_MODE=3,CORE_MODE=4),G1926+(CHOOSE(N_CW+1,0,1,CW_N2,CW_N3,CW_N4,CW_N5,CW_N6)+CHOOSE(N_CW_A+1,0,CW_A1,CW_A2))*CW_PER_SWING*AM1926,AM1926))</f>
        <v>28.633517771389</v>
      </c>
      <c r="AQ1926" s="41" t="n">
        <f aca="false">IF(CORE_MODE=2,AN1926,K1926)</f>
        <v>1.474702</v>
      </c>
      <c r="AR1926" s="31" t="n">
        <f aca="false">IF(CORE_MODE=2,AO1926,L1926)</f>
        <v>9.840393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31" t="n">
        <v>13.132078</v>
      </c>
      <c r="H1927" s="8" t="n">
        <v>163.392563</v>
      </c>
      <c r="I1927" s="8" t="n">
        <v>1899.491838</v>
      </c>
      <c r="J1927" s="31" t="n">
        <v>11.625326</v>
      </c>
      <c r="K1927" s="41" t="n">
        <v>1.485998</v>
      </c>
      <c r="L1927" s="31" t="n">
        <v>13.641873</v>
      </c>
      <c r="M1927" s="8" t="n">
        <v>194</v>
      </c>
      <c r="N1927" s="8" t="n">
        <v>992</v>
      </c>
      <c r="O1927" s="31" t="n">
        <v>12.486647</v>
      </c>
      <c r="P1927" s="31" t="n">
        <v>16.34675</v>
      </c>
      <c r="Q1927" s="31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31" t="n">
        <v>5.990117</v>
      </c>
      <c r="W1927" s="41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2*ROUNDUP(G1927*1000/V_ZENER,0)*PRICE_Z+(4+IF(CORE_MODE=1,1,0)+IF(OR(CORE_MODE=3,CORE_MODE=4),1+2*N_CW+2*N_CW_A,0))*ROUNDUP(G1927*DIODE_SAFETY/V_STICK,0)*PRICE_STICK</f>
        <v>101.7</v>
      </c>
      <c r="AG1927" s="24" t="n">
        <f aca="false">SUM(X1927:AF1927)</f>
        <v>3186.93026246</v>
      </c>
      <c r="AH1927" s="20" t="n">
        <f aca="false">FIXED_BOM</f>
        <v>3666</v>
      </c>
      <c r="AI1927" s="24" t="n">
        <f aca="false">(AG1927+AH1927)*(1+CONT)</f>
        <v>7880.869801829</v>
      </c>
      <c r="AJ1927" s="24" t="n">
        <f aca="false">IF(AR1927&gt;0,AI1927/AR1927,1000000000000)</f>
        <v>577.697050971593</v>
      </c>
      <c r="AK1927" s="8" t="n">
        <f aca="false">IF(AND(AP1927&gt;=V_NEED,AR1927&gt;=P_MIN,AQ1927&gt;=Z_MIN,F1927&lt;=N_CAP,D1927&lt;=R_MAX,OR(CORONA_REQ=0,O1927&gt;=G1927),OR(CORE_MODE&lt;&gt;3,E_CORE&lt;=E_NULL_MAX)),1,0)</f>
        <v>0</v>
      </c>
      <c r="AL1927" s="31" t="n">
        <f aca="false">IF(AK1927=1,IF(OBJECTIVE=1,AI1927,AJ1927),1000000000000)+ROW()*0.000000001</f>
        <v>1000000000000</v>
      </c>
      <c r="AM1927" s="31" t="n">
        <v>7.369634</v>
      </c>
      <c r="AN1927" s="41" t="n">
        <v>1.458296</v>
      </c>
      <c r="AO1927" s="31" t="n">
        <v>13.224539</v>
      </c>
      <c r="AP1927" s="31" t="n">
        <f aca="false">IF(CORE_MODE=1,G1927,IF(OR(CORE_MODE=3,CORE_MODE=4),G1927+(CHOOSE(N_CW+1,0,1,CW_N2,CW_N3,CW_N4,CW_N5,CW_N6)+CHOOSE(N_CW_A+1,0,CW_A1,CW_A2))*CW_PER_SWING*AM1927,AM1927))</f>
        <v>28.772379561742</v>
      </c>
      <c r="AQ1927" s="41" t="n">
        <f aca="false">IF(CORE_MODE=2,AN1927,K1927)</f>
        <v>1.485998</v>
      </c>
      <c r="AR1927" s="31" t="n">
        <f aca="false">IF(CORE_MODE=2,AO1927,L1927)</f>
        <v>13.641873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31" t="n">
        <v>13.132078</v>
      </c>
      <c r="H1928" s="8" t="n">
        <v>206.430579</v>
      </c>
      <c r="I1928" s="8" t="n">
        <v>2406.022995</v>
      </c>
      <c r="J1928" s="31" t="n">
        <v>11.655361</v>
      </c>
      <c r="K1928" s="41" t="n">
        <v>1.492999</v>
      </c>
      <c r="L1928" s="31" t="n">
        <v>17.443853</v>
      </c>
      <c r="M1928" s="8" t="n">
        <v>242</v>
      </c>
      <c r="N1928" s="8" t="n">
        <v>1088</v>
      </c>
      <c r="O1928" s="31" t="n">
        <v>12.486647</v>
      </c>
      <c r="P1928" s="31" t="n">
        <v>20.433437</v>
      </c>
      <c r="Q1928" s="31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31" t="n">
        <v>7.168501</v>
      </c>
      <c r="W1928" s="41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2*ROUNDUP(G1928*1000/V_ZENER,0)*PRICE_Z+(4+IF(CORE_MODE=1,1,0)+IF(OR(CORE_MODE=3,CORE_MODE=4),1+2*N_CW+2*N_CW_A,0))*ROUNDUP(G1928*DIODE_SAFETY/V_STICK,0)*PRICE_STICK</f>
        <v>101.7</v>
      </c>
      <c r="AG1928" s="24" t="n">
        <f aca="false">SUM(X1928:AF1928)</f>
        <v>3876.11241973</v>
      </c>
      <c r="AH1928" s="20" t="n">
        <f aca="false">FIXED_BOM</f>
        <v>3666</v>
      </c>
      <c r="AI1928" s="24" t="n">
        <f aca="false">(AG1928+AH1928)*(1+CONT)</f>
        <v>8673.4292826895</v>
      </c>
      <c r="AJ1928" s="24" t="n">
        <f aca="false">IF(AR1928&gt;0,AI1928/AR1928,1000000000000)</f>
        <v>497.219810479342</v>
      </c>
      <c r="AK1928" s="8" t="n">
        <f aca="false">IF(AND(AP1928&gt;=V_NEED,AR1928&gt;=P_MIN,AQ1928&gt;=Z_MIN,F1928&lt;=N_CAP,D1928&lt;=R_MAX,OR(CORONA_REQ=0,O1928&gt;=G1928),OR(CORE_MODE&lt;&gt;3,E_CORE&lt;=E_NULL_MAX)),1,0)</f>
        <v>0</v>
      </c>
      <c r="AL1928" s="31" t="n">
        <f aca="false">IF(AK1928=1,IF(OBJECTIVE=1,AI1928,AJ1928),1000000000000)+ROW()*0.000000001</f>
        <v>1000000000000</v>
      </c>
      <c r="AM1928" s="31" t="n">
        <v>7.425198</v>
      </c>
      <c r="AN1928" s="41" t="n">
        <v>1.470589</v>
      </c>
      <c r="AO1928" s="31" t="n">
        <v>17.02455</v>
      </c>
      <c r="AP1928" s="31" t="n">
        <f aca="false">IF(CORE_MODE=1,G1928,IF(OR(CORE_MODE=3,CORE_MODE=4),G1928+(CHOOSE(N_CW+1,0,1,CW_N2,CW_N3,CW_N4,CW_N5,CW_N6)+CHOOSE(N_CW_A+1,0,CW_A1,CW_A2))*CW_PER_SWING*AM1928,AM1928))</f>
        <v>28.890300983074</v>
      </c>
      <c r="AQ1928" s="41" t="n">
        <f aca="false">IF(CORE_MODE=2,AN1928,K1928)</f>
        <v>1.492999</v>
      </c>
      <c r="AR1928" s="31" t="n">
        <f aca="false">IF(CORE_MODE=2,AO1928,L1928)</f>
        <v>17.443853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31" t="n">
        <v>13.132078</v>
      </c>
      <c r="H1929" s="8" t="n">
        <v>249.468596</v>
      </c>
      <c r="I1929" s="8" t="n">
        <v>2912.554151</v>
      </c>
      <c r="J1929" s="31" t="n">
        <v>11.675033</v>
      </c>
      <c r="K1929" s="41" t="n">
        <v>1.496904</v>
      </c>
      <c r="L1929" s="31" t="n">
        <v>21.243547</v>
      </c>
      <c r="M1929" s="8" t="n">
        <v>290</v>
      </c>
      <c r="N1929" s="8" t="n">
        <v>1184</v>
      </c>
      <c r="O1929" s="31" t="n">
        <v>12.486647</v>
      </c>
      <c r="P1929" s="31" t="n">
        <v>24.520124</v>
      </c>
      <c r="Q1929" s="31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31" t="n">
        <v>8.346885</v>
      </c>
      <c r="W1929" s="41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2*ROUNDUP(G1929*1000/V_ZENER,0)*PRICE_Z+(4+IF(CORE_MODE=1,1,0)+IF(OR(CORE_MODE=3,CORE_MODE=4),1+2*N_CW+2*N_CW_A,0))*ROUNDUP(G1929*DIODE_SAFETY/V_STICK,0)*PRICE_STICK</f>
        <v>101.7</v>
      </c>
      <c r="AG1929" s="24" t="n">
        <f aca="false">SUM(X1929:AF1929)</f>
        <v>4565.29458897</v>
      </c>
      <c r="AH1929" s="20" t="n">
        <f aca="false">FIXED_BOM</f>
        <v>3666</v>
      </c>
      <c r="AI1929" s="24" t="n">
        <f aca="false">(AG1929+AH1929)*(1+CONT)</f>
        <v>9465.9887773155</v>
      </c>
      <c r="AJ1929" s="24" t="n">
        <f aca="false">IF(AR1929&gt;0,AI1929/AR1929,1000000000000)</f>
        <v>445.593609076464</v>
      </c>
      <c r="AK1929" s="8" t="n">
        <f aca="false">IF(AND(AP1929&gt;=V_NEED,AR1929&gt;=P_MIN,AQ1929&gt;=Z_MIN,F1929&lt;=N_CAP,D1929&lt;=R_MAX,OR(CORONA_REQ=0,O1929&gt;=G1929),OR(CORE_MODE&lt;&gt;3,E_CORE&lt;=E_NULL_MAX)),1,0)</f>
        <v>0</v>
      </c>
      <c r="AL1929" s="31" t="n">
        <f aca="false">IF(AK1929=1,IF(OBJECTIVE=1,AI1929,AJ1929),1000000000000)+ROW()*0.000000001</f>
        <v>1000000000000</v>
      </c>
      <c r="AM1929" s="31" t="n">
        <v>7.470029</v>
      </c>
      <c r="AN1929" s="41" t="n">
        <v>1.478837</v>
      </c>
      <c r="AO1929" s="31" t="n">
        <v>20.845293</v>
      </c>
      <c r="AP1929" s="31" t="n">
        <f aca="false">IF(CORE_MODE=1,G1929,IF(OR(CORE_MODE=3,CORE_MODE=4),G1929+(CHOOSE(N_CW+1,0,1,CW_N2,CW_N3,CW_N4,CW_N5,CW_N6)+CHOOSE(N_CW_A+1,0,CW_A1,CW_A2))*CW_PER_SWING*AM1929,AM1929))</f>
        <v>28.985444155627</v>
      </c>
      <c r="AQ1929" s="41" t="n">
        <f aca="false">IF(CORE_MODE=2,AN1929,K1929)</f>
        <v>1.496904</v>
      </c>
      <c r="AR1929" s="31" t="n">
        <f aca="false">IF(CORE_MODE=2,AO1929,L1929)</f>
        <v>21.243547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31" t="n">
        <v>13.132078</v>
      </c>
      <c r="H1930" s="8" t="n">
        <v>335.544629</v>
      </c>
      <c r="I1930" s="8" t="n">
        <v>3925.616465</v>
      </c>
      <c r="J1930" s="31" t="n">
        <v>11.699238</v>
      </c>
      <c r="K1930" s="41" t="n">
        <v>1.502915</v>
      </c>
      <c r="L1930" s="31" t="n">
        <v>28.873307</v>
      </c>
      <c r="M1930" s="8" t="n">
        <v>386</v>
      </c>
      <c r="N1930" s="8" t="n">
        <v>1376</v>
      </c>
      <c r="O1930" s="31" t="n">
        <v>12.486647</v>
      </c>
      <c r="P1930" s="31" t="n">
        <v>32.693499</v>
      </c>
      <c r="Q1930" s="31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31" t="n">
        <v>10.703652</v>
      </c>
      <c r="W1930" s="41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2*ROUNDUP(G1930*1000/V_ZENER,0)*PRICE_Z+(4+IF(CORE_MODE=1,1,0)+IF(OR(CORE_MODE=3,CORE_MODE=4),1+2*N_CW+2*N_CW_A,0))*ROUNDUP(G1930*DIODE_SAFETY/V_STICK,0)*PRICE_STICK</f>
        <v>101.7</v>
      </c>
      <c r="AG1930" s="24" t="n">
        <f aca="false">SUM(X1930:AF1930)</f>
        <v>5943.65885048</v>
      </c>
      <c r="AH1930" s="20" t="n">
        <f aca="false">FIXED_BOM</f>
        <v>3666</v>
      </c>
      <c r="AI1930" s="24" t="n">
        <f aca="false">(AG1930+AH1930)*(1+CONT)</f>
        <v>11051.107678052</v>
      </c>
      <c r="AJ1930" s="24" t="n">
        <f aca="false">IF(AR1930&gt;0,AI1930/AR1930,1000000000000)</f>
        <v>382.744784934126</v>
      </c>
      <c r="AK1930" s="8" t="n">
        <f aca="false">IF(AND(AP1930&gt;=V_NEED,AR1930&gt;=P_MIN,AQ1930&gt;=Z_MIN,F1930&lt;=N_CAP,D1930&lt;=R_MAX,OR(CORONA_REQ=0,O1930&gt;=G1930),OR(CORE_MODE&lt;&gt;3,E_CORE&lt;=E_NULL_MAX)),1,0)</f>
        <v>0</v>
      </c>
      <c r="AL1930" s="31" t="n">
        <f aca="false">IF(AK1930=1,IF(OBJECTIVE=1,AI1930,AJ1930),1000000000000)+ROW()*0.000000001</f>
        <v>1000000000000</v>
      </c>
      <c r="AM1930" s="31" t="n">
        <v>7.615481</v>
      </c>
      <c r="AN1930" s="41" t="n">
        <v>1.488768</v>
      </c>
      <c r="AO1930" s="31" t="n">
        <v>28.45683</v>
      </c>
      <c r="AP1930" s="31" t="n">
        <f aca="false">IF(CORE_MODE=1,G1930,IF(OR(CORE_MODE=3,CORE_MODE=4),G1930+(CHOOSE(N_CW+1,0,1,CW_N2,CW_N3,CW_N4,CW_N5,CW_N6)+CHOOSE(N_CW_A+1,0,CW_A1,CW_A2))*CW_PER_SWING*AM1930,AM1930))</f>
        <v>29.294131553503</v>
      </c>
      <c r="AQ1930" s="41" t="n">
        <f aca="false">IF(CORE_MODE=2,AN1930,K1930)</f>
        <v>1.502915</v>
      </c>
      <c r="AR1930" s="31" t="n">
        <f aca="false">IF(CORE_MODE=2,AO1930,L1930)</f>
        <v>28.873307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31" t="n">
        <v>13.132078</v>
      </c>
      <c r="H1931" s="8" t="n">
        <v>39.088229</v>
      </c>
      <c r="I1931" s="8" t="n">
        <v>628.65912</v>
      </c>
      <c r="J1931" s="31" t="n">
        <v>16.08308</v>
      </c>
      <c r="K1931" s="41" t="n">
        <v>1.479834</v>
      </c>
      <c r="L1931" s="31" t="n">
        <v>4.454644</v>
      </c>
      <c r="M1931" s="8" t="n">
        <v>96</v>
      </c>
      <c r="N1931" s="8" t="n">
        <v>796</v>
      </c>
      <c r="O1931" s="31" t="n">
        <v>13.305303</v>
      </c>
      <c r="P1931" s="31" t="n">
        <v>7.502382</v>
      </c>
      <c r="Q1931" s="31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31" t="n">
        <v>3.584251</v>
      </c>
      <c r="W1931" s="41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2*ROUNDUP(G1931*1000/V_ZENER,0)*PRICE_Z+(4+IF(CORE_MODE=1,1,0)+IF(OR(CORE_MODE=3,CORE_MODE=4),1+2*N_CW+2*N_CW_A,0))*ROUNDUP(G1931*DIODE_SAFETY/V_STICK,0)*PRICE_STICK</f>
        <v>101.7</v>
      </c>
      <c r="AG1931" s="24" t="n">
        <f aca="false">SUM(X1931:AF1931)</f>
        <v>1731.73556674</v>
      </c>
      <c r="AH1931" s="20" t="n">
        <f aca="false">FIXED_BOM</f>
        <v>3666</v>
      </c>
      <c r="AI1931" s="24" t="n">
        <f aca="false">(AG1931+AH1931)*(1+CONT)</f>
        <v>6207.395901751</v>
      </c>
      <c r="AJ1931" s="24" t="n">
        <f aca="false">IF(AR1931&gt;0,AI1931/AR1931,1000000000000)</f>
        <v>1393.46621228341</v>
      </c>
      <c r="AK1931" s="8" t="n">
        <f aca="false">IF(AND(AP1931&gt;=V_NEED,AR1931&gt;=P_MIN,AQ1931&gt;=Z_MIN,F1931&lt;=N_CAP,D1931&lt;=R_MAX,OR(CORONA_REQ=0,O1931&gt;=G1931),OR(CORE_MODE&lt;&gt;3,E_CORE&lt;=E_NULL_MAX)),1,0)</f>
        <v>1</v>
      </c>
      <c r="AL1931" s="31" t="n">
        <f aca="false">IF(AK1931=1,IF(OBJECTIVE=1,AI1931,AJ1931),1000000000000)+ROW()*0.000000001</f>
        <v>6207.395903682</v>
      </c>
      <c r="AM1931" s="31" t="n">
        <v>7.257744</v>
      </c>
      <c r="AN1931" s="41" t="n">
        <v>1.403085</v>
      </c>
      <c r="AO1931" s="31" t="n">
        <v>4.037041</v>
      </c>
      <c r="AP1931" s="31" t="n">
        <f aca="false">IF(CORE_MODE=1,G1931,IF(OR(CORE_MODE=3,CORE_MODE=4),G1931+(CHOOSE(N_CW+1,0,1,CW_N2,CW_N3,CW_N4,CW_N5,CW_N6)+CHOOSE(N_CW_A+1,0,CW_A1,CW_A2))*CW_PER_SWING*AM1931,AM1931))</f>
        <v>28.534919554672</v>
      </c>
      <c r="AQ1931" s="41" t="n">
        <f aca="false">IF(CORE_MODE=2,AN1931,K1931)</f>
        <v>1.479834</v>
      </c>
      <c r="AR1931" s="31" t="n">
        <f aca="false">IF(CORE_MODE=2,AO1931,L1931)</f>
        <v>4.454644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31" t="n">
        <v>13.132078</v>
      </c>
      <c r="H1932" s="8" t="n">
        <v>60.281502</v>
      </c>
      <c r="I1932" s="8" t="n">
        <v>987.892903</v>
      </c>
      <c r="J1932" s="31" t="n">
        <v>16.387994</v>
      </c>
      <c r="K1932" s="41" t="n">
        <v>1.515358</v>
      </c>
      <c r="L1932" s="31" t="n">
        <v>7.363278</v>
      </c>
      <c r="M1932" s="8" t="n">
        <v>138.5</v>
      </c>
      <c r="N1932" s="8" t="n">
        <v>881</v>
      </c>
      <c r="O1932" s="31" t="n">
        <v>13.305303</v>
      </c>
      <c r="P1932" s="31" t="n">
        <v>11.253574</v>
      </c>
      <c r="Q1932" s="31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31" t="n">
        <v>4.627611</v>
      </c>
      <c r="W1932" s="41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2*ROUNDUP(G1932*1000/V_ZENER,0)*PRICE_Z+(4+IF(CORE_MODE=1,1,0)+IF(OR(CORE_MODE=3,CORE_MODE=4),1+2*N_CW+2*N_CW_A,0))*ROUNDUP(G1932*DIODE_SAFETY/V_STICK,0)*PRICE_STICK</f>
        <v>101.7</v>
      </c>
      <c r="AG1932" s="24" t="n">
        <f aca="false">SUM(X1932:AF1932)</f>
        <v>2323.18734378</v>
      </c>
      <c r="AH1932" s="20" t="n">
        <f aca="false">FIXED_BOM</f>
        <v>3666</v>
      </c>
      <c r="AI1932" s="24" t="n">
        <f aca="false">(AG1932+AH1932)*(1+CONT)</f>
        <v>6887.565445347</v>
      </c>
      <c r="AJ1932" s="24" t="n">
        <f aca="false">IF(AR1932&gt;0,AI1932/AR1932,1000000000000)</f>
        <v>935.393916316483</v>
      </c>
      <c r="AK1932" s="8" t="n">
        <f aca="false">IF(AND(AP1932&gt;=V_NEED,AR1932&gt;=P_MIN,AQ1932&gt;=Z_MIN,F1932&lt;=N_CAP,D1932&lt;=R_MAX,OR(CORONA_REQ=0,O1932&gt;=G1932),OR(CORE_MODE&lt;&gt;3,E_CORE&lt;=E_NULL_MAX)),1,0)</f>
        <v>1</v>
      </c>
      <c r="AL1932" s="31" t="n">
        <f aca="false">IF(AK1932=1,IF(OBJECTIVE=1,AI1932,AJ1932),1000000000000)+ROW()*0.000000001</f>
        <v>6887.565447279</v>
      </c>
      <c r="AM1932" s="31" t="n">
        <v>7.317315</v>
      </c>
      <c r="AN1932" s="41" t="n">
        <v>1.461287</v>
      </c>
      <c r="AO1932" s="31" t="n">
        <v>6.94194</v>
      </c>
      <c r="AP1932" s="31" t="n">
        <f aca="false">IF(CORE_MODE=1,G1932,IF(OR(CORE_MODE=3,CORE_MODE=4),G1932+(CHOOSE(N_CW+1,0,1,CW_N2,CW_N3,CW_N4,CW_N5,CW_N6)+CHOOSE(N_CW_A+1,0,CW_A1,CW_A2))*CW_PER_SWING*AM1932,AM1932))</f>
        <v>28.661344883845</v>
      </c>
      <c r="AQ1932" s="41" t="n">
        <f aca="false">IF(CORE_MODE=2,AN1932,K1932)</f>
        <v>1.515358</v>
      </c>
      <c r="AR1932" s="31" t="n">
        <f aca="false">IF(CORE_MODE=2,AO1932,L1932)</f>
        <v>7.363278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31" t="n">
        <v>13.132078</v>
      </c>
      <c r="H1933" s="8" t="n">
        <v>81.474776</v>
      </c>
      <c r="I1933" s="8" t="n">
        <v>1347.126686</v>
      </c>
      <c r="J1933" s="31" t="n">
        <v>16.534279</v>
      </c>
      <c r="K1933" s="41" t="n">
        <v>1.532169</v>
      </c>
      <c r="L1933" s="31" t="n">
        <v>10.270936</v>
      </c>
      <c r="M1933" s="8" t="n">
        <v>189.5</v>
      </c>
      <c r="N1933" s="8" t="n">
        <v>983</v>
      </c>
      <c r="O1933" s="31" t="n">
        <v>13.305303</v>
      </c>
      <c r="P1933" s="31" t="n">
        <v>15.004765</v>
      </c>
      <c r="Q1933" s="31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31" t="n">
        <v>5.879644</v>
      </c>
      <c r="W1933" s="41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2*ROUNDUP(G1933*1000/V_ZENER,0)*PRICE_Z+(4+IF(CORE_MODE=1,1,0)+IF(OR(CORE_MODE=3,CORE_MODE=4),1+2*N_CW+2*N_CW_A,0))*ROUNDUP(G1933*DIODE_SAFETY/V_STICK,0)*PRICE_STICK</f>
        <v>101.7</v>
      </c>
      <c r="AG1933" s="24" t="n">
        <f aca="false">SUM(X1933:AF1933)</f>
        <v>3026.22888965</v>
      </c>
      <c r="AH1933" s="20" t="n">
        <f aca="false">FIXED_BOM</f>
        <v>3666</v>
      </c>
      <c r="AI1933" s="24" t="n">
        <f aca="false">(AG1933+AH1933)*(1+CONT)</f>
        <v>7696.0632230975</v>
      </c>
      <c r="AJ1933" s="24" t="n">
        <f aca="false">IF(AR1933&gt;0,AI1933/AR1933,1000000000000)</f>
        <v>749.304953618395</v>
      </c>
      <c r="AK1933" s="8" t="n">
        <f aca="false">IF(AND(AP1933&gt;=V_NEED,AR1933&gt;=P_MIN,AQ1933&gt;=Z_MIN,F1933&lt;=N_CAP,D1933&lt;=R_MAX,OR(CORONA_REQ=0,O1933&gt;=G1933),OR(CORE_MODE&lt;&gt;3,E_CORE&lt;=E_NULL_MAX)),1,0)</f>
        <v>0</v>
      </c>
      <c r="AL1933" s="31" t="n">
        <f aca="false">IF(AK1933=1,IF(OBJECTIVE=1,AI1933,AJ1933),1000000000000)+ROW()*0.000000001</f>
        <v>1000000000000</v>
      </c>
      <c r="AM1933" s="31" t="n">
        <v>7.357614</v>
      </c>
      <c r="AN1933" s="41" t="n">
        <v>1.49091</v>
      </c>
      <c r="AO1933" s="31" t="n">
        <v>9.85208</v>
      </c>
      <c r="AP1933" s="31" t="n">
        <f aca="false">IF(CORE_MODE=1,G1933,IF(OR(CORE_MODE=3,CORE_MODE=4),G1933+(CHOOSE(N_CW+1,0,1,CW_N2,CW_N3,CW_N4,CW_N5,CW_N6)+CHOOSE(N_CW_A+1,0,CW_A1,CW_A2))*CW_PER_SWING*AM1933,AM1933))</f>
        <v>28.746869960482</v>
      </c>
      <c r="AQ1933" s="41" t="n">
        <f aca="false">IF(CORE_MODE=2,AN1933,K1933)</f>
        <v>1.532169</v>
      </c>
      <c r="AR1933" s="31" t="n">
        <f aca="false">IF(CORE_MODE=2,AO1933,L1933)</f>
        <v>10.270936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31" t="n">
        <v>13.132078</v>
      </c>
      <c r="H1934" s="8" t="n">
        <v>102.668049</v>
      </c>
      <c r="I1934" s="8" t="n">
        <v>1706.360468</v>
      </c>
      <c r="J1934" s="31" t="n">
        <v>16.62017</v>
      </c>
      <c r="K1934" s="41" t="n">
        <v>1.542353</v>
      </c>
      <c r="L1934" s="31" t="n">
        <v>13.173296</v>
      </c>
      <c r="M1934" s="8" t="n">
        <v>232</v>
      </c>
      <c r="N1934" s="8" t="n">
        <v>1068</v>
      </c>
      <c r="O1934" s="31" t="n">
        <v>13.305303</v>
      </c>
      <c r="P1934" s="31" t="n">
        <v>18.755956</v>
      </c>
      <c r="Q1934" s="31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31" t="n">
        <v>6.923005</v>
      </c>
      <c r="W1934" s="41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2*ROUNDUP(G1934*1000/V_ZENER,0)*PRICE_Z+(4+IF(CORE_MODE=1,1,0)+IF(OR(CORE_MODE=3,CORE_MODE=4),1+2*N_CW+2*N_CW_A,0))*ROUNDUP(G1934*DIODE_SAFETY/V_STICK,0)*PRICE_STICK</f>
        <v>101.7</v>
      </c>
      <c r="AG1934" s="24" t="n">
        <f aca="false">SUM(X1934:AF1934)</f>
        <v>3617.68076972</v>
      </c>
      <c r="AH1934" s="20" t="n">
        <f aca="false">FIXED_BOM</f>
        <v>3666</v>
      </c>
      <c r="AI1934" s="24" t="n">
        <f aca="false">(AG1934+AH1934)*(1+CONT)</f>
        <v>8376.232885178</v>
      </c>
      <c r="AJ1934" s="24" t="n">
        <f aca="false">IF(AR1934&gt;0,AI1934/AR1934,1000000000000)</f>
        <v>635.84944004735</v>
      </c>
      <c r="AK1934" s="8" t="n">
        <f aca="false">IF(AND(AP1934&gt;=V_NEED,AR1934&gt;=P_MIN,AQ1934&gt;=Z_MIN,F1934&lt;=N_CAP,D1934&lt;=R_MAX,OR(CORONA_REQ=0,O1934&gt;=G1934),OR(CORE_MODE&lt;&gt;3,E_CORE&lt;=E_NULL_MAX)),1,0)</f>
        <v>0</v>
      </c>
      <c r="AL1934" s="31" t="n">
        <f aca="false">IF(AK1934=1,IF(OBJECTIVE=1,AI1934,AJ1934),1000000000000)+ROW()*0.000000001</f>
        <v>1000000000000</v>
      </c>
      <c r="AM1934" s="31" t="n">
        <v>7.402604</v>
      </c>
      <c r="AN1934" s="41" t="n">
        <v>1.508774</v>
      </c>
      <c r="AO1934" s="31" t="n">
        <v>12.755524</v>
      </c>
      <c r="AP1934" s="31" t="n">
        <f aca="false">IF(CORE_MODE=1,G1934,IF(OR(CORE_MODE=3,CORE_MODE=4),G1934+(CHOOSE(N_CW+1,0,1,CW_N2,CW_N3,CW_N4,CW_N5,CW_N6)+CHOOSE(N_CW_A+1,0,CW_A1,CW_A2))*CW_PER_SWING*AM1934,AM1934))</f>
        <v>28.842350572852</v>
      </c>
      <c r="AQ1934" s="41" t="n">
        <f aca="false">IF(CORE_MODE=2,AN1934,K1934)</f>
        <v>1.542353</v>
      </c>
      <c r="AR1934" s="31" t="n">
        <f aca="false">IF(CORE_MODE=2,AO1934,L1934)</f>
        <v>13.173296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31" t="n">
        <v>13.132078</v>
      </c>
      <c r="H1935" s="8" t="n">
        <v>123.861323</v>
      </c>
      <c r="I1935" s="8" t="n">
        <v>2065.594251</v>
      </c>
      <c r="J1935" s="31" t="n">
        <v>16.676669</v>
      </c>
      <c r="K1935" s="41" t="n">
        <v>1.550075</v>
      </c>
      <c r="L1935" s="31" t="n">
        <v>16.102173</v>
      </c>
      <c r="M1935" s="8" t="n">
        <v>283</v>
      </c>
      <c r="N1935" s="8" t="n">
        <v>1170</v>
      </c>
      <c r="O1935" s="31" t="n">
        <v>13.305303</v>
      </c>
      <c r="P1935" s="31" t="n">
        <v>22.507147</v>
      </c>
      <c r="Q1935" s="31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31" t="n">
        <v>8.175037</v>
      </c>
      <c r="W1935" s="41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2*ROUNDUP(G1935*1000/V_ZENER,0)*PRICE_Z+(4+IF(CORE_MODE=1,1,0)+IF(OR(CORE_MODE=3,CORE_MODE=4),1+2*N_CW+2*N_CW_A,0))*ROUNDUP(G1935*DIODE_SAFETY/V_STICK,0)*PRICE_STICK</f>
        <v>101.7</v>
      </c>
      <c r="AG1935" s="24" t="n">
        <f aca="false">SUM(X1935:AF1935)</f>
        <v>4320.72225559</v>
      </c>
      <c r="AH1935" s="20" t="n">
        <f aca="false">FIXED_BOM</f>
        <v>3666</v>
      </c>
      <c r="AI1935" s="24" t="n">
        <f aca="false">(AG1935+AH1935)*(1+CONT)</f>
        <v>9184.7305939285</v>
      </c>
      <c r="AJ1935" s="24" t="n">
        <f aca="false">IF(AR1935&gt;0,AI1935/AR1935,1000000000000)</f>
        <v>570.403174399412</v>
      </c>
      <c r="AK1935" s="8" t="n">
        <f aca="false">IF(AND(AP1935&gt;=V_NEED,AR1935&gt;=P_MIN,AQ1935&gt;=Z_MIN,F1935&lt;=N_CAP,D1935&lt;=R_MAX,OR(CORONA_REQ=0,O1935&gt;=G1935),OR(CORE_MODE&lt;&gt;3,E_CORE&lt;=E_NULL_MAX)),1,0)</f>
        <v>0</v>
      </c>
      <c r="AL1935" s="31" t="n">
        <f aca="false">IF(AK1935=1,IF(OBJECTIVE=1,AI1935,AJ1935),1000000000000)+ROW()*0.000000001</f>
        <v>1000000000000</v>
      </c>
      <c r="AM1935" s="31" t="n">
        <v>7.448661</v>
      </c>
      <c r="AN1935" s="41" t="n">
        <v>1.521196</v>
      </c>
      <c r="AO1935" s="31" t="n">
        <v>15.672102</v>
      </c>
      <c r="AP1935" s="31" t="n">
        <f aca="false">IF(CORE_MODE=1,G1935,IF(OR(CORE_MODE=3,CORE_MODE=4),G1935+(CHOOSE(N_CW+1,0,1,CW_N2,CW_N3,CW_N4,CW_N5,CW_N6)+CHOOSE(N_CW_A+1,0,CW_A1,CW_A2))*CW_PER_SWING*AM1935,AM1935))</f>
        <v>28.940095639843</v>
      </c>
      <c r="AQ1935" s="41" t="n">
        <f aca="false">IF(CORE_MODE=2,AN1935,K1935)</f>
        <v>1.550075</v>
      </c>
      <c r="AR1935" s="31" t="n">
        <f aca="false">IF(CORE_MODE=2,AO1935,L1935)</f>
        <v>16.102173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31" t="n">
        <v>13.132078</v>
      </c>
      <c r="H1936" s="8" t="n">
        <v>166.24787</v>
      </c>
      <c r="I1936" s="8" t="n">
        <v>2784.061817</v>
      </c>
      <c r="J1936" s="31" t="n">
        <v>16.746451</v>
      </c>
      <c r="K1936" s="41" t="n">
        <v>1.558525</v>
      </c>
      <c r="L1936" s="31" t="n">
        <v>21.929202</v>
      </c>
      <c r="M1936" s="8" t="n">
        <v>376.5</v>
      </c>
      <c r="N1936" s="8" t="n">
        <v>1357</v>
      </c>
      <c r="O1936" s="31" t="n">
        <v>13.305303</v>
      </c>
      <c r="P1936" s="31" t="n">
        <v>30.00953</v>
      </c>
      <c r="Q1936" s="31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31" t="n">
        <v>10.470431</v>
      </c>
      <c r="W1936" s="41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2*ROUNDUP(G1936*1000/V_ZENER,0)*PRICE_Z+(4+IF(CORE_MODE=1,1,0)+IF(OR(CORE_MODE=3,CORE_MODE=4),1+2*N_CW+2*N_CW_A,0))*ROUNDUP(G1936*DIODE_SAFETY/V_STICK,0)*PRICE_STICK</f>
        <v>101.7</v>
      </c>
      <c r="AG1936" s="24" t="n">
        <f aca="false">SUM(X1936:AF1936)</f>
        <v>5615.21564697</v>
      </c>
      <c r="AH1936" s="20" t="n">
        <f aca="false">FIXED_BOM</f>
        <v>3666</v>
      </c>
      <c r="AI1936" s="24" t="n">
        <f aca="false">(AG1936+AH1936)*(1+CONT)</f>
        <v>10673.3979940155</v>
      </c>
      <c r="AJ1936" s="24" t="n">
        <f aca="false">IF(AR1936&gt;0,AI1936/AR1936,1000000000000)</f>
        <v>486.720765945587</v>
      </c>
      <c r="AK1936" s="8" t="n">
        <f aca="false">IF(AND(AP1936&gt;=V_NEED,AR1936&gt;=P_MIN,AQ1936&gt;=Z_MIN,F1936&lt;=N_CAP,D1936&lt;=R_MAX,OR(CORONA_REQ=0,O1936&gt;=G1936),OR(CORE_MODE&lt;&gt;3,E_CORE&lt;=E_NULL_MAX)),1,0)</f>
        <v>0</v>
      </c>
      <c r="AL1936" s="31" t="n">
        <f aca="false">IF(AK1936=1,IF(OBJECTIVE=1,AI1936,AJ1936),1000000000000)+ROW()*0.000000001</f>
        <v>1000000000000</v>
      </c>
      <c r="AM1936" s="31" t="n">
        <v>7.520502</v>
      </c>
      <c r="AN1936" s="41" t="n">
        <v>1.537153</v>
      </c>
      <c r="AO1936" s="31" t="n">
        <v>21.514716</v>
      </c>
      <c r="AP1936" s="31" t="n">
        <f aca="false">IF(CORE_MODE=1,G1936,IF(OR(CORE_MODE=3,CORE_MODE=4),G1936+(CHOOSE(N_CW+1,0,1,CW_N2,CW_N3,CW_N4,CW_N5,CW_N6)+CHOOSE(N_CW_A+1,0,CW_A1,CW_A2))*CW_PER_SWING*AM1936,AM1936))</f>
        <v>29.092561136026</v>
      </c>
      <c r="AQ1936" s="41" t="n">
        <f aca="false">IF(CORE_MODE=2,AN1936,K1936)</f>
        <v>1.558525</v>
      </c>
      <c r="AR1936" s="31" t="n">
        <f aca="false">IF(CORE_MODE=2,AO1936,L1936)</f>
        <v>21.929202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31" t="n">
        <v>13.132078</v>
      </c>
      <c r="H1937" s="8" t="n">
        <v>52.578697</v>
      </c>
      <c r="I1937" s="8" t="n">
        <v>758.536648</v>
      </c>
      <c r="J1937" s="31" t="n">
        <v>14.426692</v>
      </c>
      <c r="K1937" s="41" t="n">
        <v>1.478763</v>
      </c>
      <c r="L1937" s="31" t="n">
        <v>5.375808</v>
      </c>
      <c r="M1937" s="8" t="n">
        <v>96</v>
      </c>
      <c r="N1937" s="8" t="n">
        <v>796</v>
      </c>
      <c r="O1937" s="31" t="n">
        <v>13.305303</v>
      </c>
      <c r="P1937" s="31" t="n">
        <v>8.85955</v>
      </c>
      <c r="Q1937" s="31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31" t="n">
        <v>3.584251</v>
      </c>
      <c r="W1937" s="41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2*ROUNDUP(G1937*1000/V_ZENER,0)*PRICE_Z+(4+IF(CORE_MODE=1,1,0)+IF(OR(CORE_MODE=3,CORE_MODE=4),1+2*N_CW+2*N_CW_A,0))*ROUNDUP(G1937*DIODE_SAFETY/V_STICK,0)*PRICE_STICK</f>
        <v>101.7</v>
      </c>
      <c r="AG1937" s="24" t="n">
        <f aca="false">SUM(X1937:AF1937)</f>
        <v>1747.9808677</v>
      </c>
      <c r="AH1937" s="20" t="n">
        <f aca="false">FIXED_BOM</f>
        <v>3666</v>
      </c>
      <c r="AI1937" s="24" t="n">
        <f aca="false">(AG1937+AH1937)*(1+CONT)</f>
        <v>6226.077997855</v>
      </c>
      <c r="AJ1937" s="24" t="n">
        <f aca="false">IF(AR1937&gt;0,AI1937/AR1937,1000000000000)</f>
        <v>1158.16599064829</v>
      </c>
      <c r="AK1937" s="8" t="n">
        <f aca="false">IF(AND(AP1937&gt;=V_NEED,AR1937&gt;=P_MIN,AQ1937&gt;=Z_MIN,F1937&lt;=N_CAP,D1937&lt;=R_MAX,OR(CORONA_REQ=0,O1937&gt;=G1937),OR(CORE_MODE&lt;&gt;3,E_CORE&lt;=E_NULL_MAX)),1,0)</f>
        <v>1</v>
      </c>
      <c r="AL1937" s="31" t="n">
        <f aca="false">IF(AK1937=1,IF(OBJECTIVE=1,AI1937,AJ1937),1000000000000)+ROW()*0.000000001</f>
        <v>6226.077999792</v>
      </c>
      <c r="AM1937" s="31" t="n">
        <v>7.266683</v>
      </c>
      <c r="AN1937" s="41" t="n">
        <v>1.415095</v>
      </c>
      <c r="AO1937" s="31" t="n">
        <v>4.971875</v>
      </c>
      <c r="AP1937" s="31" t="n">
        <f aca="false">IF(CORE_MODE=1,G1937,IF(OR(CORE_MODE=3,CORE_MODE=4),G1937+(CHOOSE(N_CW+1,0,1,CW_N2,CW_N3,CW_N4,CW_N5,CW_N6)+CHOOSE(N_CW_A+1,0,CW_A1,CW_A2))*CW_PER_SWING*AM1937,AM1937))</f>
        <v>28.553890463629</v>
      </c>
      <c r="AQ1937" s="41" t="n">
        <f aca="false">IF(CORE_MODE=2,AN1937,K1937)</f>
        <v>1.478763</v>
      </c>
      <c r="AR1937" s="31" t="n">
        <f aca="false">IF(CORE_MODE=2,AO1937,L1937)</f>
        <v>5.375808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31" t="n">
        <v>13.132078</v>
      </c>
      <c r="H1938" s="8" t="n">
        <v>81.48081</v>
      </c>
      <c r="I1938" s="8" t="n">
        <v>1191.986162</v>
      </c>
      <c r="J1938" s="31" t="n">
        <v>14.629042</v>
      </c>
      <c r="K1938" s="41" t="n">
        <v>1.508172</v>
      </c>
      <c r="L1938" s="31" t="n">
        <v>8.80791</v>
      </c>
      <c r="M1938" s="8" t="n">
        <v>147</v>
      </c>
      <c r="N1938" s="8" t="n">
        <v>898</v>
      </c>
      <c r="O1938" s="31" t="n">
        <v>13.305303</v>
      </c>
      <c r="P1938" s="31" t="n">
        <v>13.289326</v>
      </c>
      <c r="Q1938" s="31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31" t="n">
        <v>4.836283</v>
      </c>
      <c r="W1938" s="41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2*ROUNDUP(G1938*1000/V_ZENER,0)*PRICE_Z+(4+IF(CORE_MODE=1,1,0)+IF(OR(CORE_MODE=3,CORE_MODE=4),1+2*N_CW+2*N_CW_A,0))*ROUNDUP(G1938*DIODE_SAFETY/V_STICK,0)*PRICE_STICK</f>
        <v>101.7</v>
      </c>
      <c r="AG1938" s="24" t="n">
        <f aca="false">SUM(X1938:AF1938)</f>
        <v>2459.14501602</v>
      </c>
      <c r="AH1938" s="20" t="n">
        <f aca="false">FIXED_BOM</f>
        <v>3666</v>
      </c>
      <c r="AI1938" s="24" t="n">
        <f aca="false">(AG1938+AH1938)*(1+CONT)</f>
        <v>7043.916768423</v>
      </c>
      <c r="AJ1938" s="24" t="n">
        <f aca="false">IF(AR1938&gt;0,AI1938/AR1938,1000000000000)</f>
        <v>799.726242482382</v>
      </c>
      <c r="AK1938" s="8" t="n">
        <f aca="false">IF(AND(AP1938&gt;=V_NEED,AR1938&gt;=P_MIN,AQ1938&gt;=Z_MIN,F1938&lt;=N_CAP,D1938&lt;=R_MAX,OR(CORONA_REQ=0,O1938&gt;=G1938),OR(CORE_MODE&lt;&gt;3,E_CORE&lt;=E_NULL_MAX)),1,0)</f>
        <v>1</v>
      </c>
      <c r="AL1938" s="31" t="n">
        <f aca="false">IF(AK1938=1,IF(OBJECTIVE=1,AI1938,AJ1938),1000000000000)+ROW()*0.000000001</f>
        <v>7043.916770361</v>
      </c>
      <c r="AM1938" s="31" t="n">
        <v>7.32605</v>
      </c>
      <c r="AN1938" s="41" t="n">
        <v>1.463238</v>
      </c>
      <c r="AO1938" s="31" t="n">
        <v>8.385384</v>
      </c>
      <c r="AP1938" s="31" t="n">
        <f aca="false">IF(CORE_MODE=1,G1938,IF(OR(CORE_MODE=3,CORE_MODE=4),G1938+(CHOOSE(N_CW+1,0,1,CW_N2,CW_N3,CW_N4,CW_N5,CW_N6)+CHOOSE(N_CW_A+1,0,CW_A1,CW_A2))*CW_PER_SWING*AM1938,AM1938))</f>
        <v>28.67988285115</v>
      </c>
      <c r="AQ1938" s="41" t="n">
        <f aca="false">IF(CORE_MODE=2,AN1938,K1938)</f>
        <v>1.508172</v>
      </c>
      <c r="AR1938" s="31" t="n">
        <f aca="false">IF(CORE_MODE=2,AO1938,L1938)</f>
        <v>8.80791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31" t="n">
        <v>13.132078</v>
      </c>
      <c r="H1939" s="8" t="n">
        <v>110.382923</v>
      </c>
      <c r="I1939" s="8" t="n">
        <v>1625.435675</v>
      </c>
      <c r="J1939" s="31" t="n">
        <v>14.725427</v>
      </c>
      <c r="K1939" s="41" t="n">
        <v>1.522253</v>
      </c>
      <c r="L1939" s="31" t="n">
        <v>12.246392</v>
      </c>
      <c r="M1939" s="8" t="n">
        <v>198</v>
      </c>
      <c r="N1939" s="8" t="n">
        <v>1000</v>
      </c>
      <c r="O1939" s="31" t="n">
        <v>13.305303</v>
      </c>
      <c r="P1939" s="31" t="n">
        <v>17.719101</v>
      </c>
      <c r="Q1939" s="31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31" t="n">
        <v>6.088316</v>
      </c>
      <c r="W1939" s="41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2*ROUNDUP(G1939*1000/V_ZENER,0)*PRICE_Z+(4+IF(CORE_MODE=1,1,0)+IF(OR(CORE_MODE=3,CORE_MODE=4),1+2*N_CW+2*N_CW_A,0))*ROUNDUP(G1939*DIODE_SAFETY/V_STICK,0)*PRICE_STICK</f>
        <v>101.7</v>
      </c>
      <c r="AG1939" s="24" t="n">
        <f aca="false">SUM(X1939:AF1939)</f>
        <v>3170.30927387</v>
      </c>
      <c r="AH1939" s="20" t="n">
        <f aca="false">FIXED_BOM</f>
        <v>3666</v>
      </c>
      <c r="AI1939" s="24" t="n">
        <f aca="false">(AG1939+AH1939)*(1+CONT)</f>
        <v>7861.7556649505</v>
      </c>
      <c r="AJ1939" s="24" t="n">
        <f aca="false">IF(AR1939&gt;0,AI1939/AR1939,1000000000000)</f>
        <v>641.965051008534</v>
      </c>
      <c r="AK1939" s="8" t="n">
        <f aca="false">IF(AND(AP1939&gt;=V_NEED,AR1939&gt;=P_MIN,AQ1939&gt;=Z_MIN,F1939&lt;=N_CAP,D1939&lt;=R_MAX,OR(CORONA_REQ=0,O1939&gt;=G1939),OR(CORE_MODE&lt;&gt;3,E_CORE&lt;=E_NULL_MAX)),1,0)</f>
        <v>0</v>
      </c>
      <c r="AL1939" s="31" t="n">
        <f aca="false">IF(AK1939=1,IF(OBJECTIVE=1,AI1939,AJ1939),1000000000000)+ROW()*0.000000001</f>
        <v>1000000000000</v>
      </c>
      <c r="AM1939" s="31" t="n">
        <v>7.375169</v>
      </c>
      <c r="AN1939" s="41" t="n">
        <v>1.488586</v>
      </c>
      <c r="AO1939" s="31" t="n">
        <v>11.836371</v>
      </c>
      <c r="AP1939" s="31" t="n">
        <f aca="false">IF(CORE_MODE=1,G1939,IF(OR(CORE_MODE=3,CORE_MODE=4),G1939+(CHOOSE(N_CW+1,0,1,CW_N2,CW_N3,CW_N4,CW_N5,CW_N6)+CHOOSE(N_CW_A+1,0,CW_A1,CW_A2))*CW_PER_SWING*AM1939,AM1939))</f>
        <v>28.784126287447</v>
      </c>
      <c r="AQ1939" s="41" t="n">
        <f aca="false">IF(CORE_MODE=2,AN1939,K1939)</f>
        <v>1.522253</v>
      </c>
      <c r="AR1939" s="31" t="n">
        <f aca="false">IF(CORE_MODE=2,AO1939,L1939)</f>
        <v>12.246392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31" t="n">
        <v>13.132078</v>
      </c>
      <c r="H1940" s="8" t="n">
        <v>139.285036</v>
      </c>
      <c r="I1940" s="8" t="n">
        <v>2058.885188</v>
      </c>
      <c r="J1940" s="31" t="n">
        <v>14.781812</v>
      </c>
      <c r="K1940" s="41" t="n">
        <v>1.530652</v>
      </c>
      <c r="L1940" s="31" t="n">
        <v>15.667173</v>
      </c>
      <c r="M1940" s="8" t="n">
        <v>249</v>
      </c>
      <c r="N1940" s="8" t="n">
        <v>1102</v>
      </c>
      <c r="O1940" s="31" t="n">
        <v>13.305303</v>
      </c>
      <c r="P1940" s="31" t="n">
        <v>22.148876</v>
      </c>
      <c r="Q1940" s="31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31" t="n">
        <v>7.340349</v>
      </c>
      <c r="W1940" s="41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2*ROUNDUP(G1940*1000/V_ZENER,0)*PRICE_Z+(4+IF(CORE_MODE=1,1,0)+IF(OR(CORE_MODE=3,CORE_MODE=4),1+2*N_CW+2*N_CW_A,0))*ROUNDUP(G1940*DIODE_SAFETY/V_STICK,0)*PRICE_STICK</f>
        <v>101.7</v>
      </c>
      <c r="AG1940" s="24" t="n">
        <f aca="false">SUM(X1940:AF1940)</f>
        <v>3881.47347022</v>
      </c>
      <c r="AH1940" s="20" t="n">
        <f aca="false">FIXED_BOM</f>
        <v>3666</v>
      </c>
      <c r="AI1940" s="24" t="n">
        <f aca="false">(AG1940+AH1940)*(1+CONT)</f>
        <v>8679.594490753</v>
      </c>
      <c r="AJ1940" s="24" t="n">
        <f aca="false">IF(AR1940&gt;0,AI1940/AR1940,1000000000000)</f>
        <v>553.99876485394</v>
      </c>
      <c r="AK1940" s="8" t="n">
        <f aca="false">IF(AND(AP1940&gt;=V_NEED,AR1940&gt;=P_MIN,AQ1940&gt;=Z_MIN,F1940&lt;=N_CAP,D1940&lt;=R_MAX,OR(CORONA_REQ=0,O1940&gt;=G1940),OR(CORE_MODE&lt;&gt;3,E_CORE&lt;=E_NULL_MAX)),1,0)</f>
        <v>0</v>
      </c>
      <c r="AL1940" s="31" t="n">
        <f aca="false">IF(AK1940=1,IF(OBJECTIVE=1,AI1940,AJ1940),1000000000000)+ROW()*0.000000001</f>
        <v>1000000000000</v>
      </c>
      <c r="AM1940" s="31" t="n">
        <v>7.431637</v>
      </c>
      <c r="AN1940" s="41" t="n">
        <v>1.502632</v>
      </c>
      <c r="AO1940" s="31" t="n">
        <v>15.241096</v>
      </c>
      <c r="AP1940" s="31" t="n">
        <f aca="false">IF(CORE_MODE=1,G1940,IF(OR(CORE_MODE=3,CORE_MODE=4),G1940+(CHOOSE(N_CW+1,0,1,CW_N2,CW_N3,CW_N4,CW_N5,CW_N6)+CHOOSE(N_CW_A+1,0,CW_A1,CW_A2))*CW_PER_SWING*AM1940,AM1940))</f>
        <v>28.903966234531</v>
      </c>
      <c r="AQ1940" s="41" t="n">
        <f aca="false">IF(CORE_MODE=2,AN1940,K1940)</f>
        <v>1.530652</v>
      </c>
      <c r="AR1940" s="31" t="n">
        <f aca="false">IF(CORE_MODE=2,AO1940,L1940)</f>
        <v>15.667173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31" t="n">
        <v>13.132078</v>
      </c>
      <c r="H1941" s="8" t="n">
        <v>168.187149</v>
      </c>
      <c r="I1941" s="8" t="n">
        <v>2492.334701</v>
      </c>
      <c r="J1941" s="31" t="n">
        <v>14.818818</v>
      </c>
      <c r="K1941" s="41" t="n">
        <v>1.535926</v>
      </c>
      <c r="L1941" s="31" t="n">
        <v>19.103763</v>
      </c>
      <c r="M1941" s="8" t="n">
        <v>291.5</v>
      </c>
      <c r="N1941" s="8" t="n">
        <v>1187</v>
      </c>
      <c r="O1941" s="31" t="n">
        <v>13.305303</v>
      </c>
      <c r="P1941" s="31" t="n">
        <v>26.578651</v>
      </c>
      <c r="Q1941" s="31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31" t="n">
        <v>8.383709</v>
      </c>
      <c r="W1941" s="41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2*ROUNDUP(G1941*1000/V_ZENER,0)*PRICE_Z+(4+IF(CORE_MODE=1,1,0)+IF(OR(CORE_MODE=3,CORE_MODE=4),1+2*N_CW+2*N_CW_A,0))*ROUNDUP(G1941*DIODE_SAFETY/V_STICK,0)*PRICE_STICK</f>
        <v>101.7</v>
      </c>
      <c r="AG1941" s="24" t="n">
        <f aca="false">SUM(X1941:AF1941)</f>
        <v>4481.04789274</v>
      </c>
      <c r="AH1941" s="20" t="n">
        <f aca="false">FIXED_BOM</f>
        <v>3666</v>
      </c>
      <c r="AI1941" s="24" t="n">
        <f aca="false">(AG1941+AH1941)*(1+CONT)</f>
        <v>9369.105076651</v>
      </c>
      <c r="AJ1941" s="24" t="n">
        <f aca="false">IF(AR1941&gt;0,AI1941/AR1941,1000000000000)</f>
        <v>490.432438711211</v>
      </c>
      <c r="AK1941" s="8" t="n">
        <f aca="false">IF(AND(AP1941&gt;=V_NEED,AR1941&gt;=P_MIN,AQ1941&gt;=Z_MIN,F1941&lt;=N_CAP,D1941&lt;=R_MAX,OR(CORONA_REQ=0,O1941&gt;=G1941),OR(CORE_MODE&lt;&gt;3,E_CORE&lt;=E_NULL_MAX)),1,0)</f>
        <v>0</v>
      </c>
      <c r="AL1941" s="31" t="n">
        <f aca="false">IF(AK1941=1,IF(OBJECTIVE=1,AI1941,AJ1941),1000000000000)+ROW()*0.000000001</f>
        <v>1000000000000</v>
      </c>
      <c r="AM1941" s="31" t="n">
        <v>7.477215</v>
      </c>
      <c r="AN1941" s="41" t="n">
        <v>1.512548</v>
      </c>
      <c r="AO1941" s="31" t="n">
        <v>18.68116</v>
      </c>
      <c r="AP1941" s="31" t="n">
        <f aca="false">IF(CORE_MODE=1,G1941,IF(OR(CORE_MODE=3,CORE_MODE=4),G1941+(CHOOSE(N_CW+1,0,1,CW_N2,CW_N3,CW_N4,CW_N5,CW_N6)+CHOOSE(N_CW_A+1,0,CW_A1,CW_A2))*CW_PER_SWING*AM1941,AM1941))</f>
        <v>29.000694737545</v>
      </c>
      <c r="AQ1941" s="41" t="n">
        <f aca="false">IF(CORE_MODE=2,AN1941,K1941)</f>
        <v>1.535926</v>
      </c>
      <c r="AR1941" s="31" t="n">
        <f aca="false">IF(CORE_MODE=2,AO1941,L1941)</f>
        <v>19.103763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31" t="n">
        <v>13.132078</v>
      </c>
      <c r="H1942" s="8" t="n">
        <v>225.991375</v>
      </c>
      <c r="I1942" s="8" t="n">
        <v>3359.233728</v>
      </c>
      <c r="J1942" s="31" t="n">
        <v>14.864433</v>
      </c>
      <c r="K1942" s="41" t="n">
        <v>1.542985</v>
      </c>
      <c r="L1942" s="31" t="n">
        <v>25.994295</v>
      </c>
      <c r="M1942" s="8" t="n">
        <v>393.5</v>
      </c>
      <c r="N1942" s="8" t="n">
        <v>1391</v>
      </c>
      <c r="O1942" s="31" t="n">
        <v>13.305303</v>
      </c>
      <c r="P1942" s="31" t="n">
        <v>35.438202</v>
      </c>
      <c r="Q1942" s="31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31" t="n">
        <v>10.887775</v>
      </c>
      <c r="W1942" s="41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2*ROUNDUP(G1942*1000/V_ZENER,0)*PRICE_Z+(4+IF(CORE_MODE=1,1,0)+IF(OR(CORE_MODE=3,CORE_MODE=4),1+2*N_CW+2*N_CW_A,0))*ROUNDUP(G1942*DIODE_SAFETY/V_STICK,0)*PRICE_STICK</f>
        <v>101.7</v>
      </c>
      <c r="AG1942" s="24" t="n">
        <f aca="false">SUM(X1942:AF1942)</f>
        <v>5903.37629741</v>
      </c>
      <c r="AH1942" s="20" t="n">
        <f aca="false">FIXED_BOM</f>
        <v>3666</v>
      </c>
      <c r="AI1942" s="24" t="n">
        <f aca="false">(AG1942+AH1942)*(1+CONT)</f>
        <v>11004.7827420215</v>
      </c>
      <c r="AJ1942" s="24" t="n">
        <f aca="false">IF(AR1942&gt;0,AI1942/AR1942,1000000000000)</f>
        <v>423.353768279597</v>
      </c>
      <c r="AK1942" s="8" t="n">
        <f aca="false">IF(AND(AP1942&gt;=V_NEED,AR1942&gt;=P_MIN,AQ1942&gt;=Z_MIN,F1942&lt;=N_CAP,D1942&lt;=R_MAX,OR(CORONA_REQ=0,O1942&gt;=G1942),OR(CORE_MODE&lt;&gt;3,E_CORE&lt;=E_NULL_MAX)),1,0)</f>
        <v>0</v>
      </c>
      <c r="AL1942" s="31" t="n">
        <f aca="false">IF(AK1942=1,IF(OBJECTIVE=1,AI1942,AJ1942),1000000000000)+ROW()*0.000000001</f>
        <v>1000000000000</v>
      </c>
      <c r="AM1942" s="31" t="n">
        <v>7.582178</v>
      </c>
      <c r="AN1942" s="41" t="n">
        <v>1.525627</v>
      </c>
      <c r="AO1942" s="31" t="n">
        <v>25.583951</v>
      </c>
      <c r="AP1942" s="31" t="n">
        <f aca="false">IF(CORE_MODE=1,G1942,IF(OR(CORE_MODE=3,CORE_MODE=4),G1942+(CHOOSE(N_CW+1,0,1,CW_N2,CW_N3,CW_N4,CW_N5,CW_N6)+CHOOSE(N_CW_A+1,0,CW_A1,CW_A2))*CW_PER_SWING*AM1942,AM1942))</f>
        <v>29.223453828814</v>
      </c>
      <c r="AQ1942" s="41" t="n">
        <f aca="false">IF(CORE_MODE=2,AN1942,K1942)</f>
        <v>1.542985</v>
      </c>
      <c r="AR1942" s="31" t="n">
        <f aca="false">IF(CORE_MODE=2,AO1942,L1942)</f>
        <v>25.994295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31" t="n">
        <v>13.132078</v>
      </c>
      <c r="H1943" s="8" t="n">
        <v>81.480619</v>
      </c>
      <c r="I1943" s="8" t="n">
        <v>888.28681</v>
      </c>
      <c r="J1943" s="31" t="n">
        <v>10.901817</v>
      </c>
      <c r="K1943" s="41" t="n">
        <v>1.442206</v>
      </c>
      <c r="L1943" s="31" t="n">
        <v>5.971451</v>
      </c>
      <c r="M1943" s="8" t="n">
        <v>104.5</v>
      </c>
      <c r="N1943" s="8" t="n">
        <v>813</v>
      </c>
      <c r="O1943" s="31" t="n">
        <v>13.305303</v>
      </c>
      <c r="P1943" s="31" t="n">
        <v>10.216718</v>
      </c>
      <c r="Q1943" s="31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31" t="n">
        <v>3.792923</v>
      </c>
      <c r="W1943" s="41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2*ROUNDUP(G1943*1000/V_ZENER,0)*PRICE_Z+(4+IF(CORE_MODE=1,1,0)+IF(OR(CORE_MODE=3,CORE_MODE=4),1+2*N_CW+2*N_CW_A,0))*ROUNDUP(G1943*DIODE_SAFETY/V_STICK,0)*PRICE_STICK</f>
        <v>101.7</v>
      </c>
      <c r="AG1943" s="24" t="n">
        <f aca="false">SUM(X1943:AF1943)</f>
        <v>1875.81589446</v>
      </c>
      <c r="AH1943" s="20" t="n">
        <f aca="false">FIXED_BOM</f>
        <v>3666</v>
      </c>
      <c r="AI1943" s="24" t="n">
        <f aca="false">(AG1943+AH1943)*(1+CONT)</f>
        <v>6373.088278629</v>
      </c>
      <c r="AJ1943" s="24" t="n">
        <f aca="false">IF(AR1943&gt;0,AI1943/AR1943,1000000000000)</f>
        <v>1067.25957872366</v>
      </c>
      <c r="AK1943" s="8" t="n">
        <f aca="false">IF(AND(AP1943&gt;=V_NEED,AR1943&gt;=P_MIN,AQ1943&gt;=Z_MIN,F1943&lt;=N_CAP,D1943&lt;=R_MAX,OR(CORONA_REQ=0,O1943&gt;=G1943),OR(CORE_MODE&lt;&gt;3,E_CORE&lt;=E_NULL_MAX)),1,0)</f>
        <v>1</v>
      </c>
      <c r="AL1943" s="31" t="n">
        <f aca="false">IF(AK1943=1,IF(OBJECTIVE=1,AI1943,AJ1943),1000000000000)+ROW()*0.000000001</f>
        <v>6373.088280572</v>
      </c>
      <c r="AM1943" s="31" t="n">
        <v>7.23267</v>
      </c>
      <c r="AN1943" s="41" t="n">
        <v>1.39078</v>
      </c>
      <c r="AO1943" s="31" t="n">
        <v>5.568195</v>
      </c>
      <c r="AP1943" s="31" t="n">
        <f aca="false">IF(CORE_MODE=1,G1943,IF(OR(CORE_MODE=3,CORE_MODE=4),G1943+(CHOOSE(N_CW+1,0,1,CW_N2,CW_N3,CW_N4,CW_N5,CW_N6)+CHOOSE(N_CW_A+1,0,CW_A1,CW_A2))*CW_PER_SWING*AM1943,AM1943))</f>
        <v>28.48170593221</v>
      </c>
      <c r="AQ1943" s="41" t="n">
        <f aca="false">IF(CORE_MODE=2,AN1943,K1943)</f>
        <v>1.442206</v>
      </c>
      <c r="AR1943" s="31" t="n">
        <f aca="false">IF(CORE_MODE=2,AO1943,L1943)</f>
        <v>5.971451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31" t="n">
        <v>13.132078</v>
      </c>
      <c r="H1944" s="8" t="n">
        <v>126.898115</v>
      </c>
      <c r="I1944" s="8" t="n">
        <v>1395.879273</v>
      </c>
      <c r="J1944" s="31" t="n">
        <v>11</v>
      </c>
      <c r="K1944" s="41" t="n">
        <v>1.464882</v>
      </c>
      <c r="L1944" s="31" t="n">
        <v>9.728627</v>
      </c>
      <c r="M1944" s="8" t="n">
        <v>155.5</v>
      </c>
      <c r="N1944" s="8" t="n">
        <v>915</v>
      </c>
      <c r="O1944" s="31" t="n">
        <v>13.305303</v>
      </c>
      <c r="P1944" s="31" t="n">
        <v>15.325078</v>
      </c>
      <c r="Q1944" s="31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31" t="n">
        <v>5.044955</v>
      </c>
      <c r="W1944" s="41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2*ROUNDUP(G1944*1000/V_ZENER,0)*PRICE_Z+(4+IF(CORE_MODE=1,1,0)+IF(OR(CORE_MODE=3,CORE_MODE=4),1+2*N_CW+2*N_CW_A,0))*ROUNDUP(G1944*DIODE_SAFETY/V_STICK,0)*PRICE_STICK</f>
        <v>101.7</v>
      </c>
      <c r="AG1944" s="24" t="n">
        <f aca="false">SUM(X1944:AF1944)</f>
        <v>2595.10268976</v>
      </c>
      <c r="AH1944" s="20" t="n">
        <f aca="false">FIXED_BOM</f>
        <v>3666</v>
      </c>
      <c r="AI1944" s="24" t="n">
        <f aca="false">(AG1944+AH1944)*(1+CONT)</f>
        <v>7200.268093224</v>
      </c>
      <c r="AJ1944" s="24" t="n">
        <f aca="false">IF(AR1944&gt;0,AI1944/AR1944,1000000000000)</f>
        <v>740.111435377675</v>
      </c>
      <c r="AK1944" s="8" t="n">
        <f aca="false">IF(AND(AP1944&gt;=V_NEED,AR1944&gt;=P_MIN,AQ1944&gt;=Z_MIN,F1944&lt;=N_CAP,D1944&lt;=R_MAX,OR(CORONA_REQ=0,O1944&gt;=G1944),OR(CORE_MODE&lt;&gt;3,E_CORE&lt;=E_NULL_MAX)),1,0)</f>
        <v>1</v>
      </c>
      <c r="AL1944" s="31" t="n">
        <f aca="false">IF(AK1944=1,IF(OBJECTIVE=1,AI1944,AJ1944),1000000000000)+ROW()*0.000000001</f>
        <v>7200.268095168</v>
      </c>
      <c r="AM1944" s="31" t="n">
        <v>7.292963</v>
      </c>
      <c r="AN1944" s="41" t="n">
        <v>1.429937</v>
      </c>
      <c r="AO1944" s="31" t="n">
        <v>9.323009</v>
      </c>
      <c r="AP1944" s="31" t="n">
        <f aca="false">IF(CORE_MODE=1,G1944,IF(OR(CORE_MODE=3,CORE_MODE=4),G1944+(CHOOSE(N_CW+1,0,1,CW_N2,CW_N3,CW_N4,CW_N5,CW_N6)+CHOOSE(N_CW_A+1,0,CW_A1,CW_A2))*CW_PER_SWING*AM1944,AM1944))</f>
        <v>28.609663535269</v>
      </c>
      <c r="AQ1944" s="41" t="n">
        <f aca="false">IF(CORE_MODE=2,AN1944,K1944)</f>
        <v>1.464882</v>
      </c>
      <c r="AR1944" s="31" t="n">
        <f aca="false">IF(CORE_MODE=2,AO1944,L1944)</f>
        <v>9.728627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31" t="n">
        <v>13.132078</v>
      </c>
      <c r="H1945" s="8" t="n">
        <v>172.315612</v>
      </c>
      <c r="I1945" s="8" t="n">
        <v>1903.471736</v>
      </c>
      <c r="J1945" s="31" t="n">
        <v>11.046426</v>
      </c>
      <c r="K1945" s="41" t="n">
        <v>1.476594</v>
      </c>
      <c r="L1945" s="31" t="n">
        <v>13.493486</v>
      </c>
      <c r="M1945" s="8" t="n">
        <v>206.5</v>
      </c>
      <c r="N1945" s="8" t="n">
        <v>1017</v>
      </c>
      <c r="O1945" s="31" t="n">
        <v>13.305303</v>
      </c>
      <c r="P1945" s="31" t="n">
        <v>20.433437</v>
      </c>
      <c r="Q1945" s="31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31" t="n">
        <v>6.296988</v>
      </c>
      <c r="W1945" s="41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2*ROUNDUP(G1945*1000/V_ZENER,0)*PRICE_Z+(4+IF(CORE_MODE=1,1,0)+IF(OR(CORE_MODE=3,CORE_MODE=4),1+2*N_CW+2*N_CW_A,0))*ROUNDUP(G1945*DIODE_SAFETY/V_STICK,0)*PRICE_STICK</f>
        <v>101.7</v>
      </c>
      <c r="AG1945" s="24" t="n">
        <f aca="false">SUM(X1945:AF1945)</f>
        <v>3314.38959659</v>
      </c>
      <c r="AH1945" s="20" t="n">
        <f aca="false">FIXED_BOM</f>
        <v>3666</v>
      </c>
      <c r="AI1945" s="24" t="n">
        <f aca="false">(AG1945+AH1945)*(1+CONT)</f>
        <v>8027.4480360785</v>
      </c>
      <c r="AJ1945" s="24" t="n">
        <f aca="false">IF(AR1945&gt;0,AI1945/AR1945,1000000000000)</f>
        <v>594.912836910973</v>
      </c>
      <c r="AK1945" s="8" t="n">
        <f aca="false">IF(AND(AP1945&gt;=V_NEED,AR1945&gt;=P_MIN,AQ1945&gt;=Z_MIN,F1945&lt;=N_CAP,D1945&lt;=R_MAX,OR(CORONA_REQ=0,O1945&gt;=G1945),OR(CORE_MODE&lt;&gt;3,E_CORE&lt;=E_NULL_MAX)),1,0)</f>
        <v>0</v>
      </c>
      <c r="AL1945" s="31" t="n">
        <f aca="false">IF(AK1945=1,IF(OBJECTIVE=1,AI1945,AJ1945),1000000000000)+ROW()*0.000000001</f>
        <v>1000000000000</v>
      </c>
      <c r="AM1945" s="31" t="n">
        <v>7.358331</v>
      </c>
      <c r="AN1945" s="41" t="n">
        <v>1.449477</v>
      </c>
      <c r="AO1945" s="31" t="n">
        <v>13.076564</v>
      </c>
      <c r="AP1945" s="31" t="n">
        <f aca="false">IF(CORE_MODE=1,G1945,IF(OR(CORE_MODE=3,CORE_MODE=4),G1945+(CHOOSE(N_CW+1,0,1,CW_N2,CW_N3,CW_N4,CW_N5,CW_N6)+CHOOSE(N_CW_A+1,0,CW_A1,CW_A2))*CW_PER_SWING*AM1945,AM1945))</f>
        <v>28.748391623053</v>
      </c>
      <c r="AQ1945" s="41" t="n">
        <f aca="false">IF(CORE_MODE=2,AN1945,K1945)</f>
        <v>1.476594</v>
      </c>
      <c r="AR1945" s="31" t="n">
        <f aca="false">IF(CORE_MODE=2,AO1945,L1945)</f>
        <v>13.493486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31" t="n">
        <v>13.132078</v>
      </c>
      <c r="H1946" s="8" t="n">
        <v>217.733108</v>
      </c>
      <c r="I1946" s="8" t="n">
        <v>2411.064199</v>
      </c>
      <c r="J1946" s="31" t="n">
        <v>11.073485</v>
      </c>
      <c r="K1946" s="41" t="n">
        <v>1.482779</v>
      </c>
      <c r="L1946" s="31" t="n">
        <v>17.246726</v>
      </c>
      <c r="M1946" s="8" t="n">
        <v>257.5</v>
      </c>
      <c r="N1946" s="8" t="n">
        <v>1119</v>
      </c>
      <c r="O1946" s="31" t="n">
        <v>13.305303</v>
      </c>
      <c r="P1946" s="31" t="n">
        <v>25.541796</v>
      </c>
      <c r="Q1946" s="31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31" t="n">
        <v>7.549021</v>
      </c>
      <c r="W1946" s="41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2*ROUNDUP(G1946*1000/V_ZENER,0)*PRICE_Z+(4+IF(CORE_MODE=1,1,0)+IF(OR(CORE_MODE=3,CORE_MODE=4),1+2*N_CW+2*N_CW_A,0))*ROUNDUP(G1946*DIODE_SAFETY/V_STICK,0)*PRICE_STICK</f>
        <v>101.7</v>
      </c>
      <c r="AG1946" s="24" t="n">
        <f aca="false">SUM(X1946:AF1946)</f>
        <v>4033.67645539</v>
      </c>
      <c r="AH1946" s="20" t="n">
        <f aca="false">FIXED_BOM</f>
        <v>3666</v>
      </c>
      <c r="AI1946" s="24" t="n">
        <f aca="false">(AG1946+AH1946)*(1+CONT)</f>
        <v>8854.6279236985</v>
      </c>
      <c r="AJ1946" s="24" t="n">
        <f aca="false">IF(AR1946&gt;0,AI1946/AR1946,1000000000000)</f>
        <v>513.409207272064</v>
      </c>
      <c r="AK1946" s="8" t="n">
        <f aca="false">IF(AND(AP1946&gt;=V_NEED,AR1946&gt;=P_MIN,AQ1946&gt;=Z_MIN,F1946&lt;=N_CAP,D1946&lt;=R_MAX,OR(CORONA_REQ=0,O1946&gt;=G1946),OR(CORE_MODE&lt;&gt;3,E_CORE&lt;=E_NULL_MAX)),1,0)</f>
        <v>0</v>
      </c>
      <c r="AL1946" s="31" t="n">
        <f aca="false">IF(AK1946=1,IF(OBJECTIVE=1,AI1946,AJ1946),1000000000000)+ROW()*0.000000001</f>
        <v>1000000000000</v>
      </c>
      <c r="AM1946" s="31" t="n">
        <v>7.413629</v>
      </c>
      <c r="AN1946" s="41" t="n">
        <v>1.460865</v>
      </c>
      <c r="AO1946" s="31" t="n">
        <v>16.828215</v>
      </c>
      <c r="AP1946" s="31" t="n">
        <f aca="false">IF(CORE_MODE=1,G1946,IF(OR(CORE_MODE=3,CORE_MODE=4),G1946+(CHOOSE(N_CW+1,0,1,CW_N2,CW_N3,CW_N4,CW_N5,CW_N6)+CHOOSE(N_CW_A+1,0,CW_A1,CW_A2))*CW_PER_SWING*AM1946,AM1946))</f>
        <v>28.865748522427</v>
      </c>
      <c r="AQ1946" s="41" t="n">
        <f aca="false">IF(CORE_MODE=2,AN1946,K1946)</f>
        <v>1.482779</v>
      </c>
      <c r="AR1946" s="31" t="n">
        <f aca="false">IF(CORE_MODE=2,AO1946,L1946)</f>
        <v>17.246726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31" t="n">
        <v>13.132078</v>
      </c>
      <c r="H1947" s="8" t="n">
        <v>263.150604</v>
      </c>
      <c r="I1947" s="8" t="n">
        <v>2918.656662</v>
      </c>
      <c r="J1947" s="31" t="n">
        <v>11.091203</v>
      </c>
      <c r="K1947" s="41" t="n">
        <v>1.487274</v>
      </c>
      <c r="L1947" s="31" t="n">
        <v>21.013444</v>
      </c>
      <c r="M1947" s="8" t="n">
        <v>308.5</v>
      </c>
      <c r="N1947" s="8" t="n">
        <v>1221</v>
      </c>
      <c r="O1947" s="31" t="n">
        <v>13.305303</v>
      </c>
      <c r="P1947" s="31" t="n">
        <v>30.650155</v>
      </c>
      <c r="Q1947" s="31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31" t="n">
        <v>8.801054</v>
      </c>
      <c r="W1947" s="41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2*ROUNDUP(G1947*1000/V_ZENER,0)*PRICE_Z+(4+IF(CORE_MODE=1,1,0)+IF(OR(CORE_MODE=3,CORE_MODE=4),1+2*N_CW+2*N_CW_A,0))*ROUNDUP(G1947*DIODE_SAFETY/V_STICK,0)*PRICE_STICK</f>
        <v>101.7</v>
      </c>
      <c r="AG1947" s="24" t="n">
        <f aca="false">SUM(X1947:AF1947)</f>
        <v>4752.96330222</v>
      </c>
      <c r="AH1947" s="20" t="n">
        <f aca="false">FIXED_BOM</f>
        <v>3666</v>
      </c>
      <c r="AI1947" s="24" t="n">
        <f aca="false">(AG1947+AH1947)*(1+CONT)</f>
        <v>9681.807797553</v>
      </c>
      <c r="AJ1947" s="24" t="n">
        <f aca="false">IF(AR1947&gt;0,AI1947/AR1947,1000000000000)</f>
        <v>460.743502947589</v>
      </c>
      <c r="AK1947" s="8" t="n">
        <f aca="false">IF(AND(AP1947&gt;=V_NEED,AR1947&gt;=P_MIN,AQ1947&gt;=Z_MIN,F1947&lt;=N_CAP,D1947&lt;=R_MAX,OR(CORONA_REQ=0,O1947&gt;=G1947),OR(CORE_MODE&lt;&gt;3,E_CORE&lt;=E_NULL_MAX)),1,0)</f>
        <v>0</v>
      </c>
      <c r="AL1947" s="31" t="n">
        <f aca="false">IF(AK1947=1,IF(OBJECTIVE=1,AI1947,AJ1947),1000000000000)+ROW()*0.000000001</f>
        <v>1000000000000</v>
      </c>
      <c r="AM1947" s="31" t="n">
        <v>7.458247</v>
      </c>
      <c r="AN1947" s="41" t="n">
        <v>1.469611</v>
      </c>
      <c r="AO1947" s="31" t="n">
        <v>20.616013</v>
      </c>
      <c r="AP1947" s="31" t="n">
        <f aca="false">IF(CORE_MODE=1,G1947,IF(OR(CORE_MODE=3,CORE_MODE=4),G1947+(CHOOSE(N_CW+1,0,1,CW_N2,CW_N3,CW_N4,CW_N5,CW_N6)+CHOOSE(N_CW_A+1,0,CW_A1,CW_A2))*CW_PER_SWING*AM1947,AM1947))</f>
        <v>28.960439652961</v>
      </c>
      <c r="AQ1947" s="41" t="n">
        <f aca="false">IF(CORE_MODE=2,AN1947,K1947)</f>
        <v>1.487274</v>
      </c>
      <c r="AR1947" s="31" t="n">
        <f aca="false">IF(CORE_MODE=2,AO1947,L1947)</f>
        <v>21.013444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31" t="n">
        <v>13.132078</v>
      </c>
      <c r="H1948" s="8" t="n">
        <v>353.985597</v>
      </c>
      <c r="I1948" s="8" t="n">
        <v>3933.841588</v>
      </c>
      <c r="J1948" s="31" t="n">
        <v>11.112999</v>
      </c>
      <c r="K1948" s="41" t="n">
        <v>1.49247</v>
      </c>
      <c r="L1948" s="31" t="n">
        <v>28.548232</v>
      </c>
      <c r="M1948" s="8" t="n">
        <v>410.5</v>
      </c>
      <c r="N1948" s="8" t="n">
        <v>1425</v>
      </c>
      <c r="O1948" s="31" t="n">
        <v>13.305303</v>
      </c>
      <c r="P1948" s="31" t="n">
        <v>40.866874</v>
      </c>
      <c r="Q1948" s="31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31" t="n">
        <v>11.305119</v>
      </c>
      <c r="W1948" s="41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2*ROUNDUP(G1948*1000/V_ZENER,0)*PRICE_Z+(4+IF(CORE_MODE=1,1,0)+IF(OR(CORE_MODE=3,CORE_MODE=4),1+2*N_CW+2*N_CW_A,0))*ROUNDUP(G1948*DIODE_SAFETY/V_STICK,0)*PRICE_STICK</f>
        <v>101.7</v>
      </c>
      <c r="AG1948" s="24" t="n">
        <f aca="false">SUM(X1948:AF1948)</f>
        <v>6191.53694285</v>
      </c>
      <c r="AH1948" s="20" t="n">
        <f aca="false">FIXED_BOM</f>
        <v>3666</v>
      </c>
      <c r="AI1948" s="24" t="n">
        <f aca="false">(AG1948+AH1948)*(1+CONT)</f>
        <v>11336.1674842775</v>
      </c>
      <c r="AJ1948" s="24" t="n">
        <f aca="false">IF(AR1948&gt;0,AI1948/AR1948,1000000000000)</f>
        <v>397.088249958088</v>
      </c>
      <c r="AK1948" s="8" t="n">
        <f aca="false">IF(AND(AP1948&gt;=V_NEED,AR1948&gt;=P_MIN,AQ1948&gt;=Z_MIN,F1948&lt;=N_CAP,D1948&lt;=R_MAX,OR(CORONA_REQ=0,O1948&gt;=G1948),OR(CORE_MODE&lt;&gt;3,E_CORE&lt;=E_NULL_MAX)),1,0)</f>
        <v>0</v>
      </c>
      <c r="AL1948" s="31" t="n">
        <f aca="false">IF(AK1948=1,IF(OBJECTIVE=1,AI1948,AJ1948),1000000000000)+ROW()*0.000000001</f>
        <v>1000000000000</v>
      </c>
      <c r="AM1948" s="31" t="n">
        <v>7.602556</v>
      </c>
      <c r="AN1948" s="41" t="n">
        <v>1.478636</v>
      </c>
      <c r="AO1948" s="31" t="n">
        <v>28.132241</v>
      </c>
      <c r="AP1948" s="31" t="n">
        <f aca="false">IF(CORE_MODE=1,G1948,IF(OR(CORE_MODE=3,CORE_MODE=4),G1948+(CHOOSE(N_CW+1,0,1,CW_N2,CW_N3,CW_N4,CW_N5,CW_N6)+CHOOSE(N_CW_A+1,0,CW_A1,CW_A2))*CW_PER_SWING*AM1948,AM1948))</f>
        <v>29.266701304228</v>
      </c>
      <c r="AQ1948" s="41" t="n">
        <f aca="false">IF(CORE_MODE=2,AN1948,K1948)</f>
        <v>1.49247</v>
      </c>
      <c r="AR1948" s="31" t="n">
        <f aca="false">IF(CORE_MODE=2,AO1948,L1948)</f>
        <v>28.548232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31" t="n">
        <v>13.132078</v>
      </c>
      <c r="H1949" s="8" t="n">
        <v>41.099078</v>
      </c>
      <c r="I1949" s="8" t="n">
        <v>629.870762</v>
      </c>
      <c r="J1949" s="31" t="n">
        <v>15.325666</v>
      </c>
      <c r="K1949" s="41" t="n">
        <v>1.473227</v>
      </c>
      <c r="L1949" s="31" t="n">
        <v>4.426671</v>
      </c>
      <c r="M1949" s="8" t="n">
        <v>102</v>
      </c>
      <c r="N1949" s="8" t="n">
        <v>808</v>
      </c>
      <c r="O1949" s="31" t="n">
        <v>13.994337</v>
      </c>
      <c r="P1949" s="31" t="n">
        <v>9.002859</v>
      </c>
      <c r="Q1949" s="31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31" t="n">
        <v>3.731549</v>
      </c>
      <c r="W1949" s="41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2*ROUNDUP(G1949*1000/V_ZENER,0)*PRICE_Z+(4+IF(CORE_MODE=1,1,0)+IF(OR(CORE_MODE=3,CORE_MODE=4),1+2*N_CW+2*N_CW_A,0))*ROUNDUP(G1949*DIODE_SAFETY/V_STICK,0)*PRICE_STICK</f>
        <v>101.7</v>
      </c>
      <c r="AG1949" s="24" t="n">
        <f aca="false">SUM(X1949:AF1949)</f>
        <v>1785.44688787</v>
      </c>
      <c r="AH1949" s="20" t="n">
        <f aca="false">FIXED_BOM</f>
        <v>3666</v>
      </c>
      <c r="AI1949" s="24" t="n">
        <f aca="false">(AG1949+AH1949)*(1+CONT)</f>
        <v>6269.1639210505</v>
      </c>
      <c r="AJ1949" s="24" t="n">
        <f aca="false">IF(AR1949&gt;0,AI1949/AR1949,1000000000000)</f>
        <v>1416.22540302871</v>
      </c>
      <c r="AK1949" s="8" t="n">
        <f aca="false">IF(AND(AP1949&gt;=V_NEED,AR1949&gt;=P_MIN,AQ1949&gt;=Z_MIN,F1949&lt;=N_CAP,D1949&lt;=R_MAX,OR(CORONA_REQ=0,O1949&gt;=G1949),OR(CORE_MODE&lt;&gt;3,E_CORE&lt;=E_NULL_MAX)),1,0)</f>
        <v>1</v>
      </c>
      <c r="AL1949" s="31" t="n">
        <f aca="false">IF(AK1949=1,IF(OBJECTIVE=1,AI1949,AJ1949),1000000000000)+ROW()*0.000000001</f>
        <v>6269.1639229995</v>
      </c>
      <c r="AM1949" s="31" t="n">
        <v>7.251438</v>
      </c>
      <c r="AN1949" s="41" t="n">
        <v>1.397517</v>
      </c>
      <c r="AO1949" s="31" t="n">
        <v>4.009947</v>
      </c>
      <c r="AP1949" s="31" t="n">
        <f aca="false">IF(CORE_MODE=1,G1949,IF(OR(CORE_MODE=3,CORE_MODE=4),G1949+(CHOOSE(N_CW+1,0,1,CW_N2,CW_N3,CW_N4,CW_N5,CW_N6)+CHOOSE(N_CW_A+1,0,CW_A1,CW_A2))*CW_PER_SWING*AM1949,AM1949))</f>
        <v>28.521536564194</v>
      </c>
      <c r="AQ1949" s="41" t="n">
        <f aca="false">IF(CORE_MODE=2,AN1949,K1949)</f>
        <v>1.473227</v>
      </c>
      <c r="AR1949" s="31" t="n">
        <f aca="false">IF(CORE_MODE=2,AO1949,L1949)</f>
        <v>4.426671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31" t="n">
        <v>13.132078</v>
      </c>
      <c r="H1950" s="8" t="n">
        <v>63.441409</v>
      </c>
      <c r="I1950" s="8" t="n">
        <v>989.796911</v>
      </c>
      <c r="J1950" s="31" t="n">
        <v>15.601749</v>
      </c>
      <c r="K1950" s="41" t="n">
        <v>1.508201</v>
      </c>
      <c r="L1950" s="31" t="n">
        <v>7.309358</v>
      </c>
      <c r="M1950" s="8" t="n">
        <v>147</v>
      </c>
      <c r="N1950" s="8" t="n">
        <v>898</v>
      </c>
      <c r="O1950" s="31" t="n">
        <v>13.994337</v>
      </c>
      <c r="P1950" s="31" t="n">
        <v>13.504288</v>
      </c>
      <c r="Q1950" s="31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31" t="n">
        <v>4.836283</v>
      </c>
      <c r="W1950" s="41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2*ROUNDUP(G1950*1000/V_ZENER,0)*PRICE_Z+(4+IF(CORE_MODE=1,1,0)+IF(OR(CORE_MODE=3,CORE_MODE=4),1+2*N_CW+2*N_CW_A,0))*ROUNDUP(G1950*DIODE_SAFETY/V_STICK,0)*PRICE_STICK</f>
        <v>101.7</v>
      </c>
      <c r="AG1950" s="24" t="n">
        <f aca="false">SUM(X1950:AF1950)</f>
        <v>2396.71368966</v>
      </c>
      <c r="AH1950" s="20" t="n">
        <f aca="false">FIXED_BOM</f>
        <v>3666</v>
      </c>
      <c r="AI1950" s="24" t="n">
        <f aca="false">(AG1950+AH1950)*(1+CONT)</f>
        <v>6972.120743109</v>
      </c>
      <c r="AJ1950" s="24" t="n">
        <f aca="false">IF(AR1950&gt;0,AI1950/AR1950,1000000000000)</f>
        <v>953.862260284556</v>
      </c>
      <c r="AK1950" s="8" t="n">
        <f aca="false">IF(AND(AP1950&gt;=V_NEED,AR1950&gt;=P_MIN,AQ1950&gt;=Z_MIN,F1950&lt;=N_CAP,D1950&lt;=R_MAX,OR(CORONA_REQ=0,O1950&gt;=G1950),OR(CORE_MODE&lt;&gt;3,E_CORE&lt;=E_NULL_MAX)),1,0)</f>
        <v>1</v>
      </c>
      <c r="AL1950" s="31" t="n">
        <f aca="false">IF(AK1950=1,IF(OBJECTIVE=1,AI1950,AJ1950),1000000000000)+ROW()*0.000000001</f>
        <v>6972.120745059</v>
      </c>
      <c r="AM1950" s="31" t="n">
        <v>7.310989</v>
      </c>
      <c r="AN1950" s="41" t="n">
        <v>1.454896</v>
      </c>
      <c r="AO1950" s="31" t="n">
        <v>6.889244</v>
      </c>
      <c r="AP1950" s="31" t="n">
        <f aca="false">IF(CORE_MODE=1,G1950,IF(OR(CORE_MODE=3,CORE_MODE=4),G1950+(CHOOSE(N_CW+1,0,1,CW_N2,CW_N3,CW_N4,CW_N5,CW_N6)+CHOOSE(N_CW_A+1,0,CW_A1,CW_A2))*CW_PER_SWING*AM1950,AM1950))</f>
        <v>28.647919448107</v>
      </c>
      <c r="AQ1950" s="41" t="n">
        <f aca="false">IF(CORE_MODE=2,AN1950,K1950)</f>
        <v>1.508201</v>
      </c>
      <c r="AR1950" s="31" t="n">
        <f aca="false">IF(CORE_MODE=2,AO1950,L1950)</f>
        <v>7.309358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31" t="n">
        <v>13.132078</v>
      </c>
      <c r="H1951" s="8" t="n">
        <v>85.783739</v>
      </c>
      <c r="I1951" s="8" t="n">
        <v>1349.723061</v>
      </c>
      <c r="J1951" s="31" t="n">
        <v>15.73402</v>
      </c>
      <c r="K1951" s="41" t="n">
        <v>1.52546</v>
      </c>
      <c r="L1951" s="31" t="n">
        <v>10.200645</v>
      </c>
      <c r="M1951" s="8" t="n">
        <v>201</v>
      </c>
      <c r="N1951" s="8" t="n">
        <v>1006</v>
      </c>
      <c r="O1951" s="31" t="n">
        <v>13.994337</v>
      </c>
      <c r="P1951" s="31" t="n">
        <v>18.005718</v>
      </c>
      <c r="Q1951" s="31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31" t="n">
        <v>6.161965</v>
      </c>
      <c r="W1951" s="41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2*ROUNDUP(G1951*1000/V_ZENER,0)*PRICE_Z+(4+IF(CORE_MODE=1,1,0)+IF(OR(CORE_MODE=3,CORE_MODE=4),1+2*N_CW+2*N_CW_A,0))*ROUNDUP(G1951*DIODE_SAFETY/V_STICK,0)*PRICE_STICK</f>
        <v>101.7</v>
      </c>
      <c r="AG1951" s="24" t="n">
        <f aca="false">SUM(X1951:AF1951)</f>
        <v>3126.61093208</v>
      </c>
      <c r="AH1951" s="20" t="n">
        <f aca="false">FIXED_BOM</f>
        <v>3666</v>
      </c>
      <c r="AI1951" s="24" t="n">
        <f aca="false">(AG1951+AH1951)*(1+CONT)</f>
        <v>7811.502571892</v>
      </c>
      <c r="AJ1951" s="24" t="n">
        <f aca="false">IF(AR1951&gt;0,AI1951/AR1951,1000000000000)</f>
        <v>765.785160829732</v>
      </c>
      <c r="AK1951" s="8" t="n">
        <f aca="false">IF(AND(AP1951&gt;=V_NEED,AR1951&gt;=P_MIN,AQ1951&gt;=Z_MIN,F1951&lt;=N_CAP,D1951&lt;=R_MAX,OR(CORONA_REQ=0,O1951&gt;=G1951),OR(CORE_MODE&lt;&gt;3,E_CORE&lt;=E_NULL_MAX)),1,0)</f>
        <v>0</v>
      </c>
      <c r="AL1951" s="31" t="n">
        <f aca="false">IF(AK1951=1,IF(OBJECTIVE=1,AI1951,AJ1951),1000000000000)+ROW()*0.000000001</f>
        <v>1000000000000</v>
      </c>
      <c r="AM1951" s="31" t="n">
        <v>7.351379</v>
      </c>
      <c r="AN1951" s="41" t="n">
        <v>1.484801</v>
      </c>
      <c r="AO1951" s="31" t="n">
        <v>9.783109</v>
      </c>
      <c r="AP1951" s="31" t="n">
        <f aca="false">IF(CORE_MODE=1,G1951,IF(OR(CORE_MODE=3,CORE_MODE=4),G1951+(CHOOSE(N_CW+1,0,1,CW_N2,CW_N3,CW_N4,CW_N5,CW_N6)+CHOOSE(N_CW_A+1,0,CW_A1,CW_A2))*CW_PER_SWING*AM1951,AM1951))</f>
        <v>28.733637650677</v>
      </c>
      <c r="AQ1951" s="41" t="n">
        <f aca="false">IF(CORE_MODE=2,AN1951,K1951)</f>
        <v>1.52546</v>
      </c>
      <c r="AR1951" s="31" t="n">
        <f aca="false">IF(CORE_MODE=2,AO1951,L1951)</f>
        <v>10.200645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31" t="n">
        <v>13.132078</v>
      </c>
      <c r="H1952" s="8" t="n">
        <v>108.12607</v>
      </c>
      <c r="I1952" s="8" t="n">
        <v>1709.64921</v>
      </c>
      <c r="J1952" s="31" t="n">
        <v>15.811628</v>
      </c>
      <c r="K1952" s="41" t="n">
        <v>1.535492</v>
      </c>
      <c r="L1952" s="31" t="n">
        <v>13.083404</v>
      </c>
      <c r="M1952" s="8" t="n">
        <v>246</v>
      </c>
      <c r="N1952" s="8" t="n">
        <v>1096</v>
      </c>
      <c r="O1952" s="31" t="n">
        <v>13.994337</v>
      </c>
      <c r="P1952" s="31" t="n">
        <v>22.507147</v>
      </c>
      <c r="Q1952" s="31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31" t="n">
        <v>7.2667</v>
      </c>
      <c r="W1952" s="41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2*ROUNDUP(G1952*1000/V_ZENER,0)*PRICE_Z+(4+IF(CORE_MODE=1,1,0)+IF(OR(CORE_MODE=3,CORE_MODE=4),1+2*N_CW+2*N_CW_A,0))*ROUNDUP(G1952*DIODE_SAFETY/V_STICK,0)*PRICE_STICK</f>
        <v>101.7</v>
      </c>
      <c r="AG1952" s="24" t="n">
        <f aca="false">SUM(X1952:AF1952)</f>
        <v>3737.87778887</v>
      </c>
      <c r="AH1952" s="20" t="n">
        <f aca="false">FIXED_BOM</f>
        <v>3666</v>
      </c>
      <c r="AI1952" s="24" t="n">
        <f aca="false">(AG1952+AH1952)*(1+CONT)</f>
        <v>8514.4594572005</v>
      </c>
      <c r="AJ1952" s="24" t="n">
        <f aca="false">IF(AR1952&gt;0,AI1952/AR1952,1000000000000)</f>
        <v>650.78319504622</v>
      </c>
      <c r="AK1952" s="8" t="n">
        <f aca="false">IF(AND(AP1952&gt;=V_NEED,AR1952&gt;=P_MIN,AQ1952&gt;=Z_MIN,F1952&lt;=N_CAP,D1952&lt;=R_MAX,OR(CORONA_REQ=0,O1952&gt;=G1952),OR(CORE_MODE&lt;&gt;3,E_CORE&lt;=E_NULL_MAX)),1,0)</f>
        <v>0</v>
      </c>
      <c r="AL1952" s="31" t="n">
        <f aca="false">IF(AK1952=1,IF(OBJECTIVE=1,AI1952,AJ1952),1000000000000)+ROW()*0.000000001</f>
        <v>1000000000000</v>
      </c>
      <c r="AM1952" s="31" t="n">
        <v>7.396497</v>
      </c>
      <c r="AN1952" s="41" t="n">
        <v>1.502389</v>
      </c>
      <c r="AO1952" s="31" t="n">
        <v>12.666567</v>
      </c>
      <c r="AP1952" s="31" t="n">
        <f aca="false">IF(CORE_MODE=1,G1952,IF(OR(CORE_MODE=3,CORE_MODE=4),G1952+(CHOOSE(N_CW+1,0,1,CW_N2,CW_N3,CW_N4,CW_N5,CW_N6)+CHOOSE(N_CW_A+1,0,CW_A1,CW_A2))*CW_PER_SWING*AM1952,AM1952))</f>
        <v>28.829389912711</v>
      </c>
      <c r="AQ1952" s="41" t="n">
        <f aca="false">IF(CORE_MODE=2,AN1952,K1952)</f>
        <v>1.535492</v>
      </c>
      <c r="AR1952" s="31" t="n">
        <f aca="false">IF(CORE_MODE=2,AO1952,L1952)</f>
        <v>13.083404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31" t="n">
        <v>13.132078</v>
      </c>
      <c r="H1953" s="8" t="n">
        <v>130.4684</v>
      </c>
      <c r="I1953" s="8" t="n">
        <v>2069.57536</v>
      </c>
      <c r="J1953" s="31" t="n">
        <v>15.862656</v>
      </c>
      <c r="K1953" s="41" t="n">
        <v>1.542353</v>
      </c>
      <c r="L1953" s="31" t="n">
        <v>15.984554</v>
      </c>
      <c r="M1953" s="8" t="n">
        <v>300</v>
      </c>
      <c r="N1953" s="8" t="n">
        <v>1204</v>
      </c>
      <c r="O1953" s="31" t="n">
        <v>13.994337</v>
      </c>
      <c r="P1953" s="31" t="n">
        <v>27.008577</v>
      </c>
      <c r="Q1953" s="31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31" t="n">
        <v>8.592382</v>
      </c>
      <c r="W1953" s="41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2*ROUNDUP(G1953*1000/V_ZENER,0)*PRICE_Z+(4+IF(CORE_MODE=1,1,0)+IF(OR(CORE_MODE=3,CORE_MODE=4),1+2*N_CW+2*N_CW_A,0))*ROUNDUP(G1953*DIODE_SAFETY/V_STICK,0)*PRICE_STICK</f>
        <v>101.7</v>
      </c>
      <c r="AG1953" s="24" t="n">
        <f aca="false">SUM(X1953:AF1953)</f>
        <v>4467.77504326</v>
      </c>
      <c r="AH1953" s="20" t="n">
        <f aca="false">FIXED_BOM</f>
        <v>3666</v>
      </c>
      <c r="AI1953" s="24" t="n">
        <f aca="false">(AG1953+AH1953)*(1+CONT)</f>
        <v>9353.841299749</v>
      </c>
      <c r="AJ1953" s="24" t="n">
        <f aca="false">IF(AR1953&gt;0,AI1953/AR1953,1000000000000)</f>
        <v>585.17999937621</v>
      </c>
      <c r="AK1953" s="8" t="n">
        <f aca="false">IF(AND(AP1953&gt;=V_NEED,AR1953&gt;=P_MIN,AQ1953&gt;=Z_MIN,F1953&lt;=N_CAP,D1953&lt;=R_MAX,OR(CORONA_REQ=0,O1953&gt;=G1953),OR(CORE_MODE&lt;&gt;3,E_CORE&lt;=E_NULL_MAX)),1,0)</f>
        <v>0</v>
      </c>
      <c r="AL1953" s="31" t="n">
        <f aca="false">IF(AK1953=1,IF(OBJECTIVE=1,AI1953,AJ1953),1000000000000)+ROW()*0.000000001</f>
        <v>1000000000000</v>
      </c>
      <c r="AM1953" s="31" t="n">
        <v>7.442375</v>
      </c>
      <c r="AN1953" s="41" t="n">
        <v>1.513908</v>
      </c>
      <c r="AO1953" s="31" t="n">
        <v>15.555778</v>
      </c>
      <c r="AP1953" s="31" t="n">
        <f aca="false">IF(CORE_MODE=1,G1953,IF(OR(CORE_MODE=3,CORE_MODE=4),G1953+(CHOOSE(N_CW+1,0,1,CW_N2,CW_N3,CW_N4,CW_N5,CW_N6)+CHOOSE(N_CW_A+1,0,CW_A1,CW_A2))*CW_PER_SWING*AM1953,AM1953))</f>
        <v>28.926755094625</v>
      </c>
      <c r="AQ1953" s="41" t="n">
        <f aca="false">IF(CORE_MODE=2,AN1953,K1953)</f>
        <v>1.542353</v>
      </c>
      <c r="AR1953" s="31" t="n">
        <f aca="false">IF(CORE_MODE=2,AO1953,L1953)</f>
        <v>15.984554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31" t="n">
        <v>13.132078</v>
      </c>
      <c r="H1954" s="8" t="n">
        <v>175.153061</v>
      </c>
      <c r="I1954" s="8" t="n">
        <v>2789.427659</v>
      </c>
      <c r="J1954" s="31" t="n">
        <v>15.925658</v>
      </c>
      <c r="K1954" s="41" t="n">
        <v>1.55066</v>
      </c>
      <c r="L1954" s="31" t="n">
        <v>21.76901</v>
      </c>
      <c r="M1954" s="8" t="n">
        <v>399</v>
      </c>
      <c r="N1954" s="8" t="n">
        <v>1402</v>
      </c>
      <c r="O1954" s="31" t="n">
        <v>13.994337</v>
      </c>
      <c r="P1954" s="31" t="n">
        <v>36.011436</v>
      </c>
      <c r="Q1954" s="31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31" t="n">
        <v>11.022798</v>
      </c>
      <c r="W1954" s="41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2*ROUNDUP(G1954*1000/V_ZENER,0)*PRICE_Z+(4+IF(CORE_MODE=1,1,0)+IF(OR(CORE_MODE=3,CORE_MODE=4),1+2*N_CW+2*N_CW_A,0))*ROUNDUP(G1954*DIODE_SAFETY/V_STICK,0)*PRICE_STICK</f>
        <v>101.7</v>
      </c>
      <c r="AG1954" s="24" t="n">
        <f aca="false">SUM(X1954:AF1954)</f>
        <v>5808.93908397</v>
      </c>
      <c r="AH1954" s="20" t="n">
        <f aca="false">FIXED_BOM</f>
        <v>3666</v>
      </c>
      <c r="AI1954" s="24" t="n">
        <f aca="false">(AG1954+AH1954)*(1+CONT)</f>
        <v>10896.1799465655</v>
      </c>
      <c r="AJ1954" s="24" t="n">
        <f aca="false">IF(AR1954&gt;0,AI1954/AR1954,1000000000000)</f>
        <v>500.536310404814</v>
      </c>
      <c r="AK1954" s="8" t="n">
        <f aca="false">IF(AND(AP1954&gt;=V_NEED,AR1954&gt;=P_MIN,AQ1954&gt;=Z_MIN,F1954&lt;=N_CAP,D1954&lt;=R_MAX,OR(CORONA_REQ=0,O1954&gt;=G1954),OR(CORE_MODE&lt;&gt;3,E_CORE&lt;=E_NULL_MAX)),1,0)</f>
        <v>0</v>
      </c>
      <c r="AL1954" s="31" t="n">
        <f aca="false">IF(AK1954=1,IF(OBJECTIVE=1,AI1954,AJ1954),1000000000000)+ROW()*0.000000001</f>
        <v>1000000000000</v>
      </c>
      <c r="AM1954" s="31" t="n">
        <v>7.513943</v>
      </c>
      <c r="AN1954" s="41" t="n">
        <v>1.529626</v>
      </c>
      <c r="AO1954" s="31" t="n">
        <v>21.3561</v>
      </c>
      <c r="AP1954" s="31" t="n">
        <f aca="false">IF(CORE_MODE=1,G1954,IF(OR(CORE_MODE=3,CORE_MODE=4),G1954+(CHOOSE(N_CW+1,0,1,CW_N2,CW_N3,CW_N4,CW_N5,CW_N6)+CHOOSE(N_CW_A+1,0,CW_A1,CW_A2))*CW_PER_SWING*AM1954,AM1954))</f>
        <v>29.078641213009</v>
      </c>
      <c r="AQ1954" s="41" t="n">
        <f aca="false">IF(CORE_MODE=2,AN1954,K1954)</f>
        <v>1.55066</v>
      </c>
      <c r="AR1954" s="31" t="n">
        <f aca="false">IF(CORE_MODE=2,AO1954,L1954)</f>
        <v>21.76901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31" t="n">
        <v>13.132078</v>
      </c>
      <c r="H1955" s="8" t="n">
        <v>55.262397</v>
      </c>
      <c r="I1955" s="8" t="n">
        <v>759.866158</v>
      </c>
      <c r="J1955" s="31" t="n">
        <v>13.750148</v>
      </c>
      <c r="K1955" s="41" t="n">
        <v>1.471855</v>
      </c>
      <c r="L1955" s="31" t="n">
        <v>5.330166</v>
      </c>
      <c r="M1955" s="8" t="n">
        <v>111</v>
      </c>
      <c r="N1955" s="8" t="n">
        <v>826</v>
      </c>
      <c r="O1955" s="31" t="n">
        <v>13.994337</v>
      </c>
      <c r="P1955" s="31" t="n">
        <v>10.631461</v>
      </c>
      <c r="Q1955" s="31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31" t="n">
        <v>3.952496</v>
      </c>
      <c r="W1955" s="41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2*ROUNDUP(G1955*1000/V_ZENER,0)*PRICE_Z+(4+IF(CORE_MODE=1,1,0)+IF(OR(CORE_MODE=3,CORE_MODE=4),1+2*N_CW+2*N_CW_A,0))*ROUNDUP(G1955*DIODE_SAFETY/V_STICK,0)*PRICE_STICK</f>
        <v>101.7</v>
      </c>
      <c r="AG1955" s="24" t="n">
        <f aca="false">SUM(X1955:AF1955)</f>
        <v>1923.57150747</v>
      </c>
      <c r="AH1955" s="20" t="n">
        <f aca="false">FIXED_BOM</f>
        <v>3666</v>
      </c>
      <c r="AI1955" s="24" t="n">
        <f aca="false">(AG1955+AH1955)*(1+CONT)</f>
        <v>6428.0072335905</v>
      </c>
      <c r="AJ1955" s="24" t="n">
        <f aca="false">IF(AR1955&gt;0,AI1955/AR1955,1000000000000)</f>
        <v>1205.96755027714</v>
      </c>
      <c r="AK1955" s="8" t="n">
        <f aca="false">IF(AND(AP1955&gt;=V_NEED,AR1955&gt;=P_MIN,AQ1955&gt;=Z_MIN,F1955&lt;=N_CAP,D1955&lt;=R_MAX,OR(CORONA_REQ=0,O1955&gt;=G1955),OR(CORE_MODE&lt;&gt;3,E_CORE&lt;=E_NULL_MAX)),1,0)</f>
        <v>1</v>
      </c>
      <c r="AL1955" s="31" t="n">
        <f aca="false">IF(AK1955=1,IF(OBJECTIVE=1,AI1955,AJ1955),1000000000000)+ROW()*0.000000001</f>
        <v>6428.0072355455</v>
      </c>
      <c r="AM1955" s="31" t="n">
        <v>7.260386</v>
      </c>
      <c r="AN1955" s="41" t="n">
        <v>1.409087</v>
      </c>
      <c r="AO1955" s="31" t="n">
        <v>4.928223</v>
      </c>
      <c r="AP1955" s="31" t="n">
        <f aca="false">IF(CORE_MODE=1,G1955,IF(OR(CORE_MODE=3,CORE_MODE=4),G1955+(CHOOSE(N_CW+1,0,1,CW_N2,CW_N3,CW_N4,CW_N5,CW_N6)+CHOOSE(N_CW_A+1,0,CW_A1,CW_A2))*CW_PER_SWING*AM1955,AM1955))</f>
        <v>28.540526573518</v>
      </c>
      <c r="AQ1955" s="41" t="n">
        <f aca="false">IF(CORE_MODE=2,AN1955,K1955)</f>
        <v>1.471855</v>
      </c>
      <c r="AR1955" s="31" t="n">
        <f aca="false">IF(CORE_MODE=2,AO1955,L1955)</f>
        <v>5.330166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31" t="n">
        <v>13.132078</v>
      </c>
      <c r="H1956" s="8" t="n">
        <v>85.698053</v>
      </c>
      <c r="I1956" s="8" t="n">
        <v>1194.075392</v>
      </c>
      <c r="J1956" s="31" t="n">
        <v>13.933518</v>
      </c>
      <c r="K1956" s="41" t="n">
        <v>1.500117</v>
      </c>
      <c r="L1956" s="31" t="n">
        <v>8.729924</v>
      </c>
      <c r="M1956" s="8" t="n">
        <v>156</v>
      </c>
      <c r="N1956" s="8" t="n">
        <v>916</v>
      </c>
      <c r="O1956" s="31" t="n">
        <v>13.994337</v>
      </c>
      <c r="P1956" s="31" t="n">
        <v>15.947191</v>
      </c>
      <c r="Q1956" s="31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31" t="n">
        <v>5.05723</v>
      </c>
      <c r="W1956" s="41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2*ROUNDUP(G1956*1000/V_ZENER,0)*PRICE_Z+(4+IF(CORE_MODE=1,1,0)+IF(OR(CORE_MODE=3,CORE_MODE=4),1+2*N_CW+2*N_CW_A,0))*ROUNDUP(G1956*DIODE_SAFETY/V_STICK,0)*PRICE_STICK</f>
        <v>101.7</v>
      </c>
      <c r="AG1956" s="24" t="n">
        <f aca="false">SUM(X1956:AF1956)</f>
        <v>2544.58554723</v>
      </c>
      <c r="AH1956" s="20" t="n">
        <f aca="false">FIXED_BOM</f>
        <v>3666</v>
      </c>
      <c r="AI1956" s="24" t="n">
        <f aca="false">(AG1956+AH1956)*(1+CONT)</f>
        <v>7142.1733793145</v>
      </c>
      <c r="AJ1956" s="24" t="n">
        <f aca="false">IF(AR1956&gt;0,AI1956/AR1956,1000000000000)</f>
        <v>818.125493339289</v>
      </c>
      <c r="AK1956" s="8" t="n">
        <f aca="false">IF(AND(AP1956&gt;=V_NEED,AR1956&gt;=P_MIN,AQ1956&gt;=Z_MIN,F1956&lt;=N_CAP,D1956&lt;=R_MAX,OR(CORONA_REQ=0,O1956&gt;=G1956),OR(CORE_MODE&lt;&gt;3,E_CORE&lt;=E_NULL_MAX)),1,0)</f>
        <v>1</v>
      </c>
      <c r="AL1956" s="31" t="n">
        <f aca="false">IF(AK1956=1,IF(OBJECTIVE=1,AI1956,AJ1956),1000000000000)+ROW()*0.000000001</f>
        <v>7142.1733812705</v>
      </c>
      <c r="AM1956" s="31" t="n">
        <v>7.319854</v>
      </c>
      <c r="AN1956" s="41" t="n">
        <v>1.45586</v>
      </c>
      <c r="AO1956" s="31" t="n">
        <v>8.309429</v>
      </c>
      <c r="AP1956" s="31" t="n">
        <f aca="false">IF(CORE_MODE=1,G1956,IF(OR(CORE_MODE=3,CORE_MODE=4),G1956+(CHOOSE(N_CW+1,0,1,CW_N2,CW_N3,CW_N4,CW_N5,CW_N6)+CHOOSE(N_CW_A+1,0,CW_A1,CW_A2))*CW_PER_SWING*AM1956,AM1956))</f>
        <v>28.666733309602</v>
      </c>
      <c r="AQ1956" s="41" t="n">
        <f aca="false">IF(CORE_MODE=2,AN1956,K1956)</f>
        <v>1.500117</v>
      </c>
      <c r="AR1956" s="31" t="n">
        <f aca="false">IF(CORE_MODE=2,AO1956,L1956)</f>
        <v>8.729924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31" t="n">
        <v>13.132078</v>
      </c>
      <c r="H1957" s="8" t="n">
        <v>116.133709</v>
      </c>
      <c r="I1957" s="8" t="n">
        <v>1628.284625</v>
      </c>
      <c r="J1957" s="31" t="n">
        <v>14.020775</v>
      </c>
      <c r="K1957" s="41" t="n">
        <v>1.51466</v>
      </c>
      <c r="L1957" s="31" t="n">
        <v>12.144199</v>
      </c>
      <c r="M1957" s="8" t="n">
        <v>210</v>
      </c>
      <c r="N1957" s="8" t="n">
        <v>1024</v>
      </c>
      <c r="O1957" s="31" t="n">
        <v>13.994337</v>
      </c>
      <c r="P1957" s="31" t="n">
        <v>21.262921</v>
      </c>
      <c r="Q1957" s="31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31" t="n">
        <v>6.382912</v>
      </c>
      <c r="W1957" s="41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2*ROUNDUP(G1957*1000/V_ZENER,0)*PRICE_Z+(4+IF(CORE_MODE=1,1,0)+IF(OR(CORE_MODE=3,CORE_MODE=4),1+2*N_CW+2*N_CW_A,0))*ROUNDUP(G1957*DIODE_SAFETY/V_STICK,0)*PRICE_STICK</f>
        <v>101.7</v>
      </c>
      <c r="AG1957" s="24" t="n">
        <f aca="false">SUM(X1957:AF1957)</f>
        <v>3284.22990215</v>
      </c>
      <c r="AH1957" s="20" t="n">
        <f aca="false">FIXED_BOM</f>
        <v>3666</v>
      </c>
      <c r="AI1957" s="24" t="n">
        <f aca="false">(AG1957+AH1957)*(1+CONT)</f>
        <v>7992.7643874725</v>
      </c>
      <c r="AJ1957" s="24" t="n">
        <f aca="false">IF(AR1957&gt;0,AI1957/AR1957,1000000000000)</f>
        <v>658.15492544815</v>
      </c>
      <c r="AK1957" s="8" t="n">
        <f aca="false">IF(AND(AP1957&gt;=V_NEED,AR1957&gt;=P_MIN,AQ1957&gt;=Z_MIN,F1957&lt;=N_CAP,D1957&lt;=R_MAX,OR(CORONA_REQ=0,O1957&gt;=G1957),OR(CORE_MODE&lt;&gt;3,E_CORE&lt;=E_NULL_MAX)),1,0)</f>
        <v>0</v>
      </c>
      <c r="AL1957" s="31" t="n">
        <f aca="false">IF(AK1957=1,IF(OBJECTIVE=1,AI1957,AJ1957),1000000000000)+ROW()*0.000000001</f>
        <v>1000000000000</v>
      </c>
      <c r="AM1957" s="31" t="n">
        <v>7.369166</v>
      </c>
      <c r="AN1957" s="41" t="n">
        <v>1.481482</v>
      </c>
      <c r="AO1957" s="31" t="n">
        <v>11.735719</v>
      </c>
      <c r="AP1957" s="31" t="n">
        <f aca="false">IF(CORE_MODE=1,G1957,IF(OR(CORE_MODE=3,CORE_MODE=4),G1957+(CHOOSE(N_CW+1,0,1,CW_N2,CW_N3,CW_N4,CW_N5,CW_N6)+CHOOSE(N_CW_A+1,0,CW_A1,CW_A2))*CW_PER_SWING*AM1957,AM1957))</f>
        <v>28.771386342658</v>
      </c>
      <c r="AQ1957" s="41" t="n">
        <f aca="false">IF(CORE_MODE=2,AN1957,K1957)</f>
        <v>1.51466</v>
      </c>
      <c r="AR1957" s="31" t="n">
        <f aca="false">IF(CORE_MODE=2,AO1957,L1957)</f>
        <v>12.144199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31" t="n">
        <v>13.132078</v>
      </c>
      <c r="H1958" s="8" t="n">
        <v>146.569364</v>
      </c>
      <c r="I1958" s="8" t="n">
        <v>2062.493859</v>
      </c>
      <c r="J1958" s="31" t="n">
        <v>14.071794</v>
      </c>
      <c r="K1958" s="41" t="n">
        <v>1.522921</v>
      </c>
      <c r="L1958" s="31" t="n">
        <v>15.552679</v>
      </c>
      <c r="M1958" s="8" t="n">
        <v>264</v>
      </c>
      <c r="N1958" s="8" t="n">
        <v>1132</v>
      </c>
      <c r="O1958" s="31" t="n">
        <v>13.994337</v>
      </c>
      <c r="P1958" s="31" t="n">
        <v>26.578651</v>
      </c>
      <c r="Q1958" s="31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31" t="n">
        <v>7.708594</v>
      </c>
      <c r="W1958" s="41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2*ROUNDUP(G1958*1000/V_ZENER,0)*PRICE_Z+(4+IF(CORE_MODE=1,1,0)+IF(OR(CORE_MODE=3,CORE_MODE=4),1+2*N_CW+2*N_CW_A,0))*ROUNDUP(G1958*DIODE_SAFETY/V_STICK,0)*PRICE_STICK</f>
        <v>101.7</v>
      </c>
      <c r="AG1958" s="24" t="n">
        <f aca="false">SUM(X1958:AF1958)</f>
        <v>4023.87426754</v>
      </c>
      <c r="AH1958" s="20" t="n">
        <f aca="false">FIXED_BOM</f>
        <v>3666</v>
      </c>
      <c r="AI1958" s="24" t="n">
        <f aca="false">(AG1958+AH1958)*(1+CONT)</f>
        <v>8843.355407671</v>
      </c>
      <c r="AJ1958" s="24" t="n">
        <f aca="false">IF(AR1958&gt;0,AI1958/AR1958,1000000000000)</f>
        <v>568.606566603156</v>
      </c>
      <c r="AK1958" s="8" t="n">
        <f aca="false">IF(AND(AP1958&gt;=V_NEED,AR1958&gt;=P_MIN,AQ1958&gt;=Z_MIN,F1958&lt;=N_CAP,D1958&lt;=R_MAX,OR(CORONA_REQ=0,O1958&gt;=G1958),OR(CORE_MODE&lt;&gt;3,E_CORE&lt;=E_NULL_MAX)),1,0)</f>
        <v>0</v>
      </c>
      <c r="AL1958" s="31" t="n">
        <f aca="false">IF(AK1958=1,IF(OBJECTIVE=1,AI1958,AJ1958),1000000000000)+ROW()*0.000000001</f>
        <v>1000000000000</v>
      </c>
      <c r="AM1958" s="31" t="n">
        <v>7.425419</v>
      </c>
      <c r="AN1958" s="41" t="n">
        <v>1.49532</v>
      </c>
      <c r="AO1958" s="31" t="n">
        <v>15.127893</v>
      </c>
      <c r="AP1958" s="31" t="n">
        <f aca="false">IF(CORE_MODE=1,G1958,IF(OR(CORE_MODE=3,CORE_MODE=4),G1958+(CHOOSE(N_CW+1,0,1,CW_N2,CW_N3,CW_N4,CW_N5,CW_N6)+CHOOSE(N_CW_A+1,0,CW_A1,CW_A2))*CW_PER_SWING*AM1958,AM1958))</f>
        <v>28.890770003197</v>
      </c>
      <c r="AQ1958" s="41" t="n">
        <f aca="false">IF(CORE_MODE=2,AN1958,K1958)</f>
        <v>1.522921</v>
      </c>
      <c r="AR1958" s="31" t="n">
        <f aca="false">IF(CORE_MODE=2,AO1958,L1958)</f>
        <v>15.552679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31" t="n">
        <v>13.132078</v>
      </c>
      <c r="H1959" s="8" t="n">
        <v>177.00502</v>
      </c>
      <c r="I1959" s="8" t="n">
        <v>2496.703092</v>
      </c>
      <c r="J1959" s="31" t="n">
        <v>14.105267</v>
      </c>
      <c r="K1959" s="41" t="n">
        <v>1.528105</v>
      </c>
      <c r="L1959" s="31" t="n">
        <v>18.965253</v>
      </c>
      <c r="M1959" s="8" t="n">
        <v>309</v>
      </c>
      <c r="N1959" s="8" t="n">
        <v>1222</v>
      </c>
      <c r="O1959" s="31" t="n">
        <v>13.994337</v>
      </c>
      <c r="P1959" s="31" t="n">
        <v>31.894382</v>
      </c>
      <c r="Q1959" s="31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31" t="n">
        <v>8.813329</v>
      </c>
      <c r="W1959" s="41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2*ROUNDUP(G1959*1000/V_ZENER,0)*PRICE_Z+(4+IF(CORE_MODE=1,1,0)+IF(OR(CORE_MODE=3,CORE_MODE=4),1+2*N_CW+2*N_CW_A,0))*ROUNDUP(G1959*DIODE_SAFETY/V_STICK,0)*PRICE_STICK</f>
        <v>101.7</v>
      </c>
      <c r="AG1959" s="24" t="n">
        <f aca="false">SUM(X1959:AF1959)</f>
        <v>4644.88837927</v>
      </c>
      <c r="AH1959" s="20" t="n">
        <f aca="false">FIXED_BOM</f>
        <v>3666</v>
      </c>
      <c r="AI1959" s="24" t="n">
        <f aca="false">(AG1959+AH1959)*(1+CONT)</f>
        <v>9557.5216361605</v>
      </c>
      <c r="AJ1959" s="24" t="n">
        <f aca="false">IF(AR1959&gt;0,AI1959/AR1959,1000000000000)</f>
        <v>503.949071291614</v>
      </c>
      <c r="AK1959" s="8" t="n">
        <f aca="false">IF(AND(AP1959&gt;=V_NEED,AR1959&gt;=P_MIN,AQ1959&gt;=Z_MIN,F1959&lt;=N_CAP,D1959&lt;=R_MAX,OR(CORONA_REQ=0,O1959&gt;=G1959),OR(CORE_MODE&lt;&gt;3,E_CORE&lt;=E_NULL_MAX)),1,0)</f>
        <v>0</v>
      </c>
      <c r="AL1959" s="31" t="n">
        <f aca="false">IF(AK1959=1,IF(OBJECTIVE=1,AI1959,AJ1959),1000000000000)+ROW()*0.000000001</f>
        <v>1000000000000</v>
      </c>
      <c r="AM1959" s="31" t="n">
        <v>7.470827</v>
      </c>
      <c r="AN1959" s="41" t="n">
        <v>1.505087</v>
      </c>
      <c r="AO1959" s="31" t="n">
        <v>18.544075</v>
      </c>
      <c r="AP1959" s="31" t="n">
        <f aca="false">IF(CORE_MODE=1,G1959,IF(OR(CORE_MODE=3,CORE_MODE=4),G1959+(CHOOSE(N_CW+1,0,1,CW_N2,CW_N3,CW_N4,CW_N5,CW_N6)+CHOOSE(N_CW_A+1,0,CW_A1,CW_A2))*CW_PER_SWING*AM1959,AM1959))</f>
        <v>28.987137721501</v>
      </c>
      <c r="AQ1959" s="41" t="n">
        <f aca="false">IF(CORE_MODE=2,AN1959,K1959)</f>
        <v>1.528105</v>
      </c>
      <c r="AR1959" s="31" t="n">
        <f aca="false">IF(CORE_MODE=2,AO1959,L1959)</f>
        <v>18.965253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31" t="n">
        <v>13.132078</v>
      </c>
      <c r="H1960" s="8" t="n">
        <v>237.876331</v>
      </c>
      <c r="I1960" s="8" t="n">
        <v>3365.121559</v>
      </c>
      <c r="J1960" s="31" t="n">
        <v>14.146517</v>
      </c>
      <c r="K1960" s="41" t="n">
        <v>1.535047</v>
      </c>
      <c r="L1960" s="31" t="n">
        <v>25.777998</v>
      </c>
      <c r="M1960" s="8" t="n">
        <v>417</v>
      </c>
      <c r="N1960" s="8" t="n">
        <v>1438</v>
      </c>
      <c r="O1960" s="31" t="n">
        <v>13.994337</v>
      </c>
      <c r="P1960" s="31" t="n">
        <v>42.525842</v>
      </c>
      <c r="Q1960" s="31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31" t="n">
        <v>11.464692</v>
      </c>
      <c r="W1960" s="41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2*ROUNDUP(G1960*1000/V_ZENER,0)*PRICE_Z+(4+IF(CORE_MODE=1,1,0)+IF(OR(CORE_MODE=3,CORE_MODE=4),1+2*N_CW+2*N_CW_A,0))*ROUNDUP(G1960*DIODE_SAFETY/V_STICK,0)*PRICE_STICK</f>
        <v>101.7</v>
      </c>
      <c r="AG1960" s="24" t="n">
        <f aca="false">SUM(X1960:AF1960)</f>
        <v>6124.17702611</v>
      </c>
      <c r="AH1960" s="20" t="n">
        <f aca="false">FIXED_BOM</f>
        <v>3666</v>
      </c>
      <c r="AI1960" s="24" t="n">
        <f aca="false">(AG1960+AH1960)*(1+CONT)</f>
        <v>11258.7035800265</v>
      </c>
      <c r="AJ1960" s="24" t="n">
        <f aca="false">IF(AR1960&gt;0,AI1960/AR1960,1000000000000)</f>
        <v>436.756321419006</v>
      </c>
      <c r="AK1960" s="8" t="n">
        <f aca="false">IF(AND(AP1960&gt;=V_NEED,AR1960&gt;=P_MIN,AQ1960&gt;=Z_MIN,F1960&lt;=N_CAP,D1960&lt;=R_MAX,OR(CORONA_REQ=0,O1960&gt;=G1960),OR(CORE_MODE&lt;&gt;3,E_CORE&lt;=E_NULL_MAX)),1,0)</f>
        <v>0</v>
      </c>
      <c r="AL1960" s="31" t="n">
        <f aca="false">IF(AK1960=1,IF(OBJECTIVE=1,AI1960,AJ1960),1000000000000)+ROW()*0.000000001</f>
        <v>1000000000000</v>
      </c>
      <c r="AM1960" s="31" t="n">
        <v>7.575725</v>
      </c>
      <c r="AN1960" s="41" t="n">
        <v>1.51795</v>
      </c>
      <c r="AO1960" s="31" t="n">
        <v>25.369183</v>
      </c>
      <c r="AP1960" s="31" t="n">
        <f aca="false">IF(CORE_MODE=1,G1960,IF(OR(CORE_MODE=3,CORE_MODE=4),G1960+(CHOOSE(N_CW+1,0,1,CW_N2,CW_N3,CW_N4,CW_N5,CW_N6)+CHOOSE(N_CW_A+1,0,CW_A1,CW_A2))*CW_PER_SWING*AM1960,AM1960))</f>
        <v>29.209758865675</v>
      </c>
      <c r="AQ1960" s="41" t="n">
        <f aca="false">IF(CORE_MODE=2,AN1960,K1960)</f>
        <v>1.535047</v>
      </c>
      <c r="AR1960" s="31" t="n">
        <f aca="false">IF(CORE_MODE=2,AO1960,L1960)</f>
        <v>25.777998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31" t="n">
        <v>13.132078</v>
      </c>
      <c r="H1961" s="8" t="n">
        <v>85.504883</v>
      </c>
      <c r="I1961" s="8" t="n">
        <v>889.523779</v>
      </c>
      <c r="J1961" s="31" t="n">
        <v>10.403193</v>
      </c>
      <c r="K1961" s="41" t="n">
        <v>1.43322</v>
      </c>
      <c r="L1961" s="31" t="n">
        <v>5.899466</v>
      </c>
      <c r="M1961" s="8" t="n">
        <v>111</v>
      </c>
      <c r="N1961" s="8" t="n">
        <v>826</v>
      </c>
      <c r="O1961" s="31" t="n">
        <v>13.994337</v>
      </c>
      <c r="P1961" s="31" t="n">
        <v>12.260062</v>
      </c>
      <c r="Q1961" s="31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31" t="n">
        <v>3.952496</v>
      </c>
      <c r="W1961" s="41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2*ROUNDUP(G1961*1000/V_ZENER,0)*PRICE_Z+(4+IF(CORE_MODE=1,1,0)+IF(OR(CORE_MODE=3,CORE_MODE=4),1+2*N_CW+2*N_CW_A,0))*ROUNDUP(G1961*DIODE_SAFETY/V_STICK,0)*PRICE_STICK</f>
        <v>101.7</v>
      </c>
      <c r="AG1961" s="24" t="n">
        <f aca="false">SUM(X1961:AF1961)</f>
        <v>1943.06586144</v>
      </c>
      <c r="AH1961" s="20" t="n">
        <f aca="false">FIXED_BOM</f>
        <v>3666</v>
      </c>
      <c r="AI1961" s="24" t="n">
        <f aca="false">(AG1961+AH1961)*(1+CONT)</f>
        <v>6450.425740656</v>
      </c>
      <c r="AJ1961" s="24" t="n">
        <f aca="false">IF(AR1961&gt;0,AI1961/AR1961,1000000000000)</f>
        <v>1093.3914596094</v>
      </c>
      <c r="AK1961" s="8" t="n">
        <f aca="false">IF(AND(AP1961&gt;=V_NEED,AR1961&gt;=P_MIN,AQ1961&gt;=Z_MIN,F1961&lt;=N_CAP,D1961&lt;=R_MAX,OR(CORONA_REQ=0,O1961&gt;=G1961),OR(CORE_MODE&lt;&gt;3,E_CORE&lt;=E_NULL_MAX)),1,0)</f>
        <v>1</v>
      </c>
      <c r="AL1961" s="31" t="n">
        <f aca="false">IF(AK1961=1,IF(OBJECTIVE=1,AI1961,AJ1961),1000000000000)+ROW()*0.000000001</f>
        <v>6450.425742617</v>
      </c>
      <c r="AM1961" s="31" t="n">
        <v>7.222198</v>
      </c>
      <c r="AN1961" s="41" t="n">
        <v>1.382774</v>
      </c>
      <c r="AO1961" s="31" t="n">
        <v>5.497091</v>
      </c>
      <c r="AP1961" s="31" t="n">
        <f aca="false">IF(CORE_MODE=1,G1961,IF(OR(CORE_MODE=3,CORE_MODE=4),G1961+(CHOOSE(N_CW+1,0,1,CW_N2,CW_N3,CW_N4,CW_N5,CW_N6)+CHOOSE(N_CW_A+1,0,CW_A1,CW_A2))*CW_PER_SWING*AM1961,AM1961))</f>
        <v>28.459481594074</v>
      </c>
      <c r="AQ1961" s="41" t="n">
        <f aca="false">IF(CORE_MODE=2,AN1961,K1961)</f>
        <v>1.43322</v>
      </c>
      <c r="AR1961" s="31" t="n">
        <f aca="false">IF(CORE_MODE=2,AO1961,L1961)</f>
        <v>5.899466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31" t="n">
        <v>13.132078</v>
      </c>
      <c r="H1962" s="8" t="n">
        <v>133.221958</v>
      </c>
      <c r="I1962" s="8" t="n">
        <v>1397.823081</v>
      </c>
      <c r="J1962" s="31" t="n">
        <v>10.492438</v>
      </c>
      <c r="K1962" s="41" t="n">
        <v>1.455479</v>
      </c>
      <c r="L1962" s="31" t="n">
        <v>9.603033</v>
      </c>
      <c r="M1962" s="8" t="n">
        <v>165</v>
      </c>
      <c r="N1962" s="8" t="n">
        <v>934</v>
      </c>
      <c r="O1962" s="31" t="n">
        <v>13.994337</v>
      </c>
      <c r="P1962" s="31" t="n">
        <v>18.390093</v>
      </c>
      <c r="Q1962" s="31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31" t="n">
        <v>5.278177</v>
      </c>
      <c r="W1962" s="41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2*ROUNDUP(G1962*1000/V_ZENER,0)*PRICE_Z+(4+IF(CORE_MODE=1,1,0)+IF(OR(CORE_MODE=3,CORE_MODE=4),1+2*N_CW+2*N_CW_A,0))*ROUNDUP(G1962*DIODE_SAFETY/V_STICK,0)*PRICE_STICK</f>
        <v>101.7</v>
      </c>
      <c r="AG1962" s="24" t="n">
        <f aca="false">SUM(X1962:AF1962)</f>
        <v>2692.45733433</v>
      </c>
      <c r="AH1962" s="20" t="n">
        <f aca="false">FIXED_BOM</f>
        <v>3666</v>
      </c>
      <c r="AI1962" s="24" t="n">
        <f aca="false">(AG1962+AH1962)*(1+CONT)</f>
        <v>7312.2259344795</v>
      </c>
      <c r="AJ1962" s="24" t="n">
        <f aca="false">IF(AR1962&gt;0,AI1962/AR1962,1000000000000)</f>
        <v>761.449631015482</v>
      </c>
      <c r="AK1962" s="8" t="n">
        <f aca="false">IF(AND(AP1962&gt;=V_NEED,AR1962&gt;=P_MIN,AQ1962&gt;=Z_MIN,F1962&lt;=N_CAP,D1962&lt;=R_MAX,OR(CORONA_REQ=0,O1962&gt;=G1962),OR(CORE_MODE&lt;&gt;3,E_CORE&lt;=E_NULL_MAX)),1,0)</f>
        <v>1</v>
      </c>
      <c r="AL1962" s="31" t="n">
        <f aca="false">IF(AK1962=1,IF(OBJECTIVE=1,AI1962,AJ1962),1000000000000)+ROW()*0.000000001</f>
        <v>7312.2259364415</v>
      </c>
      <c r="AM1962" s="31" t="n">
        <v>7.28245</v>
      </c>
      <c r="AN1962" s="41" t="n">
        <v>1.421237</v>
      </c>
      <c r="AO1962" s="31" t="n">
        <v>9.199027</v>
      </c>
      <c r="AP1962" s="31" t="n">
        <f aca="false">IF(CORE_MODE=1,G1962,IF(OR(CORE_MODE=3,CORE_MODE=4),G1962+(CHOOSE(N_CW+1,0,1,CW_N2,CW_N3,CW_N4,CW_N5,CW_N6)+CHOOSE(N_CW_A+1,0,CW_A1,CW_A2))*CW_PER_SWING*AM1962,AM1962))</f>
        <v>28.58735218435</v>
      </c>
      <c r="AQ1962" s="41" t="n">
        <f aca="false">IF(CORE_MODE=2,AN1962,K1962)</f>
        <v>1.455479</v>
      </c>
      <c r="AR1962" s="31" t="n">
        <f aca="false">IF(CORE_MODE=2,AO1962,L1962)</f>
        <v>9.603033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31" t="n">
        <v>13.132078</v>
      </c>
      <c r="H1963" s="8" t="n">
        <v>180.939034</v>
      </c>
      <c r="I1963" s="8" t="n">
        <v>1906.122384</v>
      </c>
      <c r="J1963" s="31" t="n">
        <v>10.534611</v>
      </c>
      <c r="K1963" s="41" t="n">
        <v>1.466954</v>
      </c>
      <c r="L1963" s="31" t="n">
        <v>13.32036</v>
      </c>
      <c r="M1963" s="8" t="n">
        <v>219</v>
      </c>
      <c r="N1963" s="8" t="n">
        <v>1042</v>
      </c>
      <c r="O1963" s="31" t="n">
        <v>13.994337</v>
      </c>
      <c r="P1963" s="31" t="n">
        <v>24.520124</v>
      </c>
      <c r="Q1963" s="31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31" t="n">
        <v>6.603859</v>
      </c>
      <c r="W1963" s="41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2*ROUNDUP(G1963*1000/V_ZENER,0)*PRICE_Z+(4+IF(CORE_MODE=1,1,0)+IF(OR(CORE_MODE=3,CORE_MODE=4),1+2*N_CW+2*N_CW_A,0))*ROUNDUP(G1963*DIODE_SAFETY/V_STICK,0)*PRICE_STICK</f>
        <v>101.7</v>
      </c>
      <c r="AG1963" s="24" t="n">
        <f aca="false">SUM(X1963:AF1963)</f>
        <v>3441.84888269</v>
      </c>
      <c r="AH1963" s="20" t="n">
        <f aca="false">FIXED_BOM</f>
        <v>3666</v>
      </c>
      <c r="AI1963" s="24" t="n">
        <f aca="false">(AG1963+AH1963)*(1+CONT)</f>
        <v>8174.0262150935</v>
      </c>
      <c r="AJ1963" s="24" t="n">
        <f aca="false">IF(AR1963&gt;0,AI1963/AR1963,1000000000000)</f>
        <v>613.649046654407</v>
      </c>
      <c r="AK1963" s="8" t="n">
        <f aca="false">IF(AND(AP1963&gt;=V_NEED,AR1963&gt;=P_MIN,AQ1963&gt;=Z_MIN,F1963&lt;=N_CAP,D1963&lt;=R_MAX,OR(CORONA_REQ=0,O1963&gt;=G1963),OR(CORE_MODE&lt;&gt;3,E_CORE&lt;=E_NULL_MAX)),1,0)</f>
        <v>0</v>
      </c>
      <c r="AL1963" s="31" t="n">
        <f aca="false">IF(AK1963=1,IF(OBJECTIVE=1,AI1963,AJ1963),1000000000000)+ROW()*0.000000001</f>
        <v>1000000000000</v>
      </c>
      <c r="AM1963" s="31" t="n">
        <v>7.347703</v>
      </c>
      <c r="AN1963" s="41" t="n">
        <v>1.44038</v>
      </c>
      <c r="AO1963" s="31" t="n">
        <v>12.904811</v>
      </c>
      <c r="AP1963" s="31" t="n">
        <f aca="false">IF(CORE_MODE=1,G1963,IF(OR(CORE_MODE=3,CORE_MODE=4),G1963+(CHOOSE(N_CW+1,0,1,CW_N2,CW_N3,CW_N4,CW_N5,CW_N6)+CHOOSE(N_CW_A+1,0,CW_A1,CW_A2))*CW_PER_SWING*AM1963,AM1963))</f>
        <v>28.725836211889</v>
      </c>
      <c r="AQ1963" s="41" t="n">
        <f aca="false">IF(CORE_MODE=2,AN1963,K1963)</f>
        <v>1.466954</v>
      </c>
      <c r="AR1963" s="31" t="n">
        <f aca="false">IF(CORE_MODE=2,AO1963,L1963)</f>
        <v>13.32036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31" t="n">
        <v>13.132078</v>
      </c>
      <c r="H1964" s="8" t="n">
        <v>228.65611</v>
      </c>
      <c r="I1964" s="8" t="n">
        <v>2414.421686</v>
      </c>
      <c r="J1964" s="31" t="n">
        <v>10.559183</v>
      </c>
      <c r="K1964" s="41" t="n">
        <v>1.47301</v>
      </c>
      <c r="L1964" s="31" t="n">
        <v>17.044949</v>
      </c>
      <c r="M1964" s="8" t="n">
        <v>273</v>
      </c>
      <c r="N1964" s="8" t="n">
        <v>1150</v>
      </c>
      <c r="O1964" s="31" t="n">
        <v>13.994337</v>
      </c>
      <c r="P1964" s="31" t="n">
        <v>30.650155</v>
      </c>
      <c r="Q1964" s="31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31" t="n">
        <v>7.929541</v>
      </c>
      <c r="W1964" s="41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2*ROUNDUP(G1964*1000/V_ZENER,0)*PRICE_Z+(4+IF(CORE_MODE=1,1,0)+IF(OR(CORE_MODE=3,CORE_MODE=4),1+2*N_CW+2*N_CW_A,0))*ROUNDUP(G1964*DIODE_SAFETY/V_STICK,0)*PRICE_STICK</f>
        <v>101.7</v>
      </c>
      <c r="AG1964" s="24" t="n">
        <f aca="false">SUM(X1964:AF1964)</f>
        <v>4191.24047908</v>
      </c>
      <c r="AH1964" s="20" t="n">
        <f aca="false">FIXED_BOM</f>
        <v>3666</v>
      </c>
      <c r="AI1964" s="24" t="n">
        <f aca="false">(AG1964+AH1964)*(1+CONT)</f>
        <v>9035.826550942</v>
      </c>
      <c r="AJ1964" s="24" t="n">
        <f aca="false">IF(AR1964&gt;0,AI1964/AR1964,1000000000000)</f>
        <v>530.117546901548</v>
      </c>
      <c r="AK1964" s="8" t="n">
        <f aca="false">IF(AND(AP1964&gt;=V_NEED,AR1964&gt;=P_MIN,AQ1964&gt;=Z_MIN,F1964&lt;=N_CAP,D1964&lt;=R_MAX,OR(CORONA_REQ=0,O1964&gt;=G1964),OR(CORE_MODE&lt;&gt;3,E_CORE&lt;=E_NULL_MAX)),1,0)</f>
        <v>0</v>
      </c>
      <c r="AL1964" s="31" t="n">
        <f aca="false">IF(AK1964=1,IF(OBJECTIVE=1,AI1964,AJ1964),1000000000000)+ROW()*0.000000001</f>
        <v>1000000000000</v>
      </c>
      <c r="AM1964" s="31" t="n">
        <v>7.402754</v>
      </c>
      <c r="AN1964" s="41" t="n">
        <v>1.451545</v>
      </c>
      <c r="AO1964" s="31" t="n">
        <v>16.627468</v>
      </c>
      <c r="AP1964" s="31" t="n">
        <f aca="false">IF(CORE_MODE=1,G1964,IF(OR(CORE_MODE=3,CORE_MODE=4),G1964+(CHOOSE(N_CW+1,0,1,CW_N2,CW_N3,CW_N4,CW_N5,CW_N6)+CHOOSE(N_CW_A+1,0,CW_A1,CW_A2))*CW_PER_SWING*AM1964,AM1964))</f>
        <v>28.842668912302</v>
      </c>
      <c r="AQ1964" s="41" t="n">
        <f aca="false">IF(CORE_MODE=2,AN1964,K1964)</f>
        <v>1.47301</v>
      </c>
      <c r="AR1964" s="31" t="n">
        <f aca="false">IF(CORE_MODE=2,AO1964,L1964)</f>
        <v>17.044949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31" t="n">
        <v>13.132078</v>
      </c>
      <c r="H1965" s="8" t="n">
        <v>276.373186</v>
      </c>
      <c r="I1965" s="8" t="n">
        <v>2922.720988</v>
      </c>
      <c r="J1965" s="31" t="n">
        <v>10.57527</v>
      </c>
      <c r="K1965" s="41" t="n">
        <v>1.477413</v>
      </c>
      <c r="L1965" s="31" t="n">
        <v>20.768132</v>
      </c>
      <c r="M1965" s="8" t="n">
        <v>327</v>
      </c>
      <c r="N1965" s="8" t="n">
        <v>1258</v>
      </c>
      <c r="O1965" s="31" t="n">
        <v>13.994337</v>
      </c>
      <c r="P1965" s="31" t="n">
        <v>36.780187</v>
      </c>
      <c r="Q1965" s="31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31" t="n">
        <v>9.255222</v>
      </c>
      <c r="W1965" s="41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2*ROUNDUP(G1965*1000/V_ZENER,0)*PRICE_Z+(4+IF(CORE_MODE=1,1,0)+IF(OR(CORE_MODE=3,CORE_MODE=4),1+2*N_CW+2*N_CW_A,0))*ROUNDUP(G1965*DIODE_SAFETY/V_STICK,0)*PRICE_STICK</f>
        <v>101.7</v>
      </c>
      <c r="AG1965" s="24" t="n">
        <f aca="false">SUM(X1965:AF1965)</f>
        <v>4940.63196744</v>
      </c>
      <c r="AH1965" s="20" t="n">
        <f aca="false">FIXED_BOM</f>
        <v>3666</v>
      </c>
      <c r="AI1965" s="24" t="n">
        <f aca="false">(AG1965+AH1965)*(1+CONT)</f>
        <v>9897.626762556</v>
      </c>
      <c r="AJ1965" s="24" t="n">
        <f aca="false">IF(AR1965&gt;0,AI1965/AR1965,1000000000000)</f>
        <v>476.57761239942</v>
      </c>
      <c r="AK1965" s="8" t="n">
        <f aca="false">IF(AND(AP1965&gt;=V_NEED,AR1965&gt;=P_MIN,AQ1965&gt;=Z_MIN,F1965&lt;=N_CAP,D1965&lt;=R_MAX,OR(CORONA_REQ=0,O1965&gt;=G1965),OR(CORE_MODE&lt;&gt;3,E_CORE&lt;=E_NULL_MAX)),1,0)</f>
        <v>0</v>
      </c>
      <c r="AL1965" s="31" t="n">
        <f aca="false">IF(AK1965=1,IF(OBJECTIVE=1,AI1965,AJ1965),1000000000000)+ROW()*0.000000001</f>
        <v>1000000000000</v>
      </c>
      <c r="AM1965" s="31" t="n">
        <v>7.447177</v>
      </c>
      <c r="AN1965" s="41" t="n">
        <v>1.46012</v>
      </c>
      <c r="AO1965" s="31" t="n">
        <v>20.371839</v>
      </c>
      <c r="AP1965" s="31" t="n">
        <f aca="false">IF(CORE_MODE=1,G1965,IF(OR(CORE_MODE=3,CORE_MODE=4),G1965+(CHOOSE(N_CW+1,0,1,CW_N2,CW_N3,CW_N4,CW_N5,CW_N6)+CHOOSE(N_CW_A+1,0,CW_A1,CW_A2))*CW_PER_SWING*AM1965,AM1965))</f>
        <v>28.936946201551</v>
      </c>
      <c r="AQ1965" s="41" t="n">
        <f aca="false">IF(CORE_MODE=2,AN1965,K1965)</f>
        <v>1.477413</v>
      </c>
      <c r="AR1965" s="31" t="n">
        <f aca="false">IF(CORE_MODE=2,AO1965,L1965)</f>
        <v>20.768132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31" t="n">
        <v>13.132078</v>
      </c>
      <c r="H1966" s="8" t="n">
        <v>371.807337</v>
      </c>
      <c r="I1966" s="8" t="n">
        <v>3939.319593</v>
      </c>
      <c r="J1966" s="31" t="n">
        <v>10.595056</v>
      </c>
      <c r="K1966" s="41" t="n">
        <v>1.482501</v>
      </c>
      <c r="L1966" s="31" t="n">
        <v>28.184497</v>
      </c>
      <c r="M1966" s="8" t="n">
        <v>435</v>
      </c>
      <c r="N1966" s="8" t="n">
        <v>1474</v>
      </c>
      <c r="O1966" s="31" t="n">
        <v>13.994337</v>
      </c>
      <c r="P1966" s="31" t="n">
        <v>49.040249</v>
      </c>
      <c r="Q1966" s="31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31" t="n">
        <v>11.906586</v>
      </c>
      <c r="W1966" s="41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2*ROUNDUP(G1966*1000/V_ZENER,0)*PRICE_Z+(4+IF(CORE_MODE=1,1,0)+IF(OR(CORE_MODE=3,CORE_MODE=4),1+2*N_CW+2*N_CW_A,0))*ROUNDUP(G1966*DIODE_SAFETY/V_STICK,0)*PRICE_STICK</f>
        <v>101.7</v>
      </c>
      <c r="AG1966" s="24" t="n">
        <f aca="false">SUM(X1966:AF1966)</f>
        <v>6439.41503522</v>
      </c>
      <c r="AH1966" s="20" t="n">
        <f aca="false">FIXED_BOM</f>
        <v>3666</v>
      </c>
      <c r="AI1966" s="24" t="n">
        <f aca="false">(AG1966+AH1966)*(1+CONT)</f>
        <v>11621.227290503</v>
      </c>
      <c r="AJ1966" s="24" t="n">
        <f aca="false">IF(AR1966&gt;0,AI1966/AR1966,1000000000000)</f>
        <v>412.326935992613</v>
      </c>
      <c r="AK1966" s="8" t="n">
        <f aca="false">IF(AND(AP1966&gt;=V_NEED,AR1966&gt;=P_MIN,AQ1966&gt;=Z_MIN,F1966&lt;=N_CAP,D1966&lt;=R_MAX,OR(CORONA_REQ=0,O1966&gt;=G1966),OR(CORE_MODE&lt;&gt;3,E_CORE&lt;=E_NULL_MAX)),1,0)</f>
        <v>0</v>
      </c>
      <c r="AL1966" s="31" t="n">
        <f aca="false">IF(AK1966=1,IF(OBJECTIVE=1,AI1966,AJ1966),1000000000000)+ROW()*0.000000001</f>
        <v>1000000000000</v>
      </c>
      <c r="AM1966" s="31" t="n">
        <v>7.590257</v>
      </c>
      <c r="AN1966" s="41" t="n">
        <v>1.46895</v>
      </c>
      <c r="AO1966" s="31" t="n">
        <v>27.769764</v>
      </c>
      <c r="AP1966" s="31" t="n">
        <f aca="false">IF(CORE_MODE=1,G1966,IF(OR(CORE_MODE=3,CORE_MODE=4),G1966+(CHOOSE(N_CW+1,0,1,CW_N2,CW_N3,CW_N4,CW_N5,CW_N6)+CHOOSE(N_CW_A+1,0,CW_A1,CW_A2))*CW_PER_SWING*AM1966,AM1966))</f>
        <v>29.240599591591</v>
      </c>
      <c r="AQ1966" s="41" t="n">
        <f aca="false">IF(CORE_MODE=2,AN1966,K1966)</f>
        <v>1.482501</v>
      </c>
      <c r="AR1966" s="31" t="n">
        <f aca="false">IF(CORE_MODE=2,AO1966,L1966)</f>
        <v>28.184497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31" t="n">
        <v>13.132078</v>
      </c>
      <c r="H1967" s="8" t="n">
        <v>46.210918</v>
      </c>
      <c r="I1967" s="8" t="n">
        <v>632.133068</v>
      </c>
      <c r="J1967" s="31" t="n">
        <v>13.679301</v>
      </c>
      <c r="K1967" s="41" t="n">
        <v>1.457087</v>
      </c>
      <c r="L1967" s="31" t="n">
        <v>4.335034</v>
      </c>
      <c r="M1967" s="8" t="n">
        <v>114</v>
      </c>
      <c r="N1967" s="8" t="n">
        <v>832</v>
      </c>
      <c r="O1967" s="31" t="n">
        <v>15.115474</v>
      </c>
      <c r="P1967" s="31" t="n">
        <v>12.003812</v>
      </c>
      <c r="Q1967" s="31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31" t="n">
        <v>4.026145</v>
      </c>
      <c r="W1967" s="41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2*ROUNDUP(G1967*1000/V_ZENER,0)*PRICE_Z+(4+IF(CORE_MODE=1,1,0)+IF(OR(CORE_MODE=3,CORE_MODE=4),1+2*N_CW+2*N_CW_A,0))*ROUNDUP(G1967*DIODE_SAFETY/V_STICK,0)*PRICE_STICK</f>
        <v>101.7</v>
      </c>
      <c r="AG1967" s="24" t="n">
        <f aca="false">SUM(X1967:AF1967)</f>
        <v>1892.86939816</v>
      </c>
      <c r="AH1967" s="20" t="n">
        <f aca="false">FIXED_BOM</f>
        <v>3666</v>
      </c>
      <c r="AI1967" s="24" t="n">
        <f aca="false">(AG1967+AH1967)*(1+CONT)</f>
        <v>6392.699807884</v>
      </c>
      <c r="AJ1967" s="24" t="n">
        <f aca="false">IF(AR1967&gt;0,AI1967/AR1967,1000000000000)</f>
        <v>1474.6596700012</v>
      </c>
      <c r="AK1967" s="8" t="n">
        <f aca="false">IF(AND(AP1967&gt;=V_NEED,AR1967&gt;=P_MIN,AQ1967&gt;=Z_MIN,F1967&lt;=N_CAP,D1967&lt;=R_MAX,OR(CORONA_REQ=0,O1967&gt;=G1967),OR(CORE_MODE&lt;&gt;3,E_CORE&lt;=E_NULL_MAX)),1,0)</f>
        <v>1</v>
      </c>
      <c r="AL1967" s="31" t="n">
        <f aca="false">IF(AK1967=1,IF(OBJECTIVE=1,AI1967,AJ1967),1000000000000)+ROW()*0.000000001</f>
        <v>6392.699809851</v>
      </c>
      <c r="AM1967" s="31" t="n">
        <v>7.236463</v>
      </c>
      <c r="AN1967" s="41" t="n">
        <v>1.383767</v>
      </c>
      <c r="AO1967" s="31" t="n">
        <v>3.922521</v>
      </c>
      <c r="AP1967" s="31" t="n">
        <f aca="false">IF(CORE_MODE=1,G1967,IF(OR(CORE_MODE=3,CORE_MODE=4),G1967+(CHOOSE(N_CW+1,0,1,CW_N2,CW_N3,CW_N4,CW_N5,CW_N6)+CHOOSE(N_CW_A+1,0,CW_A1,CW_A2))*CW_PER_SWING*AM1967,AM1967))</f>
        <v>28.489755675769</v>
      </c>
      <c r="AQ1967" s="41" t="n">
        <f aca="false">IF(CORE_MODE=2,AN1967,K1967)</f>
        <v>1.457087</v>
      </c>
      <c r="AR1967" s="31" t="n">
        <f aca="false">IF(CORE_MODE=2,AO1967,L1967)</f>
        <v>4.335034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31" t="n">
        <v>13.132078</v>
      </c>
      <c r="H1968" s="8" t="n">
        <v>71.474299</v>
      </c>
      <c r="I1968" s="8" t="n">
        <v>993.351965</v>
      </c>
      <c r="J1968" s="31" t="n">
        <v>13.89803</v>
      </c>
      <c r="K1968" s="41" t="n">
        <v>1.490806</v>
      </c>
      <c r="L1968" s="31" t="n">
        <v>7.167854</v>
      </c>
      <c r="M1968" s="8" t="n">
        <v>164</v>
      </c>
      <c r="N1968" s="8" t="n">
        <v>932</v>
      </c>
      <c r="O1968" s="31" t="n">
        <v>15.115474</v>
      </c>
      <c r="P1968" s="31" t="n">
        <v>18.005718</v>
      </c>
      <c r="Q1968" s="31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31" t="n">
        <v>5.253628</v>
      </c>
      <c r="W1968" s="41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2*ROUNDUP(G1968*1000/V_ZENER,0)*PRICE_Z+(4+IF(CORE_MODE=1,1,0)+IF(OR(CORE_MODE=3,CORE_MODE=4),1+2*N_CW+2*N_CW_A,0))*ROUNDUP(G1968*DIODE_SAFETY/V_STICK,0)*PRICE_STICK</f>
        <v>101.7</v>
      </c>
      <c r="AG1968" s="24" t="n">
        <f aca="false">SUM(X1968:AF1968)</f>
        <v>2543.76646536</v>
      </c>
      <c r="AH1968" s="20" t="n">
        <f aca="false">FIXED_BOM</f>
        <v>3666</v>
      </c>
      <c r="AI1968" s="24" t="n">
        <f aca="false">(AG1968+AH1968)*(1+CONT)</f>
        <v>7141.231435164</v>
      </c>
      <c r="AJ1968" s="24" t="n">
        <f aca="false">IF(AR1968&gt;0,AI1968/AR1968,1000000000000)</f>
        <v>996.285838852744</v>
      </c>
      <c r="AK1968" s="8" t="n">
        <f aca="false">IF(AND(AP1968&gt;=V_NEED,AR1968&gt;=P_MIN,AQ1968&gt;=Z_MIN,F1968&lt;=N_CAP,D1968&lt;=R_MAX,OR(CORONA_REQ=0,O1968&gt;=G1968),OR(CORE_MODE&lt;&gt;3,E_CORE&lt;=E_NULL_MAX)),1,0)</f>
        <v>1</v>
      </c>
      <c r="AL1968" s="31" t="n">
        <f aca="false">IF(AK1968=1,IF(OBJECTIVE=1,AI1968,AJ1968),1000000000000)+ROW()*0.000000001</f>
        <v>7141.231437132</v>
      </c>
      <c r="AM1968" s="31" t="n">
        <v>7.295997</v>
      </c>
      <c r="AN1968" s="41" t="n">
        <v>1.439259</v>
      </c>
      <c r="AO1968" s="31" t="n">
        <v>6.751252</v>
      </c>
      <c r="AP1968" s="31" t="n">
        <f aca="false">IF(CORE_MODE=1,G1968,IF(OR(CORE_MODE=3,CORE_MODE=4),G1968+(CHOOSE(N_CW+1,0,1,CW_N2,CW_N3,CW_N4,CW_N5,CW_N6)+CHOOSE(N_CW_A+1,0,CW_A1,CW_A2))*CW_PER_SWING*AM1968,AM1968))</f>
        <v>28.616102481211</v>
      </c>
      <c r="AQ1968" s="41" t="n">
        <f aca="false">IF(CORE_MODE=2,AN1968,K1968)</f>
        <v>1.490806</v>
      </c>
      <c r="AR1968" s="31" t="n">
        <f aca="false">IF(CORE_MODE=2,AO1968,L1968)</f>
        <v>7.167854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31" t="n">
        <v>13.132078</v>
      </c>
      <c r="H1969" s="8" t="n">
        <v>96.737681</v>
      </c>
      <c r="I1969" s="8" t="n">
        <v>1354.570861</v>
      </c>
      <c r="J1969" s="31" t="n">
        <v>14.002515</v>
      </c>
      <c r="K1969" s="41" t="n">
        <v>1.506723</v>
      </c>
      <c r="L1969" s="31" t="n">
        <v>9.999389</v>
      </c>
      <c r="M1969" s="8" t="n">
        <v>224</v>
      </c>
      <c r="N1969" s="8" t="n">
        <v>1052</v>
      </c>
      <c r="O1969" s="31" t="n">
        <v>15.115474</v>
      </c>
      <c r="P1969" s="31" t="n">
        <v>24.007624</v>
      </c>
      <c r="Q1969" s="31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31" t="n">
        <v>6.726607</v>
      </c>
      <c r="W1969" s="41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2*ROUNDUP(G1969*1000/V_ZENER,0)*PRICE_Z+(4+IF(CORE_MODE=1,1,0)+IF(OR(CORE_MODE=3,CORE_MODE=4),1+2*N_CW+2*N_CW_A,0))*ROUNDUP(G1969*DIODE_SAFETY/V_STICK,0)*PRICE_STICK</f>
        <v>101.7</v>
      </c>
      <c r="AG1969" s="24" t="n">
        <f aca="false">SUM(X1969:AF1969)</f>
        <v>3327.37490891</v>
      </c>
      <c r="AH1969" s="20" t="n">
        <f aca="false">FIXED_BOM</f>
        <v>3666</v>
      </c>
      <c r="AI1969" s="24" t="n">
        <f aca="false">(AG1969+AH1969)*(1+CONT)</f>
        <v>8042.3811452465</v>
      </c>
      <c r="AJ1969" s="24" t="n">
        <f aca="false">IF(AR1969&gt;0,AI1969/AR1969,1000000000000)</f>
        <v>804.287256476021</v>
      </c>
      <c r="AK1969" s="8" t="n">
        <f aca="false">IF(AND(AP1969&gt;=V_NEED,AR1969&gt;=P_MIN,AQ1969&gt;=Z_MIN,F1969&lt;=N_CAP,D1969&lt;=R_MAX,OR(CORONA_REQ=0,O1969&gt;=G1969),OR(CORE_MODE&lt;&gt;3,E_CORE&lt;=E_NULL_MAX)),1,0)</f>
        <v>0</v>
      </c>
      <c r="AL1969" s="31" t="n">
        <f aca="false">IF(AK1969=1,IF(OBJECTIVE=1,AI1969,AJ1969),1000000000000)+ROW()*0.000000001</f>
        <v>1000000000000</v>
      </c>
      <c r="AM1969" s="31" t="n">
        <v>7.336613</v>
      </c>
      <c r="AN1969" s="41" t="n">
        <v>1.467492</v>
      </c>
      <c r="AO1969" s="31" t="n">
        <v>9.586074</v>
      </c>
      <c r="AP1969" s="31" t="n">
        <f aca="false">IF(CORE_MODE=1,G1969,IF(OR(CORE_MODE=3,CORE_MODE=4),G1969+(CHOOSE(N_CW+1,0,1,CW_N2,CW_N3,CW_N4,CW_N5,CW_N6)+CHOOSE(N_CW_A+1,0,CW_A1,CW_A2))*CW_PER_SWING*AM1969,AM1969))</f>
        <v>28.702300315219</v>
      </c>
      <c r="AQ1969" s="41" t="n">
        <f aca="false">IF(CORE_MODE=2,AN1969,K1969)</f>
        <v>1.506723</v>
      </c>
      <c r="AR1969" s="31" t="n">
        <f aca="false">IF(CORE_MODE=2,AO1969,L1969)</f>
        <v>9.999389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31" t="n">
        <v>13.132078</v>
      </c>
      <c r="H1970" s="8" t="n">
        <v>122.001062</v>
      </c>
      <c r="I1970" s="8" t="n">
        <v>1715.789757</v>
      </c>
      <c r="J1970" s="31" t="n">
        <v>14.063728</v>
      </c>
      <c r="K1970" s="41" t="n">
        <v>1.516357</v>
      </c>
      <c r="L1970" s="31" t="n">
        <v>12.825036</v>
      </c>
      <c r="M1970" s="8" t="n">
        <v>274</v>
      </c>
      <c r="N1970" s="8" t="n">
        <v>1152</v>
      </c>
      <c r="O1970" s="31" t="n">
        <v>15.115474</v>
      </c>
      <c r="P1970" s="31" t="n">
        <v>30.00953</v>
      </c>
      <c r="Q1970" s="31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31" t="n">
        <v>7.95409</v>
      </c>
      <c r="W1970" s="41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2*ROUNDUP(G1970*1000/V_ZENER,0)*PRICE_Z+(4+IF(CORE_MODE=1,1,0)+IF(OR(CORE_MODE=3,CORE_MODE=4),1+2*N_CW+2*N_CW_A,0))*ROUNDUP(G1970*DIODE_SAFETY/V_STICK,0)*PRICE_STICK</f>
        <v>101.7</v>
      </c>
      <c r="AG1970" s="24" t="n">
        <f aca="false">SUM(X1970:AF1970)</f>
        <v>3978.27197111</v>
      </c>
      <c r="AH1970" s="20" t="n">
        <f aca="false">FIXED_BOM</f>
        <v>3666</v>
      </c>
      <c r="AI1970" s="24" t="n">
        <f aca="false">(AG1970+AH1970)*(1+CONT)</f>
        <v>8790.9127667765</v>
      </c>
      <c r="AJ1970" s="24" t="n">
        <f aca="false">IF(AR1970&gt;0,AI1970/AR1970,1000000000000)</f>
        <v>685.449363789427</v>
      </c>
      <c r="AK1970" s="8" t="n">
        <f aca="false">IF(AND(AP1970&gt;=V_NEED,AR1970&gt;=P_MIN,AQ1970&gt;=Z_MIN,F1970&lt;=N_CAP,D1970&lt;=R_MAX,OR(CORONA_REQ=0,O1970&gt;=G1970),OR(CORE_MODE&lt;&gt;3,E_CORE&lt;=E_NULL_MAX)),1,0)</f>
        <v>0</v>
      </c>
      <c r="AL1970" s="31" t="n">
        <f aca="false">IF(AK1970=1,IF(OBJECTIVE=1,AI1970,AJ1970),1000000000000)+ROW()*0.000000001</f>
        <v>1000000000000</v>
      </c>
      <c r="AM1970" s="31" t="n">
        <v>7.381917</v>
      </c>
      <c r="AN1970" s="41" t="n">
        <v>1.484399</v>
      </c>
      <c r="AO1970" s="31" t="n">
        <v>12.411734</v>
      </c>
      <c r="AP1970" s="31" t="n">
        <f aca="false">IF(CORE_MODE=1,G1970,IF(OR(CORE_MODE=3,CORE_MODE=4),G1970+(CHOOSE(N_CW+1,0,1,CW_N2,CW_N3,CW_N4,CW_N5,CW_N6)+CHOOSE(N_CW_A+1,0,CW_A1,CW_A2))*CW_PER_SWING*AM1970,AM1970))</f>
        <v>28.798447318171</v>
      </c>
      <c r="AQ1970" s="41" t="n">
        <f aca="false">IF(CORE_MODE=2,AN1970,K1970)</f>
        <v>1.516357</v>
      </c>
      <c r="AR1970" s="31" t="n">
        <f aca="false">IF(CORE_MODE=2,AO1970,L1970)</f>
        <v>12.825036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31" t="n">
        <v>13.132078</v>
      </c>
      <c r="H1971" s="8" t="n">
        <v>147.264444</v>
      </c>
      <c r="I1971" s="8" t="n">
        <v>2077.008653</v>
      </c>
      <c r="J1971" s="31" t="n">
        <v>14.103938</v>
      </c>
      <c r="K1971" s="41" t="n">
        <v>1.523666</v>
      </c>
      <c r="L1971" s="31" t="n">
        <v>15.67731</v>
      </c>
      <c r="M1971" s="8" t="n">
        <v>334</v>
      </c>
      <c r="N1971" s="8" t="n">
        <v>1272</v>
      </c>
      <c r="O1971" s="31" t="n">
        <v>15.115474</v>
      </c>
      <c r="P1971" s="31" t="n">
        <v>36.011436</v>
      </c>
      <c r="Q1971" s="31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31" t="n">
        <v>9.42707</v>
      </c>
      <c r="W1971" s="41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2*ROUNDUP(G1971*1000/V_ZENER,0)*PRICE_Z+(4+IF(CORE_MODE=1,1,0)+IF(OR(CORE_MODE=3,CORE_MODE=4),1+2*N_CW+2*N_CW_A,0))*ROUNDUP(G1971*DIODE_SAFETY/V_STICK,0)*PRICE_STICK</f>
        <v>101.7</v>
      </c>
      <c r="AG1971" s="24" t="n">
        <f aca="false">SUM(X1971:AF1971)</f>
        <v>4761.88046269</v>
      </c>
      <c r="AH1971" s="20" t="n">
        <f aca="false">FIXED_BOM</f>
        <v>3666</v>
      </c>
      <c r="AI1971" s="24" t="n">
        <f aca="false">(AG1971+AH1971)*(1+CONT)</f>
        <v>9692.0625320935</v>
      </c>
      <c r="AJ1971" s="24" t="n">
        <f aca="false">IF(AR1971&gt;0,AI1971/AR1971,1000000000000)</f>
        <v>618.222292733479</v>
      </c>
      <c r="AK1971" s="8" t="n">
        <f aca="false">IF(AND(AP1971&gt;=V_NEED,AR1971&gt;=P_MIN,AQ1971&gt;=Z_MIN,F1971&lt;=N_CAP,D1971&lt;=R_MAX,OR(CORONA_REQ=0,O1971&gt;=G1971),OR(CORE_MODE&lt;&gt;3,E_CORE&lt;=E_NULL_MAX)),1,0)</f>
        <v>0</v>
      </c>
      <c r="AL1971" s="31" t="n">
        <f aca="false">IF(AK1971=1,IF(OBJECTIVE=1,AI1971,AJ1971),1000000000000)+ROW()*0.000000001</f>
        <v>1000000000000</v>
      </c>
      <c r="AM1971" s="31" t="n">
        <v>7.427381</v>
      </c>
      <c r="AN1971" s="41" t="n">
        <v>1.496213</v>
      </c>
      <c r="AO1971" s="31" t="n">
        <v>15.252172</v>
      </c>
      <c r="AP1971" s="31" t="n">
        <f aca="false">IF(CORE_MODE=1,G1971,IF(OR(CORE_MODE=3,CORE_MODE=4),G1971+(CHOOSE(N_CW+1,0,1,CW_N2,CW_N3,CW_N4,CW_N5,CW_N6)+CHOOSE(N_CW_A+1,0,CW_A1,CW_A2))*CW_PER_SWING*AM1971,AM1971))</f>
        <v>28.894933883203</v>
      </c>
      <c r="AQ1971" s="41" t="n">
        <f aca="false">IF(CORE_MODE=2,AN1971,K1971)</f>
        <v>1.523666</v>
      </c>
      <c r="AR1971" s="31" t="n">
        <f aca="false">IF(CORE_MODE=2,AO1971,L1971)</f>
        <v>15.67731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31" t="n">
        <v>13.132078</v>
      </c>
      <c r="H1972" s="8" t="n">
        <v>197.791207</v>
      </c>
      <c r="I1972" s="8" t="n">
        <v>2799.446446</v>
      </c>
      <c r="J1972" s="31" t="n">
        <v>14.153543</v>
      </c>
      <c r="K1972" s="41" t="n">
        <v>1.531649</v>
      </c>
      <c r="L1972" s="31" t="n">
        <v>21.351036</v>
      </c>
      <c r="M1972" s="8" t="n">
        <v>444</v>
      </c>
      <c r="N1972" s="8" t="n">
        <v>1492</v>
      </c>
      <c r="O1972" s="31" t="n">
        <v>15.115474</v>
      </c>
      <c r="P1972" s="31" t="n">
        <v>48.015248</v>
      </c>
      <c r="Q1972" s="31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31" t="n">
        <v>12.127533</v>
      </c>
      <c r="W1972" s="41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2*ROUNDUP(G1972*1000/V_ZENER,0)*PRICE_Z+(4+IF(CORE_MODE=1,1,0)+IF(OR(CORE_MODE=3,CORE_MODE=4),1+2*N_CW+2*N_CW_A,0))*ROUNDUP(G1972*DIODE_SAFETY/V_STICK,0)*PRICE_STICK</f>
        <v>101.7</v>
      </c>
      <c r="AG1972" s="24" t="n">
        <f aca="false">SUM(X1972:AF1972)</f>
        <v>6196.38601797</v>
      </c>
      <c r="AH1972" s="20" t="n">
        <f aca="false">FIXED_BOM</f>
        <v>3666</v>
      </c>
      <c r="AI1972" s="24" t="n">
        <f aca="false">(AG1972+AH1972)*(1+CONT)</f>
        <v>11341.7439206655</v>
      </c>
      <c r="AJ1972" s="24" t="n">
        <f aca="false">IF(AR1972&gt;0,AI1972/AR1972,1000000000000)</f>
        <v>531.203447020814</v>
      </c>
      <c r="AK1972" s="8" t="n">
        <f aca="false">IF(AND(AP1972&gt;=V_NEED,AR1972&gt;=P_MIN,AQ1972&gt;=Z_MIN,F1972&lt;=N_CAP,D1972&lt;=R_MAX,OR(CORONA_REQ=0,O1972&gt;=G1972),OR(CORE_MODE&lt;&gt;3,E_CORE&lt;=E_NULL_MAX)),1,0)</f>
        <v>0</v>
      </c>
      <c r="AL1972" s="31" t="n">
        <f aca="false">IF(AK1972=1,IF(OBJECTIVE=1,AI1972,AJ1972),1000000000000)+ROW()*0.000000001</f>
        <v>1000000000000</v>
      </c>
      <c r="AM1972" s="31" t="n">
        <v>7.498315</v>
      </c>
      <c r="AN1972" s="41" t="n">
        <v>1.511381</v>
      </c>
      <c r="AO1972" s="31" t="n">
        <v>20.942233</v>
      </c>
      <c r="AP1972" s="31" t="n">
        <f aca="false">IF(CORE_MODE=1,G1972,IF(OR(CORE_MODE=3,CORE_MODE=4),G1972+(CHOOSE(N_CW+1,0,1,CW_N2,CW_N3,CW_N4,CW_N5,CW_N6)+CHOOSE(N_CW_A+1,0,CW_A1,CW_A2))*CW_PER_SWING*AM1972,AM1972))</f>
        <v>29.045474486845</v>
      </c>
      <c r="AQ1972" s="41" t="n">
        <f aca="false">IF(CORE_MODE=2,AN1972,K1972)</f>
        <v>1.531649</v>
      </c>
      <c r="AR1972" s="31" t="n">
        <f aca="false">IF(CORE_MODE=2,AO1972,L1972)</f>
        <v>21.351036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31" t="n">
        <v>13.132078</v>
      </c>
      <c r="H1973" s="8" t="n">
        <v>61.931945</v>
      </c>
      <c r="I1973" s="8" t="n">
        <v>761.921149</v>
      </c>
      <c r="J1973" s="31" t="n">
        <v>12.302555</v>
      </c>
      <c r="K1973" s="41" t="n">
        <v>1.453779</v>
      </c>
      <c r="L1973" s="31" t="n">
        <v>5.205487</v>
      </c>
      <c r="M1973" s="8" t="n">
        <v>124</v>
      </c>
      <c r="N1973" s="8" t="n">
        <v>852</v>
      </c>
      <c r="O1973" s="31" t="n">
        <v>15.115474</v>
      </c>
      <c r="P1973" s="31" t="n">
        <v>14.175281</v>
      </c>
      <c r="Q1973" s="31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31" t="n">
        <v>4.271641</v>
      </c>
      <c r="W1973" s="41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2*ROUNDUP(G1973*1000/V_ZENER,0)*PRICE_Z+(4+IF(CORE_MODE=1,1,0)+IF(OR(CORE_MODE=3,CORE_MODE=4),1+2*N_CW+2*N_CW_A,0))*ROUNDUP(G1973*DIODE_SAFETY/V_STICK,0)*PRICE_STICK</f>
        <v>101.7</v>
      </c>
      <c r="AG1973" s="24" t="n">
        <f aca="false">SUM(X1973:AF1973)</f>
        <v>2051.57319147</v>
      </c>
      <c r="AH1973" s="20" t="n">
        <f aca="false">FIXED_BOM</f>
        <v>3666</v>
      </c>
      <c r="AI1973" s="24" t="n">
        <f aca="false">(AG1973+AH1973)*(1+CONT)</f>
        <v>6575.2091701905</v>
      </c>
      <c r="AJ1973" s="24" t="n">
        <f aca="false">IF(AR1973&gt;0,AI1973/AR1973,1000000000000)</f>
        <v>1263.13045641849</v>
      </c>
      <c r="AK1973" s="8" t="n">
        <f aca="false">IF(AND(AP1973&gt;=V_NEED,AR1973&gt;=P_MIN,AQ1973&gt;=Z_MIN,F1973&lt;=N_CAP,D1973&lt;=R_MAX,OR(CORONA_REQ=0,O1973&gt;=G1973),OR(CORE_MODE&lt;&gt;3,E_CORE&lt;=E_NULL_MAX)),1,0)</f>
        <v>1</v>
      </c>
      <c r="AL1973" s="31" t="n">
        <f aca="false">IF(AK1973=1,IF(OBJECTIVE=1,AI1973,AJ1973),1000000000000)+ROW()*0.000000001</f>
        <v>6575.2091721635</v>
      </c>
      <c r="AM1973" s="31" t="n">
        <v>7.240565</v>
      </c>
      <c r="AN1973" s="41" t="n">
        <v>1.393329</v>
      </c>
      <c r="AO1973" s="31" t="n">
        <v>4.806183</v>
      </c>
      <c r="AP1973" s="31" t="n">
        <f aca="false">IF(CORE_MODE=1,G1973,IF(OR(CORE_MODE=3,CORE_MODE=4),G1973+(CHOOSE(N_CW+1,0,1,CW_N2,CW_N3,CW_N4,CW_N5,CW_N6)+CHOOSE(N_CW_A+1,0,CW_A1,CW_A2))*CW_PER_SWING*AM1973,AM1973))</f>
        <v>28.498461198595</v>
      </c>
      <c r="AQ1973" s="41" t="n">
        <f aca="false">IF(CORE_MODE=2,AN1973,K1973)</f>
        <v>1.453779</v>
      </c>
      <c r="AR1973" s="31" t="n">
        <f aca="false">IF(CORE_MODE=2,AO1973,L1973)</f>
        <v>5.205487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31" t="n">
        <v>13.132078</v>
      </c>
      <c r="H1974" s="8" t="n">
        <v>96.178771</v>
      </c>
      <c r="I1974" s="8" t="n">
        <v>1197.304663</v>
      </c>
      <c r="J1974" s="31" t="n">
        <v>12.448742</v>
      </c>
      <c r="K1974" s="41" t="n">
        <v>1.480948</v>
      </c>
      <c r="L1974" s="31" t="n">
        <v>8.528147</v>
      </c>
      <c r="M1974" s="8" t="n">
        <v>174</v>
      </c>
      <c r="N1974" s="8" t="n">
        <v>952</v>
      </c>
      <c r="O1974" s="31" t="n">
        <v>15.115474</v>
      </c>
      <c r="P1974" s="31" t="n">
        <v>21.262921</v>
      </c>
      <c r="Q1974" s="31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31" t="n">
        <v>5.499124</v>
      </c>
      <c r="W1974" s="41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2*ROUNDUP(G1974*1000/V_ZENER,0)*PRICE_Z+(4+IF(CORE_MODE=1,1,0)+IF(OR(CORE_MODE=3,CORE_MODE=4),1+2*N_CW+2*N_CW_A,0))*ROUNDUP(G1974*DIODE_SAFETY/V_STICK,0)*PRICE_STICK</f>
        <v>101.7</v>
      </c>
      <c r="AG1974" s="24" t="n">
        <f aca="false">SUM(X1974:AF1974)</f>
        <v>2715.46654965</v>
      </c>
      <c r="AH1974" s="20" t="n">
        <f aca="false">FIXED_BOM</f>
        <v>3666</v>
      </c>
      <c r="AI1974" s="24" t="n">
        <f aca="false">(AG1974+AH1974)*(1+CONT)</f>
        <v>7338.6865320975</v>
      </c>
      <c r="AJ1974" s="24" t="n">
        <f aca="false">IF(AR1974&gt;0,AI1974/AR1974,1000000000000)</f>
        <v>860.525332419516</v>
      </c>
      <c r="AK1974" s="8" t="n">
        <f aca="false">IF(AND(AP1974&gt;=V_NEED,AR1974&gt;=P_MIN,AQ1974&gt;=Z_MIN,F1974&lt;=N_CAP,D1974&lt;=R_MAX,OR(CORONA_REQ=0,O1974&gt;=G1974),OR(CORE_MODE&lt;&gt;3,E_CORE&lt;=E_NULL_MAX)),1,0)</f>
        <v>1</v>
      </c>
      <c r="AL1974" s="31" t="n">
        <f aca="false">IF(AK1974=1,IF(OBJECTIVE=1,AI1974,AJ1974),1000000000000)+ROW()*0.000000001</f>
        <v>7338.6865340715</v>
      </c>
      <c r="AM1974" s="31" t="n">
        <v>7.301238</v>
      </c>
      <c r="AN1974" s="41" t="n">
        <v>1.438334</v>
      </c>
      <c r="AO1974" s="31" t="n">
        <v>8.110718</v>
      </c>
      <c r="AP1974" s="31" t="n">
        <f aca="false">IF(CORE_MODE=1,G1974,IF(OR(CORE_MODE=3,CORE_MODE=4),G1974+(CHOOSE(N_CW+1,0,1,CW_N2,CW_N3,CW_N4,CW_N5,CW_N6)+CHOOSE(N_CW_A+1,0,CW_A1,CW_A2))*CW_PER_SWING*AM1974,AM1974))</f>
        <v>28.627225261594</v>
      </c>
      <c r="AQ1974" s="41" t="n">
        <f aca="false">IF(CORE_MODE=2,AN1974,K1974)</f>
        <v>1.480948</v>
      </c>
      <c r="AR1974" s="31" t="n">
        <f aca="false">IF(CORE_MODE=2,AO1974,L1974)</f>
        <v>8.528147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31" t="n">
        <v>13.132078</v>
      </c>
      <c r="H1975" s="8" t="n">
        <v>130.425596</v>
      </c>
      <c r="I1975" s="8" t="n">
        <v>1632.688176</v>
      </c>
      <c r="J1975" s="31" t="n">
        <v>12.518158</v>
      </c>
      <c r="K1975" s="41" t="n">
        <v>1.494913</v>
      </c>
      <c r="L1975" s="31" t="n">
        <v>11.864823</v>
      </c>
      <c r="M1975" s="8" t="n">
        <v>234</v>
      </c>
      <c r="N1975" s="8" t="n">
        <v>1072</v>
      </c>
      <c r="O1975" s="31" t="n">
        <v>15.115474</v>
      </c>
      <c r="P1975" s="31" t="n">
        <v>28.350561</v>
      </c>
      <c r="Q1975" s="31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31" t="n">
        <v>6.972104</v>
      </c>
      <c r="W1975" s="41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2*ROUNDUP(G1975*1000/V_ZENER,0)*PRICE_Z+(4+IF(CORE_MODE=1,1,0)+IF(OR(CORE_MODE=3,CORE_MODE=4),1+2*N_CW+2*N_CW_A,0))*ROUNDUP(G1975*DIODE_SAFETY/V_STICK,0)*PRICE_STICK</f>
        <v>101.7</v>
      </c>
      <c r="AG1975" s="24" t="n">
        <f aca="false">SUM(X1975:AF1975)</f>
        <v>3512.07123068</v>
      </c>
      <c r="AH1975" s="20" t="n">
        <f aca="false">FIXED_BOM</f>
        <v>3666</v>
      </c>
      <c r="AI1975" s="24" t="n">
        <f aca="false">(AG1975+AH1975)*(1+CONT)</f>
        <v>8254.781915282</v>
      </c>
      <c r="AJ1975" s="24" t="n">
        <f aca="false">IF(AR1975&gt;0,AI1975/AR1975,1000000000000)</f>
        <v>695.735782597178</v>
      </c>
      <c r="AK1975" s="8" t="n">
        <f aca="false">IF(AND(AP1975&gt;=V_NEED,AR1975&gt;=P_MIN,AQ1975&gt;=Z_MIN,F1975&lt;=N_CAP,D1975&lt;=R_MAX,OR(CORONA_REQ=0,O1975&gt;=G1975),OR(CORE_MODE&lt;&gt;3,E_CORE&lt;=E_NULL_MAX)),1,0)</f>
        <v>0</v>
      </c>
      <c r="AL1975" s="31" t="n">
        <f aca="false">IF(AK1975=1,IF(OBJECTIVE=1,AI1975,AJ1975),1000000000000)+ROW()*0.000000001</f>
        <v>1000000000000</v>
      </c>
      <c r="AM1975" s="31" t="n">
        <v>7.351302</v>
      </c>
      <c r="AN1975" s="41" t="n">
        <v>1.462962</v>
      </c>
      <c r="AO1975" s="31" t="n">
        <v>11.459287</v>
      </c>
      <c r="AP1975" s="31" t="n">
        <f aca="false">IF(CORE_MODE=1,G1975,IF(OR(CORE_MODE=3,CORE_MODE=4),G1975+(CHOOSE(N_CW+1,0,1,CW_N2,CW_N3,CW_N4,CW_N5,CW_N6)+CHOOSE(N_CW_A+1,0,CW_A1,CW_A2))*CW_PER_SWING*AM1975,AM1975))</f>
        <v>28.733474236426</v>
      </c>
      <c r="AQ1975" s="41" t="n">
        <f aca="false">IF(CORE_MODE=2,AN1975,K1975)</f>
        <v>1.494913</v>
      </c>
      <c r="AR1975" s="31" t="n">
        <f aca="false">IF(CORE_MODE=2,AO1975,L1975)</f>
        <v>11.864823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31" t="n">
        <v>13.132078</v>
      </c>
      <c r="H1976" s="8" t="n">
        <v>164.672422</v>
      </c>
      <c r="I1976" s="8" t="n">
        <v>2068.07169</v>
      </c>
      <c r="J1976" s="31" t="n">
        <v>12.558701</v>
      </c>
      <c r="K1976" s="41" t="n">
        <v>1.502839</v>
      </c>
      <c r="L1976" s="31" t="n">
        <v>15.195828</v>
      </c>
      <c r="M1976" s="8" t="n">
        <v>294</v>
      </c>
      <c r="N1976" s="8" t="n">
        <v>1192</v>
      </c>
      <c r="O1976" s="31" t="n">
        <v>15.115474</v>
      </c>
      <c r="P1976" s="31" t="n">
        <v>35.438202</v>
      </c>
      <c r="Q1976" s="31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31" t="n">
        <v>8.445084</v>
      </c>
      <c r="W1976" s="41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2*ROUNDUP(G1976*1000/V_ZENER,0)*PRICE_Z+(4+IF(CORE_MODE=1,1,0)+IF(OR(CORE_MODE=3,CORE_MODE=4),1+2*N_CW+2*N_CW_A,0))*ROUNDUP(G1976*DIODE_SAFETY/V_STICK,0)*PRICE_STICK</f>
        <v>101.7</v>
      </c>
      <c r="AG1976" s="24" t="n">
        <f aca="false">SUM(X1976:AF1976)</f>
        <v>4308.67591021</v>
      </c>
      <c r="AH1976" s="20" t="n">
        <f aca="false">FIXED_BOM</f>
        <v>3666</v>
      </c>
      <c r="AI1976" s="24" t="n">
        <f aca="false">(AG1976+AH1976)*(1+CONT)</f>
        <v>9170.8772967415</v>
      </c>
      <c r="AJ1976" s="24" t="n">
        <f aca="false">IF(AR1976&gt;0,AI1976/AR1976,1000000000000)</f>
        <v>603.512838967478</v>
      </c>
      <c r="AK1976" s="8" t="n">
        <f aca="false">IF(AND(AP1976&gt;=V_NEED,AR1976&gt;=P_MIN,AQ1976&gt;=Z_MIN,F1976&lt;=N_CAP,D1976&lt;=R_MAX,OR(CORONA_REQ=0,O1976&gt;=G1976),OR(CORE_MODE&lt;&gt;3,E_CORE&lt;=E_NULL_MAX)),1,0)</f>
        <v>0</v>
      </c>
      <c r="AL1976" s="31" t="n">
        <f aca="false">IF(AK1976=1,IF(OBJECTIVE=1,AI1976,AJ1976),1000000000000)+ROW()*0.000000001</f>
        <v>1000000000000</v>
      </c>
      <c r="AM1976" s="31" t="n">
        <v>7.407352</v>
      </c>
      <c r="AN1976" s="41" t="n">
        <v>1.476272</v>
      </c>
      <c r="AO1976" s="31" t="n">
        <v>14.774436</v>
      </c>
      <c r="AP1976" s="31" t="n">
        <f aca="false">IF(CORE_MODE=1,G1976,IF(OR(CORE_MODE=3,CORE_MODE=4),G1976+(CHOOSE(N_CW+1,0,1,CW_N2,CW_N3,CW_N4,CW_N5,CW_N6)+CHOOSE(N_CW_A+1,0,CW_A1,CW_A2))*CW_PER_SWING*AM1976,AM1976))</f>
        <v>28.852427077576</v>
      </c>
      <c r="AQ1976" s="41" t="n">
        <f aca="false">IF(CORE_MODE=2,AN1976,K1976)</f>
        <v>1.502839</v>
      </c>
      <c r="AR1976" s="31" t="n">
        <f aca="false">IF(CORE_MODE=2,AO1976,L1976)</f>
        <v>15.195828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31" t="n">
        <v>13.132078</v>
      </c>
      <c r="H1977" s="8" t="n">
        <v>198.919248</v>
      </c>
      <c r="I1977" s="8" t="n">
        <v>2503.455204</v>
      </c>
      <c r="J1977" s="31" t="n">
        <v>12.585284</v>
      </c>
      <c r="K1977" s="41" t="n">
        <v>1.508515</v>
      </c>
      <c r="L1977" s="31" t="n">
        <v>18.539084</v>
      </c>
      <c r="M1977" s="8" t="n">
        <v>344</v>
      </c>
      <c r="N1977" s="8" t="n">
        <v>1292</v>
      </c>
      <c r="O1977" s="31" t="n">
        <v>15.115474</v>
      </c>
      <c r="P1977" s="31" t="n">
        <v>42.525842</v>
      </c>
      <c r="Q1977" s="31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31" t="n">
        <v>9.672567</v>
      </c>
      <c r="W1977" s="41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2*ROUNDUP(G1977*1000/V_ZENER,0)*PRICE_Z+(4+IF(CORE_MODE=1,1,0)+IF(OR(CORE_MODE=3,CORE_MODE=4),1+2*N_CW+2*N_CW_A,0))*ROUNDUP(G1977*DIODE_SAFETY/V_STICK,0)*PRICE_STICK</f>
        <v>101.7</v>
      </c>
      <c r="AG1977" s="24" t="n">
        <f aca="false">SUM(X1977:AF1977)</f>
        <v>4972.56926839</v>
      </c>
      <c r="AH1977" s="20" t="n">
        <f aca="false">FIXED_BOM</f>
        <v>3666</v>
      </c>
      <c r="AI1977" s="24" t="n">
        <f aca="false">(AG1977+AH1977)*(1+CONT)</f>
        <v>9934.3546586485</v>
      </c>
      <c r="AJ1977" s="24" t="n">
        <f aca="false">IF(AR1977&gt;0,AI1977/AR1977,1000000000000)</f>
        <v>535.860059679783</v>
      </c>
      <c r="AK1977" s="8" t="n">
        <f aca="false">IF(AND(AP1977&gt;=V_NEED,AR1977&gt;=P_MIN,AQ1977&gt;=Z_MIN,F1977&lt;=N_CAP,D1977&lt;=R_MAX,OR(CORONA_REQ=0,O1977&gt;=G1977),OR(CORE_MODE&lt;&gt;3,E_CORE&lt;=E_NULL_MAX)),1,0)</f>
        <v>0</v>
      </c>
      <c r="AL1977" s="31" t="n">
        <f aca="false">IF(AK1977=1,IF(OBJECTIVE=1,AI1977,AJ1977),1000000000000)+ROW()*0.000000001</f>
        <v>1000000000000</v>
      </c>
      <c r="AM1977" s="31" t="n">
        <v>7.452556</v>
      </c>
      <c r="AN1977" s="41" t="n">
        <v>1.486362</v>
      </c>
      <c r="AO1977" s="31" t="n">
        <v>18.121425</v>
      </c>
      <c r="AP1977" s="31" t="n">
        <f aca="false">IF(CORE_MODE=1,G1977,IF(OR(CORE_MODE=3,CORE_MODE=4),G1977+(CHOOSE(N_CW+1,0,1,CW_N2,CW_N3,CW_N4,CW_N5,CW_N6)+CHOOSE(N_CW_A+1,0,CW_A1,CW_A2))*CW_PER_SWING*AM1977,AM1977))</f>
        <v>28.948361854228</v>
      </c>
      <c r="AQ1977" s="41" t="n">
        <f aca="false">IF(CORE_MODE=2,AN1977,K1977)</f>
        <v>1.508515</v>
      </c>
      <c r="AR1977" s="31" t="n">
        <f aca="false">IF(CORE_MODE=2,AO1977,L1977)</f>
        <v>18.539084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31" t="n">
        <v>13.132078</v>
      </c>
      <c r="H1978" s="8" t="n">
        <v>267.412899</v>
      </c>
      <c r="I1978" s="8" t="n">
        <v>3374.222231</v>
      </c>
      <c r="J1978" s="31" t="n">
        <v>12.618023</v>
      </c>
      <c r="K1978" s="41" t="n">
        <v>1.514466</v>
      </c>
      <c r="L1978" s="31" t="n">
        <v>25.188521</v>
      </c>
      <c r="M1978" s="8" t="n">
        <v>464</v>
      </c>
      <c r="N1978" s="8" t="n">
        <v>1532</v>
      </c>
      <c r="O1978" s="31" t="n">
        <v>15.115474</v>
      </c>
      <c r="P1978" s="31" t="n">
        <v>56.701123</v>
      </c>
      <c r="Q1978" s="31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31" t="n">
        <v>12.618526</v>
      </c>
      <c r="W1978" s="41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2*ROUNDUP(G1978*1000/V_ZENER,0)*PRICE_Z+(4+IF(CORE_MODE=1,1,0)+IF(OR(CORE_MODE=3,CORE_MODE=4),1+2*N_CW+2*N_CW_A,0))*ROUNDUP(G1978*DIODE_SAFETY/V_STICK,0)*PRICE_STICK</f>
        <v>101.7</v>
      </c>
      <c r="AG1978" s="24" t="n">
        <f aca="false">SUM(X1978:AF1978)</f>
        <v>6565.77861548</v>
      </c>
      <c r="AH1978" s="20" t="n">
        <f aca="false">FIXED_BOM</f>
        <v>3666</v>
      </c>
      <c r="AI1978" s="24" t="n">
        <f aca="false">(AG1978+AH1978)*(1+CONT)</f>
        <v>11766.545407802</v>
      </c>
      <c r="AJ1978" s="24" t="n">
        <f aca="false">IF(AR1978&gt;0,AI1978/AR1978,1000000000000)</f>
        <v>467.13919438946</v>
      </c>
      <c r="AK1978" s="8" t="n">
        <f aca="false">IF(AND(AP1978&gt;=V_NEED,AR1978&gt;=P_MIN,AQ1978&gt;=Z_MIN,F1978&lt;=N_CAP,D1978&lt;=R_MAX,OR(CORONA_REQ=0,O1978&gt;=G1978),OR(CORE_MODE&lt;&gt;3,E_CORE&lt;=E_NULL_MAX)),1,0)</f>
        <v>0</v>
      </c>
      <c r="AL1978" s="31" t="n">
        <f aca="false">IF(AK1978=1,IF(OBJECTIVE=1,AI1978,AJ1978),1000000000000)+ROW()*0.000000001</f>
        <v>1000000000000</v>
      </c>
      <c r="AM1978" s="31" t="n">
        <v>7.556955</v>
      </c>
      <c r="AN1978" s="41" t="n">
        <v>1.498009</v>
      </c>
      <c r="AO1978" s="31" t="n">
        <v>24.782943</v>
      </c>
      <c r="AP1978" s="31" t="n">
        <f aca="false">IF(CORE_MODE=1,G1978,IF(OR(CORE_MODE=3,CORE_MODE=4),G1978+(CHOOSE(N_CW+1,0,1,CW_N2,CW_N3,CW_N4,CW_N5,CW_N6)+CHOOSE(N_CW_A+1,0,CW_A1,CW_A2))*CW_PER_SWING*AM1978,AM1978))</f>
        <v>29.169923989165</v>
      </c>
      <c r="AQ1978" s="41" t="n">
        <f aca="false">IF(CORE_MODE=2,AN1978,K1978)</f>
        <v>1.514466</v>
      </c>
      <c r="AR1978" s="31" t="n">
        <f aca="false">IF(CORE_MODE=2,AO1978,L1978)</f>
        <v>25.188521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31" t="n">
        <v>13.132078</v>
      </c>
      <c r="H1979" s="8" t="n">
        <v>95.043351</v>
      </c>
      <c r="I1979" s="8" t="n">
        <v>891.839575</v>
      </c>
      <c r="J1979" s="31" t="n">
        <v>9.383503</v>
      </c>
      <c r="K1979" s="41" t="n">
        <v>1.412429</v>
      </c>
      <c r="L1979" s="31" t="n">
        <v>5.715396</v>
      </c>
      <c r="M1979" s="8" t="n">
        <v>124</v>
      </c>
      <c r="N1979" s="8" t="n">
        <v>852</v>
      </c>
      <c r="O1979" s="31" t="n">
        <v>15.115474</v>
      </c>
      <c r="P1979" s="31" t="n">
        <v>16.34675</v>
      </c>
      <c r="Q1979" s="31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31" t="n">
        <v>4.271641</v>
      </c>
      <c r="W1979" s="41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2*ROUNDUP(G1979*1000/V_ZENER,0)*PRICE_Z+(4+IF(CORE_MODE=1,1,0)+IF(OR(CORE_MODE=3,CORE_MODE=4),1+2*N_CW+2*N_CW_A,0))*ROUNDUP(G1979*DIODE_SAFETY/V_STICK,0)*PRICE_STICK</f>
        <v>101.7</v>
      </c>
      <c r="AG1979" s="24" t="n">
        <f aca="false">SUM(X1979:AF1979)</f>
        <v>2077.5656754</v>
      </c>
      <c r="AH1979" s="20" t="n">
        <f aca="false">FIXED_BOM</f>
        <v>3666</v>
      </c>
      <c r="AI1979" s="24" t="n">
        <f aca="false">(AG1979+AH1979)*(1+CONT)</f>
        <v>6605.10052671</v>
      </c>
      <c r="AJ1979" s="24" t="n">
        <f aca="false">IF(AR1979&gt;0,AI1979/AR1979,1000000000000)</f>
        <v>1155.66804587294</v>
      </c>
      <c r="AK1979" s="8" t="n">
        <f aca="false">IF(AND(AP1979&gt;=V_NEED,AR1979&gt;=P_MIN,AQ1979&gt;=Z_MIN,F1979&lt;=N_CAP,D1979&lt;=R_MAX,OR(CORONA_REQ=0,O1979&gt;=G1979),OR(CORE_MODE&lt;&gt;3,E_CORE&lt;=E_NULL_MAX)),1,0)</f>
        <v>1</v>
      </c>
      <c r="AL1979" s="31" t="n">
        <f aca="false">IF(AK1979=1,IF(OBJECTIVE=1,AI1979,AJ1979),1000000000000)+ROW()*0.000000001</f>
        <v>6605.100528689</v>
      </c>
      <c r="AM1979" s="31" t="n">
        <v>7.199066</v>
      </c>
      <c r="AN1979" s="41" t="n">
        <v>1.364123</v>
      </c>
      <c r="AO1979" s="31" t="n">
        <v>5.316957</v>
      </c>
      <c r="AP1979" s="31" t="n">
        <f aca="false">IF(CORE_MODE=1,G1979,IF(OR(CORE_MODE=3,CORE_MODE=4),G1979+(CHOOSE(N_CW+1,0,1,CW_N2,CW_N3,CW_N4,CW_N5,CW_N6)+CHOOSE(N_CW_A+1,0,CW_A1,CW_A2))*CW_PER_SWING*AM1979,AM1979))</f>
        <v>28.410389406358</v>
      </c>
      <c r="AQ1979" s="41" t="n">
        <f aca="false">IF(CORE_MODE=2,AN1979,K1979)</f>
        <v>1.412429</v>
      </c>
      <c r="AR1979" s="31" t="n">
        <f aca="false">IF(CORE_MODE=2,AO1979,L1979)</f>
        <v>5.715396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31" t="n">
        <v>13.132078</v>
      </c>
      <c r="H1980" s="8" t="n">
        <v>148.21098</v>
      </c>
      <c r="I1980" s="8" t="n">
        <v>1401.462189</v>
      </c>
      <c r="J1980" s="31" t="n">
        <v>9.455859</v>
      </c>
      <c r="K1980" s="41" t="n">
        <v>1.434262</v>
      </c>
      <c r="L1980" s="31" t="n">
        <v>9.321014</v>
      </c>
      <c r="M1980" s="8" t="n">
        <v>184</v>
      </c>
      <c r="N1980" s="8" t="n">
        <v>972</v>
      </c>
      <c r="O1980" s="31" t="n">
        <v>15.115474</v>
      </c>
      <c r="P1980" s="31" t="n">
        <v>24.520124</v>
      </c>
      <c r="Q1980" s="31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31" t="n">
        <v>5.744621</v>
      </c>
      <c r="W1980" s="41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2*ROUNDUP(G1980*1000/V_ZENER,0)*PRICE_Z+(4+IF(CORE_MODE=1,1,0)+IF(OR(CORE_MODE=3,CORE_MODE=4),1+2*N_CW+2*N_CW_A,0))*ROUNDUP(G1980*DIODE_SAFETY/V_STICK,0)*PRICE_STICK</f>
        <v>101.7</v>
      </c>
      <c r="AG1980" s="24" t="n">
        <f aca="false">SUM(X1980:AF1980)</f>
        <v>2887.16664741</v>
      </c>
      <c r="AH1980" s="20" t="n">
        <f aca="false">FIXED_BOM</f>
        <v>3666</v>
      </c>
      <c r="AI1980" s="24" t="n">
        <f aca="false">(AG1980+AH1980)*(1+CONT)</f>
        <v>7536.1416445215</v>
      </c>
      <c r="AJ1980" s="24" t="n">
        <f aca="false">IF(AR1980&gt;0,AI1980/AR1980,1000000000000)</f>
        <v>808.510924296595</v>
      </c>
      <c r="AK1980" s="8" t="n">
        <f aca="false">IF(AND(AP1980&gt;=V_NEED,AR1980&gt;=P_MIN,AQ1980&gt;=Z_MIN,F1980&lt;=N_CAP,D1980&lt;=R_MAX,OR(CORONA_REQ=0,O1980&gt;=G1980),OR(CORE_MODE&lt;&gt;3,E_CORE&lt;=E_NULL_MAX)),1,0)</f>
        <v>1</v>
      </c>
      <c r="AL1980" s="31" t="n">
        <f aca="false">IF(AK1980=1,IF(OBJECTIVE=1,AI1980,AJ1980),1000000000000)+ROW()*0.000000001</f>
        <v>7536.1416465015</v>
      </c>
      <c r="AM1980" s="31" t="n">
        <v>7.259243</v>
      </c>
      <c r="AN1980" s="41" t="n">
        <v>1.401534</v>
      </c>
      <c r="AO1980" s="31" t="n">
        <v>8.920932</v>
      </c>
      <c r="AP1980" s="31" t="n">
        <f aca="false">IF(CORE_MODE=1,G1980,IF(OR(CORE_MODE=3,CORE_MODE=4),G1980+(CHOOSE(N_CW+1,0,1,CW_N2,CW_N3,CW_N4,CW_N5,CW_N6)+CHOOSE(N_CW_A+1,0,CW_A1,CW_A2))*CW_PER_SWING*AM1980,AM1980))</f>
        <v>28.538100826909</v>
      </c>
      <c r="AQ1980" s="41" t="n">
        <f aca="false">IF(CORE_MODE=2,AN1980,K1980)</f>
        <v>1.434262</v>
      </c>
      <c r="AR1980" s="31" t="n">
        <f aca="false">IF(CORE_MODE=2,AO1980,L1980)</f>
        <v>9.321014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31" t="n">
        <v>13.132078</v>
      </c>
      <c r="H1981" s="8" t="n">
        <v>201.37861</v>
      </c>
      <c r="I1981" s="8" t="n">
        <v>1911.084804</v>
      </c>
      <c r="J1981" s="31" t="n">
        <v>9.490009</v>
      </c>
      <c r="K1981" s="41" t="n">
        <v>1.444603</v>
      </c>
      <c r="L1981" s="31" t="n">
        <v>12.925841</v>
      </c>
      <c r="M1981" s="8" t="n">
        <v>244</v>
      </c>
      <c r="N1981" s="8" t="n">
        <v>1092</v>
      </c>
      <c r="O1981" s="31" t="n">
        <v>15.115474</v>
      </c>
      <c r="P1981" s="31" t="n">
        <v>32.693499</v>
      </c>
      <c r="Q1981" s="31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31" t="n">
        <v>7.217601</v>
      </c>
      <c r="W1981" s="41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2*ROUNDUP(G1981*1000/V_ZENER,0)*PRICE_Z+(4+IF(CORE_MODE=1,1,0)+IF(OR(CORE_MODE=3,CORE_MODE=4),1+2*N_CW+2*N_CW_A,0))*ROUNDUP(G1981*DIODE_SAFETY/V_STICK,0)*PRICE_STICK</f>
        <v>101.7</v>
      </c>
      <c r="AG1981" s="24" t="n">
        <f aca="false">SUM(X1981:AF1981)</f>
        <v>3696.76756292</v>
      </c>
      <c r="AH1981" s="20" t="n">
        <f aca="false">FIXED_BOM</f>
        <v>3666</v>
      </c>
      <c r="AI1981" s="24" t="n">
        <f aca="false">(AG1981+AH1981)*(1+CONT)</f>
        <v>8467.182697358</v>
      </c>
      <c r="AJ1981" s="24" t="n">
        <f aca="false">IF(AR1981&gt;0,AI1981/AR1981,1000000000000)</f>
        <v>655.058552658817</v>
      </c>
      <c r="AK1981" s="8" t="n">
        <f aca="false">IF(AND(AP1981&gt;=V_NEED,AR1981&gt;=P_MIN,AQ1981&gt;=Z_MIN,F1981&lt;=N_CAP,D1981&lt;=R_MAX,OR(CORONA_REQ=0,O1981&gt;=G1981),OR(CORE_MODE&lt;&gt;3,E_CORE&lt;=E_NULL_MAX)),1,0)</f>
        <v>0</v>
      </c>
      <c r="AL1981" s="31" t="n">
        <f aca="false">IF(AK1981=1,IF(OBJECTIVE=1,AI1981,AJ1981),1000000000000)+ROW()*0.000000001</f>
        <v>1000000000000</v>
      </c>
      <c r="AM1981" s="31" t="n">
        <v>7.324192</v>
      </c>
      <c r="AN1981" s="41" t="n">
        <v>1.419212</v>
      </c>
      <c r="AO1981" s="31" t="n">
        <v>12.513972</v>
      </c>
      <c r="AP1981" s="31" t="n">
        <f aca="false">IF(CORE_MODE=1,G1981,IF(OR(CORE_MODE=3,CORE_MODE=4),G1981+(CHOOSE(N_CW+1,0,1,CW_N2,CW_N3,CW_N4,CW_N5,CW_N6)+CHOOSE(N_CW_A+1,0,CW_A1,CW_A2))*CW_PER_SWING*AM1981,AM1981))</f>
        <v>28.675939686496</v>
      </c>
      <c r="AQ1981" s="41" t="n">
        <f aca="false">IF(CORE_MODE=2,AN1981,K1981)</f>
        <v>1.444603</v>
      </c>
      <c r="AR1981" s="31" t="n">
        <f aca="false">IF(CORE_MODE=2,AO1981,L1981)</f>
        <v>12.925841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31" t="n">
        <v>13.132078</v>
      </c>
      <c r="H1982" s="8" t="n">
        <v>254.546239</v>
      </c>
      <c r="I1982" s="8" t="n">
        <v>2420.707418</v>
      </c>
      <c r="J1982" s="31" t="n">
        <v>9.509893</v>
      </c>
      <c r="K1982" s="41" t="n">
        <v>1.451006</v>
      </c>
      <c r="L1982" s="31" t="n">
        <v>16.531038</v>
      </c>
      <c r="M1982" s="8" t="n">
        <v>304</v>
      </c>
      <c r="N1982" s="8" t="n">
        <v>1212</v>
      </c>
      <c r="O1982" s="31" t="n">
        <v>15.115474</v>
      </c>
      <c r="P1982" s="31" t="n">
        <v>40.866874</v>
      </c>
      <c r="Q1982" s="31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31" t="n">
        <v>8.69058</v>
      </c>
      <c r="W1982" s="41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2*ROUNDUP(G1982*1000/V_ZENER,0)*PRICE_Z+(4+IF(CORE_MODE=1,1,0)+IF(OR(CORE_MODE=3,CORE_MODE=4),1+2*N_CW+2*N_CW_A,0))*ROUNDUP(G1982*DIODE_SAFETY/V_STICK,0)*PRICE_STICK</f>
        <v>101.7</v>
      </c>
      <c r="AG1982" s="24" t="n">
        <f aca="false">SUM(X1982:AF1982)</f>
        <v>4506.36847843</v>
      </c>
      <c r="AH1982" s="20" t="n">
        <f aca="false">FIXED_BOM</f>
        <v>3666</v>
      </c>
      <c r="AI1982" s="24" t="n">
        <f aca="false">(AG1982+AH1982)*(1+CONT)</f>
        <v>9398.2237501945</v>
      </c>
      <c r="AJ1982" s="24" t="n">
        <f aca="false">IF(AR1982&gt;0,AI1982/AR1982,1000000000000)</f>
        <v>568.519880614545</v>
      </c>
      <c r="AK1982" s="8" t="n">
        <f aca="false">IF(AND(AP1982&gt;=V_NEED,AR1982&gt;=P_MIN,AQ1982&gt;=Z_MIN,F1982&lt;=N_CAP,D1982&lt;=R_MAX,OR(CORONA_REQ=0,O1982&gt;=G1982),OR(CORE_MODE&lt;&gt;3,E_CORE&lt;=E_NULL_MAX)),1,0)</f>
        <v>0</v>
      </c>
      <c r="AL1982" s="31" t="n">
        <f aca="false">IF(AK1982=1,IF(OBJECTIVE=1,AI1982,AJ1982),1000000000000)+ROW()*0.000000001</f>
        <v>1000000000000</v>
      </c>
      <c r="AM1982" s="31" t="n">
        <v>7.378706</v>
      </c>
      <c r="AN1982" s="41" t="n">
        <v>1.430506</v>
      </c>
      <c r="AO1982" s="31" t="n">
        <v>16.117719</v>
      </c>
      <c r="AP1982" s="31" t="n">
        <f aca="false">IF(CORE_MODE=1,G1982,IF(OR(CORE_MODE=3,CORE_MODE=4),G1982+(CHOOSE(N_CW+1,0,1,CW_N2,CW_N3,CW_N4,CW_N5,CW_N6)+CHOOSE(N_CW_A+1,0,CW_A1,CW_A2))*CW_PER_SWING*AM1982,AM1982))</f>
        <v>28.791632731678</v>
      </c>
      <c r="AQ1982" s="41" t="n">
        <f aca="false">IF(CORE_MODE=2,AN1982,K1982)</f>
        <v>1.451006</v>
      </c>
      <c r="AR1982" s="31" t="n">
        <f aca="false">IF(CORE_MODE=2,AO1982,L1982)</f>
        <v>16.531038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31" t="n">
        <v>13.132078</v>
      </c>
      <c r="H1983" s="8" t="n">
        <v>307.713868</v>
      </c>
      <c r="I1983" s="8" t="n">
        <v>2930.330032</v>
      </c>
      <c r="J1983" s="31" t="n">
        <v>9.522905</v>
      </c>
      <c r="K1983" s="41" t="n">
        <v>1.455208</v>
      </c>
      <c r="L1983" s="31" t="n">
        <v>20.165579</v>
      </c>
      <c r="M1983" s="8" t="n">
        <v>364</v>
      </c>
      <c r="N1983" s="8" t="n">
        <v>1332</v>
      </c>
      <c r="O1983" s="31" t="n">
        <v>15.115474</v>
      </c>
      <c r="P1983" s="31" t="n">
        <v>49.040249</v>
      </c>
      <c r="Q1983" s="31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31" t="n">
        <v>10.16356</v>
      </c>
      <c r="W1983" s="41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2*ROUNDUP(G1983*1000/V_ZENER,0)*PRICE_Z+(4+IF(CORE_MODE=1,1,0)+IF(OR(CORE_MODE=3,CORE_MODE=4),1+2*N_CW+2*N_CW_A,0))*ROUNDUP(G1983*DIODE_SAFETY/V_STICK,0)*PRICE_STICK</f>
        <v>101.7</v>
      </c>
      <c r="AG1983" s="24" t="n">
        <f aca="false">SUM(X1983:AF1983)</f>
        <v>5315.96939394</v>
      </c>
      <c r="AH1983" s="20" t="n">
        <f aca="false">FIXED_BOM</f>
        <v>3666</v>
      </c>
      <c r="AI1983" s="24" t="n">
        <f aca="false">(AG1983+AH1983)*(1+CONT)</f>
        <v>10329.264803031</v>
      </c>
      <c r="AJ1983" s="24" t="n">
        <f aca="false">IF(AR1983&gt;0,AI1983/AR1983,1000000000000)</f>
        <v>512.222575063726</v>
      </c>
      <c r="AK1983" s="8" t="n">
        <f aca="false">IF(AND(AP1983&gt;=V_NEED,AR1983&gt;=P_MIN,AQ1983&gt;=Z_MIN,F1983&lt;=N_CAP,D1983&lt;=R_MAX,OR(CORONA_REQ=0,O1983&gt;=G1983),OR(CORE_MODE&lt;&gt;3,E_CORE&lt;=E_NULL_MAX)),1,0)</f>
        <v>0</v>
      </c>
      <c r="AL1983" s="31" t="n">
        <f aca="false">IF(AK1983=1,IF(OBJECTIVE=1,AI1983,AJ1983),1000000000000)+ROW()*0.000000001</f>
        <v>1000000000000</v>
      </c>
      <c r="AM1983" s="31" t="n">
        <v>7.422702</v>
      </c>
      <c r="AN1983" s="41" t="n">
        <v>1.43871</v>
      </c>
      <c r="AO1983" s="31" t="n">
        <v>19.773092</v>
      </c>
      <c r="AP1983" s="31" t="n">
        <f aca="false">IF(CORE_MODE=1,G1983,IF(OR(CORE_MODE=3,CORE_MODE=4),G1983+(CHOOSE(N_CW+1,0,1,CW_N2,CW_N3,CW_N4,CW_N5,CW_N6)+CHOOSE(N_CW_A+1,0,CW_A1,CW_A2))*CW_PER_SWING*AM1983,AM1983))</f>
        <v>28.885003814626</v>
      </c>
      <c r="AQ1983" s="41" t="n">
        <f aca="false">IF(CORE_MODE=2,AN1983,K1983)</f>
        <v>1.455208</v>
      </c>
      <c r="AR1983" s="31" t="n">
        <f aca="false">IF(CORE_MODE=2,AO1983,L1983)</f>
        <v>20.165579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31" t="n">
        <v>13.132078</v>
      </c>
      <c r="H1984" s="8" t="n">
        <v>414.049127</v>
      </c>
      <c r="I1984" s="8" t="n">
        <v>3949.575261</v>
      </c>
      <c r="J1984" s="31" t="n">
        <v>9.538905</v>
      </c>
      <c r="K1984" s="41" t="n">
        <v>1.460062</v>
      </c>
      <c r="L1984" s="31" t="n">
        <v>27.368974</v>
      </c>
      <c r="M1984" s="8" t="n">
        <v>484</v>
      </c>
      <c r="N1984" s="8" t="n">
        <v>1572</v>
      </c>
      <c r="O1984" s="31" t="n">
        <v>15.115474</v>
      </c>
      <c r="P1984" s="31" t="n">
        <v>65.386998</v>
      </c>
      <c r="Q1984" s="31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31" t="n">
        <v>13.109519</v>
      </c>
      <c r="W1984" s="41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2*ROUNDUP(G1984*1000/V_ZENER,0)*PRICE_Z+(4+IF(CORE_MODE=1,1,0)+IF(OR(CORE_MODE=3,CORE_MODE=4),1+2*N_CW+2*N_CW_A,0))*ROUNDUP(G1984*DIODE_SAFETY/V_STICK,0)*PRICE_STICK</f>
        <v>101.7</v>
      </c>
      <c r="AG1984" s="24" t="n">
        <f aca="false">SUM(X1984:AF1984)</f>
        <v>6935.17120799</v>
      </c>
      <c r="AH1984" s="20" t="n">
        <f aca="false">FIXED_BOM</f>
        <v>3666</v>
      </c>
      <c r="AI1984" s="24" t="n">
        <f aca="false">(AG1984+AH1984)*(1+CONT)</f>
        <v>12191.3468891885</v>
      </c>
      <c r="AJ1984" s="24" t="n">
        <f aca="false">IF(AR1984&gt;0,AI1984/AR1984,1000000000000)</f>
        <v>445.444059729404</v>
      </c>
      <c r="AK1984" s="8" t="n">
        <f aca="false">IF(AND(AP1984&gt;=V_NEED,AR1984&gt;=P_MIN,AQ1984&gt;=Z_MIN,F1984&lt;=N_CAP,D1984&lt;=R_MAX,OR(CORONA_REQ=0,O1984&gt;=G1984),OR(CORE_MODE&lt;&gt;3,E_CORE&lt;=E_NULL_MAX)),1,0)</f>
        <v>0</v>
      </c>
      <c r="AL1984" s="31" t="n">
        <f aca="false">IF(AK1984=1,IF(OBJECTIVE=1,AI1984,AJ1984),1000000000000)+ROW()*0.000000001</f>
        <v>1000000000000</v>
      </c>
      <c r="AM1984" s="31" t="n">
        <v>7.562914</v>
      </c>
      <c r="AN1984" s="41" t="n">
        <v>1.447124</v>
      </c>
      <c r="AO1984" s="31" t="n">
        <v>26.957469</v>
      </c>
      <c r="AP1984" s="31" t="n">
        <f aca="false">IF(CORE_MODE=1,G1984,IF(OR(CORE_MODE=3,CORE_MODE=4),G1984+(CHOOSE(N_CW+1,0,1,CW_N2,CW_N3,CW_N4,CW_N5,CW_N6)+CHOOSE(N_CW_A+1,0,CW_A1,CW_A2))*CW_PER_SWING*AM1984,AM1984))</f>
        <v>29.182570554382</v>
      </c>
      <c r="AQ1984" s="41" t="n">
        <f aca="false">IF(CORE_MODE=2,AN1984,K1984)</f>
        <v>1.460062</v>
      </c>
      <c r="AR1984" s="31" t="n">
        <f aca="false">IF(CORE_MODE=2,AO1984,L1984)</f>
        <v>27.368974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31" t="n">
        <v>16.907073</v>
      </c>
      <c r="H1985" s="8" t="n">
        <v>41.45083</v>
      </c>
      <c r="I1985" s="8" t="n">
        <v>476.871844</v>
      </c>
      <c r="J1985" s="31" t="n">
        <v>11.504518</v>
      </c>
      <c r="K1985" s="41" t="n">
        <v>1.403834</v>
      </c>
      <c r="L1985" s="31" t="n">
        <v>4.973501</v>
      </c>
      <c r="M1985" s="8" t="n">
        <v>106</v>
      </c>
      <c r="N1985" s="8" t="n">
        <v>824</v>
      </c>
      <c r="O1985" s="31" t="n">
        <v>13.139418</v>
      </c>
      <c r="P1985" s="31" t="n">
        <v>4.501429</v>
      </c>
      <c r="Q1985" s="31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31" t="n">
        <v>3.829747</v>
      </c>
      <c r="W1985" s="41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2*ROUNDUP(G1985*1000/V_ZENER,0)*PRICE_Z+(4+IF(CORE_MODE=1,1,0)+IF(OR(CORE_MODE=3,CORE_MODE=4),1+2*N_CW+2*N_CW_A,0))*ROUNDUP(G1985*DIODE_SAFETY/V_STICK,0)*PRICE_STICK</f>
        <v>147</v>
      </c>
      <c r="AG1985" s="24" t="n">
        <f aca="false">SUM(X1985:AF1985)</f>
        <v>1712.30923645</v>
      </c>
      <c r="AH1985" s="20" t="n">
        <f aca="false">FIXED_BOM</f>
        <v>3666</v>
      </c>
      <c r="AI1985" s="24" t="n">
        <f aca="false">(AG1985+AH1985)*(1+CONT)</f>
        <v>6185.0556219175</v>
      </c>
      <c r="AJ1985" s="24" t="n">
        <f aca="false">IF(AR1985&gt;0,AI1985/AR1985,1000000000000)</f>
        <v>1243.60196608335</v>
      </c>
      <c r="AK1985" s="8" t="n">
        <f aca="false">IF(AND(AP1985&gt;=V_NEED,AR1985&gt;=P_MIN,AQ1985&gt;=Z_MIN,F1985&lt;=N_CAP,D1985&lt;=R_MAX,OR(CORONA_REQ=0,O1985&gt;=G1985),OR(CORE_MODE&lt;&gt;3,E_CORE&lt;=E_NULL_MAX)),1,0)</f>
        <v>0</v>
      </c>
      <c r="AL1985" s="31" t="n">
        <f aca="false">IF(AK1985=1,IF(OBJECTIVE=1,AI1985,AJ1985),1000000000000)+ROW()*0.000000001</f>
        <v>1000000000000</v>
      </c>
      <c r="AM1985" s="31" t="n">
        <v>9.226491</v>
      </c>
      <c r="AN1985" s="41" t="n">
        <v>1.319767</v>
      </c>
      <c r="AO1985" s="31" t="n">
        <v>4.325261</v>
      </c>
      <c r="AP1985" s="31" t="n">
        <f aca="false">IF(CORE_MODE=1,G1985,IF(OR(CORE_MODE=3,CORE_MODE=4),G1985+(CHOOSE(N_CW+1,0,1,CW_N2,CW_N3,CW_N4,CW_N5,CW_N6)+CHOOSE(N_CW_A+1,0,CW_A1,CW_A2))*CW_PER_SWING*AM1985,AM1985))</f>
        <v>36.488113469133</v>
      </c>
      <c r="AQ1985" s="41" t="n">
        <f aca="false">IF(CORE_MODE=2,AN1985,K1985)</f>
        <v>1.403834</v>
      </c>
      <c r="AR1985" s="31" t="n">
        <f aca="false">IF(CORE_MODE=2,AO1985,L1985)</f>
        <v>4.973501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31" t="n">
        <v>16.907073</v>
      </c>
      <c r="H1986" s="8" t="n">
        <v>63.994162</v>
      </c>
      <c r="I1986" s="8" t="n">
        <v>749.370041</v>
      </c>
      <c r="J1986" s="31" t="n">
        <v>11.709975</v>
      </c>
      <c r="K1986" s="41" t="n">
        <v>1.444357</v>
      </c>
      <c r="L1986" s="31" t="n">
        <v>8.365115</v>
      </c>
      <c r="M1986" s="8" t="n">
        <v>153.5</v>
      </c>
      <c r="N1986" s="8" t="n">
        <v>919</v>
      </c>
      <c r="O1986" s="31" t="n">
        <v>13.139418</v>
      </c>
      <c r="P1986" s="31" t="n">
        <v>6.752144</v>
      </c>
      <c r="Q1986" s="31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31" t="n">
        <v>4.995856</v>
      </c>
      <c r="W1986" s="41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2*ROUNDUP(G1986*1000/V_ZENER,0)*PRICE_Z+(4+IF(CORE_MODE=1,1,0)+IF(OR(CORE_MODE=3,CORE_MODE=4),1+2*N_CW+2*N_CW_A,0))*ROUNDUP(G1986*DIODE_SAFETY/V_STICK,0)*PRICE_STICK</f>
        <v>147</v>
      </c>
      <c r="AG1986" s="24" t="n">
        <f aca="false">SUM(X1986:AF1986)</f>
        <v>2283.10190808</v>
      </c>
      <c r="AH1986" s="20" t="n">
        <f aca="false">FIXED_BOM</f>
        <v>3666</v>
      </c>
      <c r="AI1986" s="24" t="n">
        <f aca="false">(AG1986+AH1986)*(1+CONT)</f>
        <v>6841.467194292</v>
      </c>
      <c r="AJ1986" s="24" t="n">
        <f aca="false">IF(AR1986&gt;0,AI1986/AR1986,1000000000000)</f>
        <v>817.856920591289</v>
      </c>
      <c r="AK1986" s="8" t="n">
        <f aca="false">IF(AND(AP1986&gt;=V_NEED,AR1986&gt;=P_MIN,AQ1986&gt;=Z_MIN,F1986&lt;=N_CAP,D1986&lt;=R_MAX,OR(CORONA_REQ=0,O1986&gt;=G1986),OR(CORE_MODE&lt;&gt;3,E_CORE&lt;=E_NULL_MAX)),1,0)</f>
        <v>0</v>
      </c>
      <c r="AL1986" s="31" t="n">
        <f aca="false">IF(AK1986=1,IF(OBJECTIVE=1,AI1986,AJ1986),1000000000000)+ROW()*0.000000001</f>
        <v>1000000000000</v>
      </c>
      <c r="AM1986" s="31" t="n">
        <v>9.304812</v>
      </c>
      <c r="AN1986" s="41" t="n">
        <v>1.384046</v>
      </c>
      <c r="AO1986" s="31" t="n">
        <v>7.700081</v>
      </c>
      <c r="AP1986" s="31" t="n">
        <f aca="false">IF(CORE_MODE=1,G1986,IF(OR(CORE_MODE=3,CORE_MODE=4),G1986+(CHOOSE(N_CW+1,0,1,CW_N2,CW_N3,CW_N4,CW_N5,CW_N6)+CHOOSE(N_CW_A+1,0,CW_A1,CW_A2))*CW_PER_SWING*AM1986,AM1986))</f>
        <v>36.654331229556</v>
      </c>
      <c r="AQ1986" s="41" t="n">
        <f aca="false">IF(CORE_MODE=2,AN1986,K1986)</f>
        <v>1.444357</v>
      </c>
      <c r="AR1986" s="31" t="n">
        <f aca="false">IF(CORE_MODE=2,AO1986,L1986)</f>
        <v>8.365115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31" t="n">
        <v>16.907073</v>
      </c>
      <c r="H1987" s="8" t="n">
        <v>86.537494</v>
      </c>
      <c r="I1987" s="8" t="n">
        <v>1021.868238</v>
      </c>
      <c r="J1987" s="31" t="n">
        <v>11.808387</v>
      </c>
      <c r="K1987" s="41" t="n">
        <v>1.464191</v>
      </c>
      <c r="L1987" s="31" t="n">
        <v>11.774014</v>
      </c>
      <c r="M1987" s="8" t="n">
        <v>210.5</v>
      </c>
      <c r="N1987" s="8" t="n">
        <v>1033</v>
      </c>
      <c r="O1987" s="31" t="n">
        <v>13.139418</v>
      </c>
      <c r="P1987" s="31" t="n">
        <v>9.002859</v>
      </c>
      <c r="Q1987" s="31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31" t="n">
        <v>6.395187</v>
      </c>
      <c r="W1987" s="41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2*ROUNDUP(G1987*1000/V_ZENER,0)*PRICE_Z+(4+IF(CORE_MODE=1,1,0)+IF(OR(CORE_MODE=3,CORE_MODE=4),1+2*N_CW+2*N_CW_A,0))*ROUNDUP(G1987*DIODE_SAFETY/V_STICK,0)*PRICE_STICK</f>
        <v>147</v>
      </c>
      <c r="AG1987" s="24" t="n">
        <f aca="false">SUM(X1987:AF1987)</f>
        <v>2955.19740479</v>
      </c>
      <c r="AH1987" s="20" t="n">
        <f aca="false">FIXED_BOM</f>
        <v>3666</v>
      </c>
      <c r="AI1987" s="24" t="n">
        <f aca="false">(AG1987+AH1987)*(1+CONT)</f>
        <v>7614.3770155085</v>
      </c>
      <c r="AJ1987" s="24" t="n">
        <f aca="false">IF(AR1987&gt;0,AI1987/AR1987,1000000000000)</f>
        <v>646.710375536202</v>
      </c>
      <c r="AK1987" s="8" t="n">
        <f aca="false">IF(AND(AP1987&gt;=V_NEED,AR1987&gt;=P_MIN,AQ1987&gt;=Z_MIN,F1987&lt;=N_CAP,D1987&lt;=R_MAX,OR(CORONA_REQ=0,O1987&gt;=G1987),OR(CORE_MODE&lt;&gt;3,E_CORE&lt;=E_NULL_MAX)),1,0)</f>
        <v>0</v>
      </c>
      <c r="AL1987" s="31" t="n">
        <f aca="false">IF(AK1987=1,IF(OBJECTIVE=1,AI1987,AJ1987),1000000000000)+ROW()*0.000000001</f>
        <v>1000000000000</v>
      </c>
      <c r="AM1987" s="31" t="n">
        <v>9.35841</v>
      </c>
      <c r="AN1987" s="41" t="n">
        <v>1.41641</v>
      </c>
      <c r="AO1987" s="31" t="n">
        <v>11.086171</v>
      </c>
      <c r="AP1987" s="31" t="n">
        <f aca="false">IF(CORE_MODE=1,G1987,IF(OR(CORE_MODE=3,CORE_MODE=4),G1987+(CHOOSE(N_CW+1,0,1,CW_N2,CW_N3,CW_N4,CW_N5,CW_N6)+CHOOSE(N_CW_A+1,0,CW_A1,CW_A2))*CW_PER_SWING*AM1987,AM1987))</f>
        <v>36.76808028183</v>
      </c>
      <c r="AQ1987" s="41" t="n">
        <f aca="false">IF(CORE_MODE=2,AN1987,K1987)</f>
        <v>1.464191</v>
      </c>
      <c r="AR1987" s="31" t="n">
        <f aca="false">IF(CORE_MODE=2,AO1987,L1987)</f>
        <v>11.774014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31" t="n">
        <v>16.907073</v>
      </c>
      <c r="H1988" s="8" t="n">
        <v>109.080825</v>
      </c>
      <c r="I1988" s="8" t="n">
        <v>1294.366434</v>
      </c>
      <c r="J1988" s="31" t="n">
        <v>11.866122</v>
      </c>
      <c r="K1988" s="41" t="n">
        <v>1.476345</v>
      </c>
      <c r="L1988" s="31" t="n">
        <v>15.18844</v>
      </c>
      <c r="M1988" s="8" t="n">
        <v>258</v>
      </c>
      <c r="N1988" s="8" t="n">
        <v>1128</v>
      </c>
      <c r="O1988" s="31" t="n">
        <v>13.139418</v>
      </c>
      <c r="P1988" s="31" t="n">
        <v>11.253574</v>
      </c>
      <c r="Q1988" s="31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31" t="n">
        <v>7.561296</v>
      </c>
      <c r="W1988" s="41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2*ROUNDUP(G1988*1000/V_ZENER,0)*PRICE_Z+(4+IF(CORE_MODE=1,1,0)+IF(OR(CORE_MODE=3,CORE_MODE=4),1+2*N_CW+2*N_CW_A,0))*ROUNDUP(G1988*DIODE_SAFETY/V_STICK,0)*PRICE_STICK</f>
        <v>147</v>
      </c>
      <c r="AG1988" s="24" t="n">
        <f aca="false">SUM(X1988:AF1988)</f>
        <v>3525.99007142</v>
      </c>
      <c r="AH1988" s="20" t="n">
        <f aca="false">FIXED_BOM</f>
        <v>3666</v>
      </c>
      <c r="AI1988" s="24" t="n">
        <f aca="false">(AG1988+AH1988)*(1+CONT)</f>
        <v>8270.788582133</v>
      </c>
      <c r="AJ1988" s="24" t="n">
        <f aca="false">IF(AR1988&gt;0,AI1988/AR1988,1000000000000)</f>
        <v>544.544968550621</v>
      </c>
      <c r="AK1988" s="8" t="n">
        <f aca="false">IF(AND(AP1988&gt;=V_NEED,AR1988&gt;=P_MIN,AQ1988&gt;=Z_MIN,F1988&lt;=N_CAP,D1988&lt;=R_MAX,OR(CORONA_REQ=0,O1988&gt;=G1988),OR(CORE_MODE&lt;&gt;3,E_CORE&lt;=E_NULL_MAX)),1,0)</f>
        <v>0</v>
      </c>
      <c r="AL1988" s="31" t="n">
        <f aca="false">IF(AK1988=1,IF(OBJECTIVE=1,AI1988,AJ1988),1000000000000)+ROW()*0.000000001</f>
        <v>1000000000000</v>
      </c>
      <c r="AM1988" s="31" t="n">
        <v>9.399002</v>
      </c>
      <c r="AN1988" s="41" t="n">
        <v>1.437451</v>
      </c>
      <c r="AO1988" s="31" t="n">
        <v>14.502384</v>
      </c>
      <c r="AP1988" s="31" t="n">
        <f aca="false">IF(CORE_MODE=1,G1988,IF(OR(CORE_MODE=3,CORE_MODE=4),G1988+(CHOOSE(N_CW+1,0,1,CW_N2,CW_N3,CW_N4,CW_N5,CW_N6)+CHOOSE(N_CW_A+1,0,CW_A1,CW_A2))*CW_PER_SWING*AM1988,AM1988))</f>
        <v>36.854227181526</v>
      </c>
      <c r="AQ1988" s="41" t="n">
        <f aca="false">IF(CORE_MODE=2,AN1988,K1988)</f>
        <v>1.476345</v>
      </c>
      <c r="AR1988" s="31" t="n">
        <f aca="false">IF(CORE_MODE=2,AO1988,L1988)</f>
        <v>15.18844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31" t="n">
        <v>16.907073</v>
      </c>
      <c r="H1989" s="8" t="n">
        <v>131.624157</v>
      </c>
      <c r="I1989" s="8" t="n">
        <v>1566.864631</v>
      </c>
      <c r="J1989" s="31" t="n">
        <v>11.904081</v>
      </c>
      <c r="K1989" s="41" t="n">
        <v>1.4844</v>
      </c>
      <c r="L1989" s="31" t="n">
        <v>18.603763</v>
      </c>
      <c r="M1989" s="8" t="n">
        <v>315</v>
      </c>
      <c r="N1989" s="8" t="n">
        <v>1242</v>
      </c>
      <c r="O1989" s="31" t="n">
        <v>13.139418</v>
      </c>
      <c r="P1989" s="31" t="n">
        <v>13.504288</v>
      </c>
      <c r="Q1989" s="31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31" t="n">
        <v>8.960626</v>
      </c>
      <c r="W1989" s="41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2*ROUNDUP(G1989*1000/V_ZENER,0)*PRICE_Z+(4+IF(CORE_MODE=1,1,0)+IF(OR(CORE_MODE=3,CORE_MODE=4),1+2*N_CW+2*N_CW_A,0))*ROUNDUP(G1989*DIODE_SAFETY/V_STICK,0)*PRICE_STICK</f>
        <v>147</v>
      </c>
      <c r="AG1989" s="24" t="n">
        <f aca="false">SUM(X1989:AF1989)</f>
        <v>4198.08549616</v>
      </c>
      <c r="AH1989" s="20" t="n">
        <f aca="false">FIXED_BOM</f>
        <v>3666</v>
      </c>
      <c r="AI1989" s="24" t="n">
        <f aca="false">(AG1989+AH1989)*(1+CONT)</f>
        <v>9043.698320584</v>
      </c>
      <c r="AJ1989" s="24" t="n">
        <f aca="false">IF(AR1989&gt;0,AI1989/AR1989,1000000000000)</f>
        <v>486.121991587616</v>
      </c>
      <c r="AK1989" s="8" t="n">
        <f aca="false">IF(AND(AP1989&gt;=V_NEED,AR1989&gt;=P_MIN,AQ1989&gt;=Z_MIN,F1989&lt;=N_CAP,D1989&lt;=R_MAX,OR(CORONA_REQ=0,O1989&gt;=G1989),OR(CORE_MODE&lt;&gt;3,E_CORE&lt;=E_NULL_MAX)),1,0)</f>
        <v>0</v>
      </c>
      <c r="AL1989" s="31" t="n">
        <f aca="false">IF(AK1989=1,IF(OBJECTIVE=1,AI1989,AJ1989),1000000000000)+ROW()*0.000000001</f>
        <v>1000000000000</v>
      </c>
      <c r="AM1989" s="31" t="n">
        <v>9.43744</v>
      </c>
      <c r="AN1989" s="41" t="n">
        <v>1.45213</v>
      </c>
      <c r="AO1989" s="31" t="n">
        <v>17.939237</v>
      </c>
      <c r="AP1989" s="31" t="n">
        <f aca="false">IF(CORE_MODE=1,G1989,IF(OR(CORE_MODE=3,CORE_MODE=4),G1989+(CHOOSE(N_CW+1,0,1,CW_N2,CW_N3,CW_N4,CW_N5,CW_N6)+CHOOSE(N_CW_A+1,0,CW_A1,CW_A2))*CW_PER_SWING*AM1989,AM1989))</f>
        <v>36.93580272672</v>
      </c>
      <c r="AQ1989" s="41" t="n">
        <f aca="false">IF(CORE_MODE=2,AN1989,K1989)</f>
        <v>1.4844</v>
      </c>
      <c r="AR1989" s="31" t="n">
        <f aca="false">IF(CORE_MODE=2,AO1989,L1989)</f>
        <v>18.603763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31" t="n">
        <v>16.907073</v>
      </c>
      <c r="H1990" s="8" t="n">
        <v>176.710821</v>
      </c>
      <c r="I1990" s="8" t="n">
        <v>2111.861025</v>
      </c>
      <c r="J1990" s="31" t="n">
        <v>11.950943</v>
      </c>
      <c r="K1990" s="41" t="n">
        <v>1.493728</v>
      </c>
      <c r="L1990" s="31" t="n">
        <v>25.410029</v>
      </c>
      <c r="M1990" s="8" t="n">
        <v>419.5</v>
      </c>
      <c r="N1990" s="8" t="n">
        <v>1451</v>
      </c>
      <c r="O1990" s="31" t="n">
        <v>13.139418</v>
      </c>
      <c r="P1990" s="31" t="n">
        <v>18.005718</v>
      </c>
      <c r="Q1990" s="31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31" t="n">
        <v>11.526066</v>
      </c>
      <c r="W1990" s="41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2*ROUNDUP(G1990*1000/V_ZENER,0)*PRICE_Z+(4+IF(CORE_MODE=1,1,0)+IF(OR(CORE_MODE=3,CORE_MODE=4),1+2*N_CW+2*N_CW_A,0))*ROUNDUP(G1990*DIODE_SAFETY/V_STICK,0)*PRICE_STICK</f>
        <v>147</v>
      </c>
      <c r="AG1990" s="24" t="n">
        <f aca="false">SUM(X1990:AF1990)</f>
        <v>5440.973661</v>
      </c>
      <c r="AH1990" s="20" t="n">
        <f aca="false">FIXED_BOM</f>
        <v>3666</v>
      </c>
      <c r="AI1990" s="24" t="n">
        <f aca="false">(AG1990+AH1990)*(1+CONT)</f>
        <v>10473.01971015</v>
      </c>
      <c r="AJ1990" s="24" t="n">
        <f aca="false">IF(AR1990&gt;0,AI1990/AR1990,1000000000000)</f>
        <v>412.160871998611</v>
      </c>
      <c r="AK1990" s="8" t="n">
        <f aca="false">IF(AND(AP1990&gt;=V_NEED,AR1990&gt;=P_MIN,AQ1990&gt;=Z_MIN,F1990&lt;=N_CAP,D1990&lt;=R_MAX,OR(CORONA_REQ=0,O1990&gt;=G1990),OR(CORE_MODE&lt;&gt;3,E_CORE&lt;=E_NULL_MAX)),1,0)</f>
        <v>0</v>
      </c>
      <c r="AL1990" s="31" t="n">
        <f aca="false">IF(AK1990=1,IF(OBJECTIVE=1,AI1990,AJ1990),1000000000000)+ROW()*0.000000001</f>
        <v>1000000000000</v>
      </c>
      <c r="AM1990" s="31" t="n">
        <v>9.528139</v>
      </c>
      <c r="AN1990" s="41" t="n">
        <v>1.468139</v>
      </c>
      <c r="AO1990" s="31" t="n">
        <v>24.711722</v>
      </c>
      <c r="AP1990" s="31" t="n">
        <f aca="false">IF(CORE_MODE=1,G1990,IF(OR(CORE_MODE=3,CORE_MODE=4),G1990+(CHOOSE(N_CW+1,0,1,CW_N2,CW_N3,CW_N4,CW_N5,CW_N6)+CHOOSE(N_CW_A+1,0,CW_A1,CW_A2))*CW_PER_SWING*AM1990,AM1990))</f>
        <v>37.128289858557</v>
      </c>
      <c r="AQ1990" s="41" t="n">
        <f aca="false">IF(CORE_MODE=2,AN1990,K1990)</f>
        <v>1.493728</v>
      </c>
      <c r="AR1990" s="31" t="n">
        <f aca="false">IF(CORE_MODE=2,AO1990,L1990)</f>
        <v>25.410029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31" t="n">
        <v>16.907073</v>
      </c>
      <c r="H1991" s="8" t="n">
        <v>54.935474</v>
      </c>
      <c r="I1991" s="8" t="n">
        <v>574.344945</v>
      </c>
      <c r="J1991" s="31" t="n">
        <v>10.454901</v>
      </c>
      <c r="K1991" s="41" t="n">
        <v>1.40424</v>
      </c>
      <c r="L1991" s="31" t="n">
        <v>6.002383</v>
      </c>
      <c r="M1991" s="8" t="n">
        <v>115.5</v>
      </c>
      <c r="N1991" s="8" t="n">
        <v>843</v>
      </c>
      <c r="O1991" s="31" t="n">
        <v>13.139418</v>
      </c>
      <c r="P1991" s="31" t="n">
        <v>5.31573</v>
      </c>
      <c r="Q1991" s="31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31" t="n">
        <v>4.062969</v>
      </c>
      <c r="W1991" s="41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2*ROUNDUP(G1991*1000/V_ZENER,0)*PRICE_Z+(4+IF(CORE_MODE=1,1,0)+IF(OR(CORE_MODE=3,CORE_MODE=4),1+2*N_CW+2*N_CW_A,0))*ROUNDUP(G1991*DIODE_SAFETY/V_STICK,0)*PRICE_STICK</f>
        <v>147</v>
      </c>
      <c r="AG1991" s="24" t="n">
        <f aca="false">SUM(X1991:AF1991)</f>
        <v>1823.3593095</v>
      </c>
      <c r="AH1991" s="20" t="n">
        <f aca="false">FIXED_BOM</f>
        <v>3666</v>
      </c>
      <c r="AI1991" s="24" t="n">
        <f aca="false">(AG1991+AH1991)*(1+CONT)</f>
        <v>6312.763205925</v>
      </c>
      <c r="AJ1991" s="24" t="n">
        <f aca="false">IF(AR1991&gt;0,AI1991/AR1991,1000000000000)</f>
        <v>1051.70949703226</v>
      </c>
      <c r="AK1991" s="8" t="n">
        <f aca="false">IF(AND(AP1991&gt;=V_NEED,AR1991&gt;=P_MIN,AQ1991&gt;=Z_MIN,F1991&lt;=N_CAP,D1991&lt;=R_MAX,OR(CORONA_REQ=0,O1991&gt;=G1991),OR(CORE_MODE&lt;&gt;3,E_CORE&lt;=E_NULL_MAX)),1,0)</f>
        <v>0</v>
      </c>
      <c r="AL1991" s="31" t="n">
        <f aca="false">IF(AK1991=1,IF(OBJECTIVE=1,AI1991,AJ1991),1000000000000)+ROW()*0.000000001</f>
        <v>1000000000000</v>
      </c>
      <c r="AM1991" s="31" t="n">
        <v>9.2287</v>
      </c>
      <c r="AN1991" s="41" t="n">
        <v>1.332426</v>
      </c>
      <c r="AO1991" s="31" t="n">
        <v>5.328558</v>
      </c>
      <c r="AP1991" s="31" t="n">
        <f aca="false">IF(CORE_MODE=1,G1991,IF(OR(CORE_MODE=3,CORE_MODE=4),G1991+(CHOOSE(N_CW+1,0,1,CW_N2,CW_N3,CW_N4,CW_N5,CW_N6)+CHOOSE(N_CW_A+1,0,CW_A1,CW_A2))*CW_PER_SWING*AM1991,AM1991))</f>
        <v>36.4928015481</v>
      </c>
      <c r="AQ1991" s="41" t="n">
        <f aca="false">IF(CORE_MODE=2,AN1991,K1991)</f>
        <v>1.40424</v>
      </c>
      <c r="AR1991" s="31" t="n">
        <f aca="false">IF(CORE_MODE=2,AO1991,L1991)</f>
        <v>6.002383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31" t="n">
        <v>16.907073</v>
      </c>
      <c r="H1992" s="8" t="n">
        <v>85.184316</v>
      </c>
      <c r="I1992" s="8" t="n">
        <v>902.542057</v>
      </c>
      <c r="J1992" s="31" t="n">
        <v>10.595167</v>
      </c>
      <c r="K1992" s="41" t="n">
        <v>1.43743</v>
      </c>
      <c r="L1992" s="31" t="n">
        <v>9.977538</v>
      </c>
      <c r="M1992" s="8" t="n">
        <v>163</v>
      </c>
      <c r="N1992" s="8" t="n">
        <v>938</v>
      </c>
      <c r="O1992" s="31" t="n">
        <v>13.139418</v>
      </c>
      <c r="P1992" s="31" t="n">
        <v>7.973595</v>
      </c>
      <c r="Q1992" s="31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31" t="n">
        <v>5.229078</v>
      </c>
      <c r="W1992" s="41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2*ROUNDUP(G1992*1000/V_ZENER,0)*PRICE_Z+(4+IF(CORE_MODE=1,1,0)+IF(OR(CORE_MODE=3,CORE_MODE=4),1+2*N_CW+2*N_CW_A,0))*ROUNDUP(G1992*DIODE_SAFETY/V_STICK,0)*PRICE_STICK</f>
        <v>147</v>
      </c>
      <c r="AG1992" s="24" t="n">
        <f aca="false">SUM(X1992:AF1992)</f>
        <v>2399.02556163</v>
      </c>
      <c r="AH1992" s="20" t="n">
        <f aca="false">FIXED_BOM</f>
        <v>3666</v>
      </c>
      <c r="AI1992" s="24" t="n">
        <f aca="false">(AG1992+AH1992)*(1+CONT)</f>
        <v>6974.7793958745</v>
      </c>
      <c r="AJ1992" s="24" t="n">
        <f aca="false">IF(AR1992&gt;0,AI1992/AR1992,1000000000000)</f>
        <v>699.048141522939</v>
      </c>
      <c r="AK1992" s="8" t="n">
        <f aca="false">IF(AND(AP1992&gt;=V_NEED,AR1992&gt;=P_MIN,AQ1992&gt;=Z_MIN,F1992&lt;=N_CAP,D1992&lt;=R_MAX,OR(CORONA_REQ=0,O1992&gt;=G1992),OR(CORE_MODE&lt;&gt;3,E_CORE&lt;=E_NULL_MAX)),1,0)</f>
        <v>0</v>
      </c>
      <c r="AL1992" s="31" t="n">
        <f aca="false">IF(AK1992=1,IF(OBJECTIVE=1,AI1992,AJ1992),1000000000000)+ROW()*0.000000001</f>
        <v>1000000000000</v>
      </c>
      <c r="AM1992" s="31" t="n">
        <v>9.306086</v>
      </c>
      <c r="AN1992" s="41" t="n">
        <v>1.387142</v>
      </c>
      <c r="AO1992" s="31" t="n">
        <v>9.308272</v>
      </c>
      <c r="AP1992" s="31" t="n">
        <f aca="false">IF(CORE_MODE=1,G1992,IF(OR(CORE_MODE=3,CORE_MODE=4),G1992+(CHOOSE(N_CW+1,0,1,CW_N2,CW_N3,CW_N4,CW_N5,CW_N6)+CHOOSE(N_CW_A+1,0,CW_A1,CW_A2))*CW_PER_SWING*AM1992,AM1992))</f>
        <v>36.657034992618</v>
      </c>
      <c r="AQ1992" s="41" t="n">
        <f aca="false">IF(CORE_MODE=2,AN1992,K1992)</f>
        <v>1.43743</v>
      </c>
      <c r="AR1992" s="31" t="n">
        <f aca="false">IF(CORE_MODE=2,AO1992,L1992)</f>
        <v>9.977538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31" t="n">
        <v>16.907073</v>
      </c>
      <c r="H1993" s="8" t="n">
        <v>115.433158</v>
      </c>
      <c r="I1993" s="8" t="n">
        <v>1230.739168</v>
      </c>
      <c r="J1993" s="31" t="n">
        <v>10.661921</v>
      </c>
      <c r="K1993" s="41" t="n">
        <v>1.453766</v>
      </c>
      <c r="L1993" s="31" t="n">
        <v>13.974087</v>
      </c>
      <c r="M1993" s="8" t="n">
        <v>220</v>
      </c>
      <c r="N1993" s="8" t="n">
        <v>1052</v>
      </c>
      <c r="O1993" s="31" t="n">
        <v>13.139418</v>
      </c>
      <c r="P1993" s="31" t="n">
        <v>10.631461</v>
      </c>
      <c r="Q1993" s="31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31" t="n">
        <v>6.628409</v>
      </c>
      <c r="W1993" s="41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2*ROUNDUP(G1993*1000/V_ZENER,0)*PRICE_Z+(4+IF(CORE_MODE=1,1,0)+IF(OR(CORE_MODE=3,CORE_MODE=4),1+2*N_CW+2*N_CW_A,0))*ROUNDUP(G1993*DIODE_SAFETY/V_STICK,0)*PRICE_STICK</f>
        <v>147</v>
      </c>
      <c r="AG1993" s="24" t="n">
        <f aca="false">SUM(X1993:AF1993)</f>
        <v>3075.99465731</v>
      </c>
      <c r="AH1993" s="20" t="n">
        <f aca="false">FIXED_BOM</f>
        <v>3666</v>
      </c>
      <c r="AI1993" s="24" t="n">
        <f aca="false">(AG1993+AH1993)*(1+CONT)</f>
        <v>7753.2938559065</v>
      </c>
      <c r="AJ1993" s="24" t="n">
        <f aca="false">IF(AR1993&gt;0,AI1993/AR1993,1000000000000)</f>
        <v>554.833661469726</v>
      </c>
      <c r="AK1993" s="8" t="n">
        <f aca="false">IF(AND(AP1993&gt;=V_NEED,AR1993&gt;=P_MIN,AQ1993&gt;=Z_MIN,F1993&lt;=N_CAP,D1993&lt;=R_MAX,OR(CORONA_REQ=0,O1993&gt;=G1993),OR(CORE_MODE&lt;&gt;3,E_CORE&lt;=E_NULL_MAX)),1,0)</f>
        <v>0</v>
      </c>
      <c r="AL1993" s="31" t="n">
        <f aca="false">IF(AK1993=1,IF(OBJECTIVE=1,AI1993,AJ1993),1000000000000)+ROW()*0.000000001</f>
        <v>1000000000000</v>
      </c>
      <c r="AM1993" s="31" t="n">
        <v>9.359423</v>
      </c>
      <c r="AN1993" s="41" t="n">
        <v>1.414591</v>
      </c>
      <c r="AO1993" s="31" t="n">
        <v>13.286439</v>
      </c>
      <c r="AP1993" s="31" t="n">
        <f aca="false">IF(CORE_MODE=1,G1993,IF(OR(CORE_MODE=3,CORE_MODE=4),G1993+(CHOOSE(N_CW+1,0,1,CW_N2,CW_N3,CW_N4,CW_N5,CW_N6)+CHOOSE(N_CW_A+1,0,CW_A1,CW_A2))*CW_PER_SWING*AM1993,AM1993))</f>
        <v>36.770230134249</v>
      </c>
      <c r="AQ1993" s="41" t="n">
        <f aca="false">IF(CORE_MODE=2,AN1993,K1993)</f>
        <v>1.453766</v>
      </c>
      <c r="AR1993" s="31" t="n">
        <f aca="false">IF(CORE_MODE=2,AO1993,L1993)</f>
        <v>13.974087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31" t="n">
        <v>16.907073</v>
      </c>
      <c r="H1994" s="8" t="n">
        <v>145.682</v>
      </c>
      <c r="I1994" s="8" t="n">
        <v>1558.936279</v>
      </c>
      <c r="J1994" s="31" t="n">
        <v>10.700953</v>
      </c>
      <c r="K1994" s="41" t="n">
        <v>1.463652</v>
      </c>
      <c r="L1994" s="31" t="n">
        <v>17.982937</v>
      </c>
      <c r="M1994" s="8" t="n">
        <v>277</v>
      </c>
      <c r="N1994" s="8" t="n">
        <v>1166</v>
      </c>
      <c r="O1994" s="31" t="n">
        <v>13.139418</v>
      </c>
      <c r="P1994" s="31" t="n">
        <v>13.289326</v>
      </c>
      <c r="Q1994" s="31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31" t="n">
        <v>8.027739</v>
      </c>
      <c r="W1994" s="41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2*ROUNDUP(G1994*1000/V_ZENER,0)*PRICE_Z+(4+IF(CORE_MODE=1,1,0)+IF(OR(CORE_MODE=3,CORE_MODE=4),1+2*N_CW+2*N_CW_A,0))*ROUNDUP(G1994*DIODE_SAFETY/V_STICK,0)*PRICE_STICK</f>
        <v>147</v>
      </c>
      <c r="AG1994" s="24" t="n">
        <f aca="false">SUM(X1994:AF1994)</f>
        <v>3752.96367952</v>
      </c>
      <c r="AH1994" s="20" t="n">
        <f aca="false">FIXED_BOM</f>
        <v>3666</v>
      </c>
      <c r="AI1994" s="24" t="n">
        <f aca="false">(AG1994+AH1994)*(1+CONT)</f>
        <v>8531.808231448</v>
      </c>
      <c r="AJ1994" s="24" t="n">
        <f aca="false">IF(AR1994&gt;0,AI1994/AR1994,1000000000000)</f>
        <v>474.439088089337</v>
      </c>
      <c r="AK1994" s="8" t="n">
        <f aca="false">IF(AND(AP1994&gt;=V_NEED,AR1994&gt;=P_MIN,AQ1994&gt;=Z_MIN,F1994&lt;=N_CAP,D1994&lt;=R_MAX,OR(CORONA_REQ=0,O1994&gt;=G1994),OR(CORE_MODE&lt;&gt;3,E_CORE&lt;=E_NULL_MAX)),1,0)</f>
        <v>0</v>
      </c>
      <c r="AL1994" s="31" t="n">
        <f aca="false">IF(AK1994=1,IF(OBJECTIVE=1,AI1994,AJ1994),1000000000000)+ROW()*0.000000001</f>
        <v>1000000000000</v>
      </c>
      <c r="AM1994" s="31" t="n">
        <v>9.404792</v>
      </c>
      <c r="AN1994" s="41" t="n">
        <v>1.432587</v>
      </c>
      <c r="AO1994" s="31" t="n">
        <v>17.321964</v>
      </c>
      <c r="AP1994" s="31" t="n">
        <f aca="false">IF(CORE_MODE=1,G1994,IF(OR(CORE_MODE=3,CORE_MODE=4),G1994+(CHOOSE(N_CW+1,0,1,CW_N2,CW_N3,CW_N4,CW_N5,CW_N6)+CHOOSE(N_CW_A+1,0,CW_A1,CW_A2))*CW_PER_SWING*AM1994,AM1994))</f>
        <v>36.866515084296</v>
      </c>
      <c r="AQ1994" s="41" t="n">
        <f aca="false">IF(CORE_MODE=2,AN1994,K1994)</f>
        <v>1.463652</v>
      </c>
      <c r="AR1994" s="31" t="n">
        <f aca="false">IF(CORE_MODE=2,AO1994,L1994)</f>
        <v>17.982937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31" t="n">
        <v>16.907073</v>
      </c>
      <c r="H1995" s="8" t="n">
        <v>175.930842</v>
      </c>
      <c r="I1995" s="8" t="n">
        <v>1887.133391</v>
      </c>
      <c r="J1995" s="31" t="n">
        <v>10.726564</v>
      </c>
      <c r="K1995" s="41" t="n">
        <v>1.470396</v>
      </c>
      <c r="L1995" s="31" t="n">
        <v>21.979883</v>
      </c>
      <c r="M1995" s="8" t="n">
        <v>324.5</v>
      </c>
      <c r="N1995" s="8" t="n">
        <v>1261</v>
      </c>
      <c r="O1995" s="31" t="n">
        <v>13.139418</v>
      </c>
      <c r="P1995" s="31" t="n">
        <v>15.947191</v>
      </c>
      <c r="Q1995" s="31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31" t="n">
        <v>9.193848</v>
      </c>
      <c r="W1995" s="41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2*ROUNDUP(G1995*1000/V_ZENER,0)*PRICE_Z+(4+IF(CORE_MODE=1,1,0)+IF(OR(CORE_MODE=3,CORE_MODE=4),1+2*N_CW+2*N_CW_A,0))*ROUNDUP(G1995*DIODE_SAFETY/V_STICK,0)*PRICE_STICK</f>
        <v>147</v>
      </c>
      <c r="AG1995" s="24" t="n">
        <f aca="false">SUM(X1995:AF1995)</f>
        <v>4328.62993165</v>
      </c>
      <c r="AH1995" s="20" t="n">
        <f aca="false">FIXED_BOM</f>
        <v>3666</v>
      </c>
      <c r="AI1995" s="24" t="n">
        <f aca="false">(AG1995+AH1995)*(1+CONT)</f>
        <v>9193.8244213975</v>
      </c>
      <c r="AJ1995" s="24" t="n">
        <f aca="false">IF(AR1995&gt;0,AI1995/AR1995,1000000000000)</f>
        <v>418.283592382976</v>
      </c>
      <c r="AK1995" s="8" t="n">
        <f aca="false">IF(AND(AP1995&gt;=V_NEED,AR1995&gt;=P_MIN,AQ1995&gt;=Z_MIN,F1995&lt;=N_CAP,D1995&lt;=R_MAX,OR(CORONA_REQ=0,O1995&gt;=G1995),OR(CORE_MODE&lt;&gt;3,E_CORE&lt;=E_NULL_MAX)),1,0)</f>
        <v>0</v>
      </c>
      <c r="AL1995" s="31" t="n">
        <f aca="false">IF(AK1995=1,IF(OBJECTIVE=1,AI1995,AJ1995),1000000000000)+ROW()*0.000000001</f>
        <v>1000000000000</v>
      </c>
      <c r="AM1995" s="31" t="n">
        <v>9.46229</v>
      </c>
      <c r="AN1995" s="41" t="n">
        <v>1.443409</v>
      </c>
      <c r="AO1995" s="31" t="n">
        <v>21.290807</v>
      </c>
      <c r="AP1995" s="31" t="n">
        <f aca="false">IF(CORE_MODE=1,G1995,IF(OR(CORE_MODE=3,CORE_MODE=4),G1995+(CHOOSE(N_CW+1,0,1,CW_N2,CW_N3,CW_N4,CW_N5,CW_N6)+CHOOSE(N_CW_A+1,0,CW_A1,CW_A2))*CW_PER_SWING*AM1995,AM1995))</f>
        <v>36.98854096227</v>
      </c>
      <c r="AQ1995" s="41" t="n">
        <f aca="false">IF(CORE_MODE=2,AN1995,K1995)</f>
        <v>1.470396</v>
      </c>
      <c r="AR1995" s="31" t="n">
        <f aca="false">IF(CORE_MODE=2,AO1995,L1995)</f>
        <v>21.979883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31" t="n">
        <v>16.907073</v>
      </c>
      <c r="H1996" s="8" t="n">
        <v>236.428527</v>
      </c>
      <c r="I1996" s="8" t="n">
        <v>2543.527614</v>
      </c>
      <c r="J1996" s="31" t="n">
        <v>10.758125</v>
      </c>
      <c r="K1996" s="41" t="n">
        <v>1.477925</v>
      </c>
      <c r="L1996" s="31" t="n">
        <v>29.973308</v>
      </c>
      <c r="M1996" s="8" t="n">
        <v>438.5</v>
      </c>
      <c r="N1996" s="8" t="n">
        <v>1489</v>
      </c>
      <c r="O1996" s="31" t="n">
        <v>13.139418</v>
      </c>
      <c r="P1996" s="31" t="n">
        <v>21.262921</v>
      </c>
      <c r="Q1996" s="31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31" t="n">
        <v>11.99251</v>
      </c>
      <c r="W1996" s="41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2*ROUNDUP(G1996*1000/V_ZENER,0)*PRICE_Z+(4+IF(CORE_MODE=1,1,0)+IF(OR(CORE_MODE=3,CORE_MODE=4),1+2*N_CW+2*N_CW_A,0))*ROUNDUP(G1996*DIODE_SAFETY/V_STICK,0)*PRICE_STICK</f>
        <v>147</v>
      </c>
      <c r="AG1996" s="24" t="n">
        <f aca="false">SUM(X1996:AF1996)</f>
        <v>5682.56815607</v>
      </c>
      <c r="AH1996" s="20" t="n">
        <f aca="false">FIXED_BOM</f>
        <v>3666</v>
      </c>
      <c r="AI1996" s="24" t="n">
        <f aca="false">(AG1996+AH1996)*(1+CONT)</f>
        <v>10750.8533794805</v>
      </c>
      <c r="AJ1996" s="24" t="n">
        <f aca="false">IF(AR1996&gt;0,AI1996/AR1996,1000000000000)</f>
        <v>358.680909677387</v>
      </c>
      <c r="AK1996" s="8" t="n">
        <f aca="false">IF(AND(AP1996&gt;=V_NEED,AR1996&gt;=P_MIN,AQ1996&gt;=Z_MIN,F1996&lt;=N_CAP,D1996&lt;=R_MAX,OR(CORONA_REQ=0,O1996&gt;=G1996),OR(CORE_MODE&lt;&gt;3,E_CORE&lt;=E_NULL_MAX)),1,0)</f>
        <v>0</v>
      </c>
      <c r="AL1996" s="31" t="n">
        <f aca="false">IF(AK1996=1,IF(OBJECTIVE=1,AI1996,AJ1996),1000000000000)+ROW()*0.000000001</f>
        <v>1000000000000</v>
      </c>
      <c r="AM1996" s="31" t="n">
        <v>9.551925</v>
      </c>
      <c r="AN1996" s="41" t="n">
        <v>1.457443</v>
      </c>
      <c r="AO1996" s="31" t="n">
        <v>29.28628</v>
      </c>
      <c r="AP1996" s="31" t="n">
        <f aca="false">IF(CORE_MODE=1,G1996,IF(OR(CORE_MODE=3,CORE_MODE=4),G1996+(CHOOSE(N_CW+1,0,1,CW_N2,CW_N3,CW_N4,CW_N5,CW_N6)+CHOOSE(N_CW_A+1,0,CW_A1,CW_A2))*CW_PER_SWING*AM1996,AM1996))</f>
        <v>37.178770006275</v>
      </c>
      <c r="AQ1996" s="41" t="n">
        <f aca="false">IF(CORE_MODE=2,AN1996,K1996)</f>
        <v>1.477925</v>
      </c>
      <c r="AR1996" s="31" t="n">
        <f aca="false">IF(CORE_MODE=2,AO1996,L1996)</f>
        <v>29.973308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31" t="n">
        <v>16.907073</v>
      </c>
      <c r="H1997" s="8" t="n">
        <v>82.527019</v>
      </c>
      <c r="I1997" s="8" t="n">
        <v>671.897739</v>
      </c>
      <c r="J1997" s="31" t="n">
        <v>8.141549</v>
      </c>
      <c r="K1997" s="41" t="n">
        <v>1.36646</v>
      </c>
      <c r="L1997" s="31" t="n">
        <v>6.562893</v>
      </c>
      <c r="M1997" s="8" t="n">
        <v>115.5</v>
      </c>
      <c r="N1997" s="8" t="n">
        <v>843</v>
      </c>
      <c r="O1997" s="31" t="n">
        <v>13.139418</v>
      </c>
      <c r="P1997" s="31" t="n">
        <v>6.130031</v>
      </c>
      <c r="Q1997" s="31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31" t="n">
        <v>4.062969</v>
      </c>
      <c r="W1997" s="41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2*ROUNDUP(G1997*1000/V_ZENER,0)*PRICE_Z+(4+IF(CORE_MODE=1,1,0)+IF(OR(CORE_MODE=3,CORE_MODE=4),1+2*N_CW+2*N_CW_A,0))*ROUNDUP(G1997*DIODE_SAFETY/V_STICK,0)*PRICE_STICK</f>
        <v>147</v>
      </c>
      <c r="AG1997" s="24" t="n">
        <f aca="false">SUM(X1997:AF1997)</f>
        <v>1833.10649247</v>
      </c>
      <c r="AH1997" s="20" t="n">
        <f aca="false">FIXED_BOM</f>
        <v>3666</v>
      </c>
      <c r="AI1997" s="24" t="n">
        <f aca="false">(AG1997+AH1997)*(1+CONT)</f>
        <v>6323.9724663405</v>
      </c>
      <c r="AJ1997" s="24" t="n">
        <f aca="false">IF(AR1997&gt;0,AI1997/AR1997,1000000000000)</f>
        <v>963.595241662556</v>
      </c>
      <c r="AK1997" s="8" t="n">
        <f aca="false">IF(AND(AP1997&gt;=V_NEED,AR1997&gt;=P_MIN,AQ1997&gt;=Z_MIN,F1997&lt;=N_CAP,D1997&lt;=R_MAX,OR(CORONA_REQ=0,O1997&gt;=G1997),OR(CORE_MODE&lt;&gt;3,E_CORE&lt;=E_NULL_MAX)),1,0)</f>
        <v>0</v>
      </c>
      <c r="AL1997" s="31" t="n">
        <f aca="false">IF(AK1997=1,IF(OBJECTIVE=1,AI1997,AJ1997),1000000000000)+ROW()*0.000000001</f>
        <v>1000000000000</v>
      </c>
      <c r="AM1997" s="31" t="n">
        <v>9.180898</v>
      </c>
      <c r="AN1997" s="41" t="n">
        <v>1.308924</v>
      </c>
      <c r="AO1997" s="31" t="n">
        <v>5.906242</v>
      </c>
      <c r="AP1997" s="31" t="n">
        <f aca="false">IF(CORE_MODE=1,G1997,IF(OR(CORE_MODE=3,CORE_MODE=4),G1997+(CHOOSE(N_CW+1,0,1,CW_N2,CW_N3,CW_N4,CW_N5,CW_N6)+CHOOSE(N_CW_A+1,0,CW_A1,CW_A2))*CW_PER_SWING*AM1997,AM1997))</f>
        <v>36.391353132174</v>
      </c>
      <c r="AQ1997" s="41" t="n">
        <f aca="false">IF(CORE_MODE=2,AN1997,K1997)</f>
        <v>1.36646</v>
      </c>
      <c r="AR1997" s="31" t="n">
        <f aca="false">IF(CORE_MODE=2,AO1997,L1997)</f>
        <v>6.562893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31" t="n">
        <v>16.907073</v>
      </c>
      <c r="H1998" s="8" t="n">
        <v>128.542459</v>
      </c>
      <c r="I1998" s="8" t="n">
        <v>1055.839303</v>
      </c>
      <c r="J1998" s="31" t="n">
        <v>8.213934</v>
      </c>
      <c r="K1998" s="41" t="n">
        <v>1.392247</v>
      </c>
      <c r="L1998" s="31" t="n">
        <v>10.836425</v>
      </c>
      <c r="M1998" s="8" t="n">
        <v>172.5</v>
      </c>
      <c r="N1998" s="8" t="n">
        <v>957</v>
      </c>
      <c r="O1998" s="31" t="n">
        <v>13.139418</v>
      </c>
      <c r="P1998" s="31" t="n">
        <v>9.195047</v>
      </c>
      <c r="Q1998" s="31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31" t="n">
        <v>5.4623</v>
      </c>
      <c r="W1998" s="41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2*ROUNDUP(G1998*1000/V_ZENER,0)*PRICE_Z+(4+IF(CORE_MODE=1,1,0)+IF(OR(CORE_MODE=3,CORE_MODE=4),1+2*N_CW+2*N_CW_A,0))*ROUNDUP(G1998*DIODE_SAFETY/V_STICK,0)*PRICE_STICK</f>
        <v>147</v>
      </c>
      <c r="AG1998" s="24" t="n">
        <f aca="false">SUM(X1998:AF1998)</f>
        <v>2514.94916865</v>
      </c>
      <c r="AH1998" s="20" t="n">
        <f aca="false">FIXED_BOM</f>
        <v>3666</v>
      </c>
      <c r="AI1998" s="24" t="n">
        <f aca="false">(AG1998+AH1998)*(1+CONT)</f>
        <v>7108.0915439475</v>
      </c>
      <c r="AJ1998" s="24" t="n">
        <f aca="false">IF(AR1998&gt;0,AI1998/AR1998,1000000000000)</f>
        <v>655.944330713081</v>
      </c>
      <c r="AK1998" s="8" t="n">
        <f aca="false">IF(AND(AP1998&gt;=V_NEED,AR1998&gt;=P_MIN,AQ1998&gt;=Z_MIN,F1998&lt;=N_CAP,D1998&lt;=R_MAX,OR(CORONA_REQ=0,O1998&gt;=G1998),OR(CORE_MODE&lt;&gt;3,E_CORE&lt;=E_NULL_MAX)),1,0)</f>
        <v>0</v>
      </c>
      <c r="AL1998" s="31" t="n">
        <f aca="false">IF(AK1998=1,IF(OBJECTIVE=1,AI1998,AJ1998),1000000000000)+ROW()*0.000000001</f>
        <v>1000000000000</v>
      </c>
      <c r="AM1998" s="31" t="n">
        <v>9.25772</v>
      </c>
      <c r="AN1998" s="41" t="n">
        <v>1.352047</v>
      </c>
      <c r="AO1998" s="31" t="n">
        <v>10.169397</v>
      </c>
      <c r="AP1998" s="31" t="n">
        <f aca="false">IF(CORE_MODE=1,G1998,IF(OR(CORE_MODE=3,CORE_MODE=4),G1998+(CHOOSE(N_CW+1,0,1,CW_N2,CW_N3,CW_N4,CW_N5,CW_N6)+CHOOSE(N_CW_A+1,0,CW_A1,CW_A2))*CW_PER_SWING*AM1998,AM1998))</f>
        <v>36.55438962036</v>
      </c>
      <c r="AQ1998" s="41" t="n">
        <f aca="false">IF(CORE_MODE=2,AN1998,K1998)</f>
        <v>1.392247</v>
      </c>
      <c r="AR1998" s="31" t="n">
        <f aca="false">IF(CORE_MODE=2,AO1998,L1998)</f>
        <v>10.836425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31" t="n">
        <v>16.907073</v>
      </c>
      <c r="H1999" s="8" t="n">
        <v>174.557898</v>
      </c>
      <c r="I1999" s="8" t="n">
        <v>1439.780868</v>
      </c>
      <c r="J1999" s="31" t="n">
        <v>8.248157</v>
      </c>
      <c r="K1999" s="41" t="n">
        <v>1.405389</v>
      </c>
      <c r="L1999" s="31" t="n">
        <v>15.141992</v>
      </c>
      <c r="M1999" s="8" t="n">
        <v>229.5</v>
      </c>
      <c r="N1999" s="8" t="n">
        <v>1071</v>
      </c>
      <c r="O1999" s="31" t="n">
        <v>13.139418</v>
      </c>
      <c r="P1999" s="31" t="n">
        <v>12.260062</v>
      </c>
      <c r="Q1999" s="31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31" t="n">
        <v>6.86163</v>
      </c>
      <c r="W1999" s="41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2*ROUNDUP(G1999*1000/V_ZENER,0)*PRICE_Z+(4+IF(CORE_MODE=1,1,0)+IF(OR(CORE_MODE=3,CORE_MODE=4),1+2*N_CW+2*N_CW_A,0))*ROUNDUP(G1999*DIODE_SAFETY/V_STICK,0)*PRICE_STICK</f>
        <v>147</v>
      </c>
      <c r="AG1999" s="24" t="n">
        <f aca="false">SUM(X1999:AF1999)</f>
        <v>3196.79183636</v>
      </c>
      <c r="AH1999" s="20" t="n">
        <f aca="false">FIXED_BOM</f>
        <v>3666</v>
      </c>
      <c r="AI1999" s="24" t="n">
        <f aca="false">(AG1999+AH1999)*(1+CONT)</f>
        <v>7892.210611814</v>
      </c>
      <c r="AJ1999" s="24" t="n">
        <f aca="false">IF(AR1999&gt;0,AI1999/AR1999,1000000000000)</f>
        <v>521.213497656979</v>
      </c>
      <c r="AK1999" s="8" t="n">
        <f aca="false">IF(AND(AP1999&gt;=V_NEED,AR1999&gt;=P_MIN,AQ1999&gt;=Z_MIN,F1999&lt;=N_CAP,D1999&lt;=R_MAX,OR(CORONA_REQ=0,O1999&gt;=G1999),OR(CORE_MODE&lt;&gt;3,E_CORE&lt;=E_NULL_MAX)),1,0)</f>
        <v>0</v>
      </c>
      <c r="AL1999" s="31" t="n">
        <f aca="false">IF(AK1999=1,IF(OBJECTIVE=1,AI1999,AJ1999),1000000000000)+ROW()*0.000000001</f>
        <v>1000000000000</v>
      </c>
      <c r="AM1999" s="31" t="n">
        <v>9.310696</v>
      </c>
      <c r="AN1999" s="41" t="n">
        <v>1.375429</v>
      </c>
      <c r="AO1999" s="31" t="n">
        <v>14.497036</v>
      </c>
      <c r="AP1999" s="31" t="n">
        <f aca="false">IF(CORE_MODE=1,G1999,IF(OR(CORE_MODE=3,CORE_MODE=4),G1999+(CHOOSE(N_CW+1,0,1,CW_N2,CW_N3,CW_N4,CW_N5,CW_N6)+CHOOSE(N_CW_A+1,0,CW_A1,CW_A2))*CW_PER_SWING*AM1999,AM1999))</f>
        <v>36.666818625048</v>
      </c>
      <c r="AQ1999" s="41" t="n">
        <f aca="false">IF(CORE_MODE=2,AN1999,K1999)</f>
        <v>1.405389</v>
      </c>
      <c r="AR1999" s="31" t="n">
        <f aca="false">IF(CORE_MODE=2,AO1999,L1999)</f>
        <v>15.141992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31" t="n">
        <v>16.907073</v>
      </c>
      <c r="H2000" s="8" t="n">
        <v>220.573338</v>
      </c>
      <c r="I2000" s="8" t="n">
        <v>1823.722433</v>
      </c>
      <c r="J2000" s="31" t="n">
        <v>8.2681</v>
      </c>
      <c r="K2000" s="41" t="n">
        <v>1.412641</v>
      </c>
      <c r="L2000" s="31" t="n">
        <v>19.415822</v>
      </c>
      <c r="M2000" s="8" t="n">
        <v>286.5</v>
      </c>
      <c r="N2000" s="8" t="n">
        <v>1185</v>
      </c>
      <c r="O2000" s="31" t="n">
        <v>13.139418</v>
      </c>
      <c r="P2000" s="31" t="n">
        <v>15.325078</v>
      </c>
      <c r="Q2000" s="31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31" t="n">
        <v>8.260961</v>
      </c>
      <c r="W2000" s="41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2*ROUNDUP(G2000*1000/V_ZENER,0)*PRICE_Z+(4+IF(CORE_MODE=1,1,0)+IF(OR(CORE_MODE=3,CORE_MODE=4),1+2*N_CW+2*N_CW_A,0))*ROUNDUP(G2000*DIODE_SAFETY/V_STICK,0)*PRICE_STICK</f>
        <v>147</v>
      </c>
      <c r="AG2000" s="24" t="n">
        <f aca="false">SUM(X2000:AF2000)</f>
        <v>3878.63451604</v>
      </c>
      <c r="AH2000" s="20" t="n">
        <f aca="false">FIXED_BOM</f>
        <v>3666</v>
      </c>
      <c r="AI2000" s="24" t="n">
        <f aca="false">(AG2000+AH2000)*(1+CONT)</f>
        <v>8676.329693446</v>
      </c>
      <c r="AJ2000" s="24" t="n">
        <f aca="false">IF(AR2000&gt;0,AI2000/AR2000,1000000000000)</f>
        <v>446.869037707803</v>
      </c>
      <c r="AK2000" s="8" t="n">
        <f aca="false">IF(AND(AP2000&gt;=V_NEED,AR2000&gt;=P_MIN,AQ2000&gt;=Z_MIN,F2000&lt;=N_CAP,D2000&lt;=R_MAX,OR(CORONA_REQ=0,O2000&gt;=G2000),OR(CORE_MODE&lt;&gt;3,E_CORE&lt;=E_NULL_MAX)),1,0)</f>
        <v>0</v>
      </c>
      <c r="AL2000" s="31" t="n">
        <f aca="false">IF(AK2000=1,IF(OBJECTIVE=1,AI2000,AJ2000),1000000000000)+ROW()*0.000000001</f>
        <v>1000000000000</v>
      </c>
      <c r="AM2000" s="31" t="n">
        <v>9.375055</v>
      </c>
      <c r="AN2000" s="41" t="n">
        <v>1.387813</v>
      </c>
      <c r="AO2000" s="31" t="n">
        <v>18.751033</v>
      </c>
      <c r="AP2000" s="31" t="n">
        <f aca="false">IF(CORE_MODE=1,G2000,IF(OR(CORE_MODE=3,CORE_MODE=4),G2000+(CHOOSE(N_CW+1,0,1,CW_N2,CW_N3,CW_N4,CW_N5,CW_N6)+CHOOSE(N_CW_A+1,0,CW_A1,CW_A2))*CW_PER_SWING*AM2000,AM2000))</f>
        <v>36.803405349465</v>
      </c>
      <c r="AQ2000" s="41" t="n">
        <f aca="false">IF(CORE_MODE=2,AN2000,K2000)</f>
        <v>1.412641</v>
      </c>
      <c r="AR2000" s="31" t="n">
        <f aca="false">IF(CORE_MODE=2,AO2000,L2000)</f>
        <v>19.415822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31" t="n">
        <v>16.907073</v>
      </c>
      <c r="H2001" s="8" t="n">
        <v>266.588777</v>
      </c>
      <c r="I2001" s="8" t="n">
        <v>2207.663998</v>
      </c>
      <c r="J2001" s="31" t="n">
        <v>8.281159</v>
      </c>
      <c r="K2001" s="41" t="n">
        <v>1.417594</v>
      </c>
      <c r="L2001" s="31" t="n">
        <v>23.719766</v>
      </c>
      <c r="M2001" s="8" t="n">
        <v>343.5</v>
      </c>
      <c r="N2001" s="8" t="n">
        <v>1299</v>
      </c>
      <c r="O2001" s="31" t="n">
        <v>13.139418</v>
      </c>
      <c r="P2001" s="31" t="n">
        <v>18.390093</v>
      </c>
      <c r="Q2001" s="31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31" t="n">
        <v>9.660292</v>
      </c>
      <c r="W2001" s="41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2*ROUNDUP(G2001*1000/V_ZENER,0)*PRICE_Z+(4+IF(CORE_MODE=1,1,0)+IF(OR(CORE_MODE=3,CORE_MODE=4),1+2*N_CW+2*N_CW_A,0))*ROUNDUP(G2001*DIODE_SAFETY/V_STICK,0)*PRICE_STICK</f>
        <v>147</v>
      </c>
      <c r="AG2001" s="24" t="n">
        <f aca="false">SUM(X2001:AF2001)</f>
        <v>4560.47718375</v>
      </c>
      <c r="AH2001" s="20" t="n">
        <f aca="false">FIXED_BOM</f>
        <v>3666</v>
      </c>
      <c r="AI2001" s="24" t="n">
        <f aca="false">(AG2001+AH2001)*(1+CONT)</f>
        <v>9460.4487613125</v>
      </c>
      <c r="AJ2001" s="24" t="n">
        <f aca="false">IF(AR2001&gt;0,AI2001/AR2001,1000000000000)</f>
        <v>398.842415279835</v>
      </c>
      <c r="AK2001" s="8" t="n">
        <f aca="false">IF(AND(AP2001&gt;=V_NEED,AR2001&gt;=P_MIN,AQ2001&gt;=Z_MIN,F2001&lt;=N_CAP,D2001&lt;=R_MAX,OR(CORONA_REQ=0,O2001&gt;=G2001),OR(CORE_MODE&lt;&gt;3,E_CORE&lt;=E_NULL_MAX)),1,0)</f>
        <v>0</v>
      </c>
      <c r="AL2001" s="31" t="n">
        <f aca="false">IF(AK2001=1,IF(OBJECTIVE=1,AI2001,AJ2001),1000000000000)+ROW()*0.000000001</f>
        <v>1000000000000</v>
      </c>
      <c r="AM2001" s="31" t="n">
        <v>9.431081</v>
      </c>
      <c r="AN2001" s="41" t="n">
        <v>1.396485</v>
      </c>
      <c r="AO2001" s="31" t="n">
        <v>23.043184</v>
      </c>
      <c r="AP2001" s="31" t="n">
        <f aca="false">IF(CORE_MODE=1,G2001,IF(OR(CORE_MODE=3,CORE_MODE=4),G2001+(CHOOSE(N_CW+1,0,1,CW_N2,CW_N3,CW_N4,CW_N5,CW_N6)+CHOOSE(N_CW_A+1,0,CW_A1,CW_A2))*CW_PER_SWING*AM2001,AM2001))</f>
        <v>36.922307256303</v>
      </c>
      <c r="AQ2001" s="41" t="n">
        <f aca="false">IF(CORE_MODE=2,AN2001,K2001)</f>
        <v>1.417594</v>
      </c>
      <c r="AR2001" s="31" t="n">
        <f aca="false">IF(CORE_MODE=2,AO2001,L2001)</f>
        <v>23.719766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31" t="n">
        <v>16.907073</v>
      </c>
      <c r="H2002" s="8" t="n">
        <v>358.619656</v>
      </c>
      <c r="I2002" s="8" t="n">
        <v>2975.547128</v>
      </c>
      <c r="J2002" s="31" t="n">
        <v>8.297223</v>
      </c>
      <c r="K2002" s="41" t="n">
        <v>1.423553</v>
      </c>
      <c r="L2002" s="31" t="n">
        <v>32.297391</v>
      </c>
      <c r="M2002" s="8" t="n">
        <v>457.5</v>
      </c>
      <c r="N2002" s="8" t="n">
        <v>1527</v>
      </c>
      <c r="O2002" s="31" t="n">
        <v>13.139418</v>
      </c>
      <c r="P2002" s="31" t="n">
        <v>24.520124</v>
      </c>
      <c r="Q2002" s="31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31" t="n">
        <v>12.458953</v>
      </c>
      <c r="W2002" s="41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2*ROUNDUP(G2002*1000/V_ZENER,0)*PRICE_Z+(4+IF(CORE_MODE=1,1,0)+IF(OR(CORE_MODE=3,CORE_MODE=4),1+2*N_CW+2*N_CW_A,0))*ROUNDUP(G2002*DIODE_SAFETY/V_STICK,0)*PRICE_STICK</f>
        <v>147</v>
      </c>
      <c r="AG2002" s="24" t="n">
        <f aca="false">SUM(X2002:AF2002)</f>
        <v>5924.16253811</v>
      </c>
      <c r="AH2002" s="20" t="n">
        <f aca="false">FIXED_BOM</f>
        <v>3666</v>
      </c>
      <c r="AI2002" s="24" t="n">
        <f aca="false">(AG2002+AH2002)*(1+CONT)</f>
        <v>11028.6869188265</v>
      </c>
      <c r="AJ2002" s="24" t="n">
        <f aca="false">IF(AR2002&gt;0,AI2002/AR2002,1000000000000)</f>
        <v>341.472997581337</v>
      </c>
      <c r="AK2002" s="8" t="n">
        <f aca="false">IF(AND(AP2002&gt;=V_NEED,AR2002&gt;=P_MIN,AQ2002&gt;=Z_MIN,F2002&lt;=N_CAP,D2002&lt;=R_MAX,OR(CORONA_REQ=0,O2002&gt;=G2002),OR(CORE_MODE&lt;&gt;3,E_CORE&lt;=E_NULL_MAX)),1,0)</f>
        <v>0</v>
      </c>
      <c r="AL2002" s="31" t="n">
        <f aca="false">IF(AK2002=1,IF(OBJECTIVE=1,AI2002,AJ2002),1000000000000)+ROW()*0.000000001</f>
        <v>1000000000000</v>
      </c>
      <c r="AM2002" s="31" t="n">
        <v>9.518478</v>
      </c>
      <c r="AN2002" s="41" t="n">
        <v>1.408336</v>
      </c>
      <c r="AO2002" s="31" t="n">
        <v>31.664225</v>
      </c>
      <c r="AP2002" s="31" t="n">
        <f aca="false">IF(CORE_MODE=1,G2002,IF(OR(CORE_MODE=3,CORE_MODE=4),G2002+(CHOOSE(N_CW+1,0,1,CW_N2,CW_N3,CW_N4,CW_N5,CW_N6)+CHOOSE(N_CW_A+1,0,CW_A1,CW_A2))*CW_PER_SWING*AM2002,AM2002))</f>
        <v>37.107786675714</v>
      </c>
      <c r="AQ2002" s="41" t="n">
        <f aca="false">IF(CORE_MODE=2,AN2002,K2002)</f>
        <v>1.423553</v>
      </c>
      <c r="AR2002" s="31" t="n">
        <f aca="false">IF(CORE_MODE=2,AO2002,L2002)</f>
        <v>32.297391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31" t="n">
        <v>16.907073</v>
      </c>
      <c r="H2003" s="8" t="n">
        <v>43.559502</v>
      </c>
      <c r="I2003" s="8" t="n">
        <v>479.545325</v>
      </c>
      <c r="J2003" s="31" t="n">
        <v>11.008972</v>
      </c>
      <c r="K2003" s="41" t="n">
        <v>1.397265</v>
      </c>
      <c r="L2003" s="31" t="n">
        <v>4.944984</v>
      </c>
      <c r="M2003" s="8" t="n">
        <v>112</v>
      </c>
      <c r="N2003" s="8" t="n">
        <v>836</v>
      </c>
      <c r="O2003" s="31" t="n">
        <v>14.275455</v>
      </c>
      <c r="P2003" s="31" t="n">
        <v>6.001906</v>
      </c>
      <c r="Q2003" s="31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31" t="n">
        <v>3.977045</v>
      </c>
      <c r="W2003" s="41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2*ROUNDUP(G2003*1000/V_ZENER,0)*PRICE_Z+(4+IF(CORE_MODE=1,1,0)+IF(OR(CORE_MODE=3,CORE_MODE=4),1+2*N_CW+2*N_CW_A,0))*ROUNDUP(G2003*DIODE_SAFETY/V_STICK,0)*PRICE_STICK</f>
        <v>147</v>
      </c>
      <c r="AG2003" s="24" t="n">
        <f aca="false">SUM(X2003:AF2003)</f>
        <v>1766.02055758</v>
      </c>
      <c r="AH2003" s="20" t="n">
        <f aca="false">FIXED_BOM</f>
        <v>3666</v>
      </c>
      <c r="AI2003" s="24" t="n">
        <f aca="false">(AG2003+AH2003)*(1+CONT)</f>
        <v>6246.823641217</v>
      </c>
      <c r="AJ2003" s="24" t="n">
        <f aca="false">IF(AR2003&gt;0,AI2003/AR2003,1000000000000)</f>
        <v>1263.26468219452</v>
      </c>
      <c r="AK2003" s="8" t="n">
        <f aca="false">IF(AND(AP2003&gt;=V_NEED,AR2003&gt;=P_MIN,AQ2003&gt;=Z_MIN,F2003&lt;=N_CAP,D2003&lt;=R_MAX,OR(CORONA_REQ=0,O2003&gt;=G2003),OR(CORE_MODE&lt;&gt;3,E_CORE&lt;=E_NULL_MAX)),1,0)</f>
        <v>0</v>
      </c>
      <c r="AL2003" s="31" t="n">
        <f aca="false">IF(AK2003=1,IF(OBJECTIVE=1,AI2003,AJ2003),1000000000000)+ROW()*0.000000001</f>
        <v>1000000000000</v>
      </c>
      <c r="AM2003" s="31" t="n">
        <v>9.214605</v>
      </c>
      <c r="AN2003" s="41" t="n">
        <v>1.314783</v>
      </c>
      <c r="AO2003" s="31" t="n">
        <v>4.296161</v>
      </c>
      <c r="AP2003" s="31" t="n">
        <f aca="false">IF(CORE_MODE=1,G2003,IF(OR(CORE_MODE=3,CORE_MODE=4),G2003+(CHOOSE(N_CW+1,0,1,CW_N2,CW_N3,CW_N4,CW_N5,CW_N6)+CHOOSE(N_CW_A+1,0,CW_A1,CW_A2))*CW_PER_SWING*AM2003,AM2003))</f>
        <v>36.462888251115</v>
      </c>
      <c r="AQ2003" s="41" t="n">
        <f aca="false">IF(CORE_MODE=2,AN2003,K2003)</f>
        <v>1.397265</v>
      </c>
      <c r="AR2003" s="31" t="n">
        <f aca="false">IF(CORE_MODE=2,AO2003,L2003)</f>
        <v>4.944984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31" t="n">
        <v>16.907073</v>
      </c>
      <c r="H2004" s="8" t="n">
        <v>67.307789</v>
      </c>
      <c r="I2004" s="8" t="n">
        <v>753.571225</v>
      </c>
      <c r="J2004" s="31" t="n">
        <v>11.195899</v>
      </c>
      <c r="K2004" s="41" t="n">
        <v>1.436948</v>
      </c>
      <c r="L2004" s="31" t="n">
        <v>8.321574</v>
      </c>
      <c r="M2004" s="8" t="n">
        <v>162</v>
      </c>
      <c r="N2004" s="8" t="n">
        <v>936</v>
      </c>
      <c r="O2004" s="31" t="n">
        <v>14.275455</v>
      </c>
      <c r="P2004" s="31" t="n">
        <v>9.002859</v>
      </c>
      <c r="Q2004" s="31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31" t="n">
        <v>5.204528</v>
      </c>
      <c r="W2004" s="41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2*ROUNDUP(G2004*1000/V_ZENER,0)*PRICE_Z+(4+IF(CORE_MODE=1,1,0)+IF(OR(CORE_MODE=3,CORE_MODE=4),1+2*N_CW+2*N_CW_A,0))*ROUNDUP(G2004*DIODE_SAFETY/V_STICK,0)*PRICE_STICK</f>
        <v>147</v>
      </c>
      <c r="AG2004" s="24" t="n">
        <f aca="false">SUM(X2004:AF2004)</f>
        <v>2356.62826593</v>
      </c>
      <c r="AH2004" s="20" t="n">
        <f aca="false">FIXED_BOM</f>
        <v>3666</v>
      </c>
      <c r="AI2004" s="24" t="n">
        <f aca="false">(AG2004+AH2004)*(1+CONT)</f>
        <v>6926.0225058195</v>
      </c>
      <c r="AJ2004" s="24" t="n">
        <f aca="false">IF(AR2004&gt;0,AI2004/AR2004,1000000000000)</f>
        <v>832.297171883528</v>
      </c>
      <c r="AK2004" s="8" t="n">
        <f aca="false">IF(AND(AP2004&gt;=V_NEED,AR2004&gt;=P_MIN,AQ2004&gt;=Z_MIN,F2004&lt;=N_CAP,D2004&lt;=R_MAX,OR(CORONA_REQ=0,O2004&gt;=G2004),OR(CORE_MODE&lt;&gt;3,E_CORE&lt;=E_NULL_MAX)),1,0)</f>
        <v>0</v>
      </c>
      <c r="AL2004" s="31" t="n">
        <f aca="false">IF(AK2004=1,IF(OBJECTIVE=1,AI2004,AJ2004),1000000000000)+ROW()*0.000000001</f>
        <v>1000000000000</v>
      </c>
      <c r="AM2004" s="31" t="n">
        <v>9.292566</v>
      </c>
      <c r="AN2004" s="41" t="n">
        <v>1.377932</v>
      </c>
      <c r="AO2004" s="31" t="n">
        <v>7.657878</v>
      </c>
      <c r="AP2004" s="31" t="n">
        <f aca="false">IF(CORE_MODE=1,G2004,IF(OR(CORE_MODE=3,CORE_MODE=4),G2004+(CHOOSE(N_CW+1,0,1,CW_N2,CW_N3,CW_N4,CW_N5,CW_N6)+CHOOSE(N_CW_A+1,0,CW_A1,CW_A2))*CW_PER_SWING*AM2004,AM2004))</f>
        <v>36.628341996858</v>
      </c>
      <c r="AQ2004" s="41" t="n">
        <f aca="false">IF(CORE_MODE=2,AN2004,K2004)</f>
        <v>1.436948</v>
      </c>
      <c r="AR2004" s="31" t="n">
        <f aca="false">IF(CORE_MODE=2,AO2004,L2004)</f>
        <v>8.321574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31" t="n">
        <v>16.907073</v>
      </c>
      <c r="H2005" s="8" t="n">
        <v>91.056076</v>
      </c>
      <c r="I2005" s="8" t="n">
        <v>1027.597125</v>
      </c>
      <c r="J2005" s="31" t="n">
        <v>11.285322</v>
      </c>
      <c r="K2005" s="41" t="n">
        <v>1.456344</v>
      </c>
      <c r="L2005" s="31" t="n">
        <v>11.711228</v>
      </c>
      <c r="M2005" s="8" t="n">
        <v>222</v>
      </c>
      <c r="N2005" s="8" t="n">
        <v>1056</v>
      </c>
      <c r="O2005" s="31" t="n">
        <v>14.275455</v>
      </c>
      <c r="P2005" s="31" t="n">
        <v>12.003812</v>
      </c>
      <c r="Q2005" s="31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31" t="n">
        <v>6.677508</v>
      </c>
      <c r="W2005" s="41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2*ROUNDUP(G2005*1000/V_ZENER,0)*PRICE_Z+(4+IF(CORE_MODE=1,1,0)+IF(OR(CORE_MODE=3,CORE_MODE=4),1+2*N_CW+2*N_CW_A,0))*ROUNDUP(G2005*DIODE_SAFETY/V_STICK,0)*PRICE_STICK</f>
        <v>147</v>
      </c>
      <c r="AG2005" s="24" t="n">
        <f aca="false">SUM(X2005:AF2005)</f>
        <v>3055.57938722</v>
      </c>
      <c r="AH2005" s="20" t="n">
        <f aca="false">FIXED_BOM</f>
        <v>3666</v>
      </c>
      <c r="AI2005" s="24" t="n">
        <f aca="false">(AG2005+AH2005)*(1+CONT)</f>
        <v>7729.816295303</v>
      </c>
      <c r="AJ2005" s="24" t="n">
        <f aca="false">IF(AR2005&gt;0,AI2005/AR2005,1000000000000)</f>
        <v>660.034651814737</v>
      </c>
      <c r="AK2005" s="8" t="n">
        <f aca="false">IF(AND(AP2005&gt;=V_NEED,AR2005&gt;=P_MIN,AQ2005&gt;=Z_MIN,F2005&lt;=N_CAP,D2005&lt;=R_MAX,OR(CORONA_REQ=0,O2005&gt;=G2005),OR(CORE_MODE&lt;&gt;3,E_CORE&lt;=E_NULL_MAX)),1,0)</f>
        <v>0</v>
      </c>
      <c r="AL2005" s="31" t="n">
        <f aca="false">IF(AK2005=1,IF(OBJECTIVE=1,AI2005,AJ2005),1000000000000)+ROW()*0.000000001</f>
        <v>1000000000000</v>
      </c>
      <c r="AM2005" s="31" t="n">
        <v>9.346088</v>
      </c>
      <c r="AN2005" s="41" t="n">
        <v>1.409572</v>
      </c>
      <c r="AO2005" s="31" t="n">
        <v>11.023253</v>
      </c>
      <c r="AP2005" s="31" t="n">
        <f aca="false">IF(CORE_MODE=1,G2005,IF(OR(CORE_MODE=3,CORE_MODE=4),G2005+(CHOOSE(N_CW+1,0,1,CW_N2,CW_N3,CW_N4,CW_N5,CW_N6)+CHOOSE(N_CW_A+1,0,CW_A1,CW_A2))*CW_PER_SWING*AM2005,AM2005))</f>
        <v>36.741929757144</v>
      </c>
      <c r="AQ2005" s="41" t="n">
        <f aca="false">IF(CORE_MODE=2,AN2005,K2005)</f>
        <v>1.456344</v>
      </c>
      <c r="AR2005" s="31" t="n">
        <f aca="false">IF(CORE_MODE=2,AO2005,L2005)</f>
        <v>11.711228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31" t="n">
        <v>16.907073</v>
      </c>
      <c r="H2006" s="8" t="n">
        <v>114.804363</v>
      </c>
      <c r="I2006" s="8" t="n">
        <v>1301.623024</v>
      </c>
      <c r="J2006" s="31" t="n">
        <v>11.337749</v>
      </c>
      <c r="K2006" s="41" t="n">
        <v>1.468225</v>
      </c>
      <c r="L2006" s="31" t="n">
        <v>15.090102</v>
      </c>
      <c r="M2006" s="8" t="n">
        <v>272</v>
      </c>
      <c r="N2006" s="8" t="n">
        <v>1156</v>
      </c>
      <c r="O2006" s="31" t="n">
        <v>14.275455</v>
      </c>
      <c r="P2006" s="31" t="n">
        <v>15.004765</v>
      </c>
      <c r="Q2006" s="31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31" t="n">
        <v>7.904991</v>
      </c>
      <c r="W2006" s="41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2*ROUNDUP(G2006*1000/V_ZENER,0)*PRICE_Z+(4+IF(CORE_MODE=1,1,0)+IF(OR(CORE_MODE=3,CORE_MODE=4),1+2*N_CW+2*N_CW_A,0))*ROUNDUP(G2006*DIODE_SAFETY/V_STICK,0)*PRICE_STICK</f>
        <v>147</v>
      </c>
      <c r="AG2006" s="24" t="n">
        <f aca="false">SUM(X2006:AF2006)</f>
        <v>3646.18715057</v>
      </c>
      <c r="AH2006" s="20" t="n">
        <f aca="false">FIXED_BOM</f>
        <v>3666</v>
      </c>
      <c r="AI2006" s="24" t="n">
        <f aca="false">(AG2006+AH2006)*(1+CONT)</f>
        <v>8409.0152231555</v>
      </c>
      <c r="AJ2006" s="24" t="n">
        <f aca="false">IF(AR2006&gt;0,AI2006/AR2006,1000000000000)</f>
        <v>557.25370333186</v>
      </c>
      <c r="AK2006" s="8" t="n">
        <f aca="false">IF(AND(AP2006&gt;=V_NEED,AR2006&gt;=P_MIN,AQ2006&gt;=Z_MIN,F2006&lt;=N_CAP,D2006&lt;=R_MAX,OR(CORONA_REQ=0,O2006&gt;=G2006),OR(CORE_MODE&lt;&gt;3,E_CORE&lt;=E_NULL_MAX)),1,0)</f>
        <v>0</v>
      </c>
      <c r="AL2006" s="31" t="n">
        <f aca="false">IF(AK2006=1,IF(OBJECTIVE=1,AI2006,AJ2006),1000000000000)+ROW()*0.000000001</f>
        <v>1000000000000</v>
      </c>
      <c r="AM2006" s="31" t="n">
        <v>9.386644</v>
      </c>
      <c r="AN2006" s="41" t="n">
        <v>1.430208</v>
      </c>
      <c r="AO2006" s="31" t="n">
        <v>14.405851</v>
      </c>
      <c r="AP2006" s="31" t="n">
        <f aca="false">IF(CORE_MODE=1,G2006,IF(OR(CORE_MODE=3,CORE_MODE=4),G2006+(CHOOSE(N_CW+1,0,1,CW_N2,CW_N3,CW_N4,CW_N5,CW_N6)+CHOOSE(N_CW_A+1,0,CW_A1,CW_A2))*CW_PER_SWING*AM2006,AM2006))</f>
        <v>36.828000255372</v>
      </c>
      <c r="AQ2006" s="41" t="n">
        <f aca="false">IF(CORE_MODE=2,AN2006,K2006)</f>
        <v>1.468225</v>
      </c>
      <c r="AR2006" s="31" t="n">
        <f aca="false">IF(CORE_MODE=2,AO2006,L2006)</f>
        <v>15.090102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31" t="n">
        <v>16.907073</v>
      </c>
      <c r="H2007" s="8" t="n">
        <v>138.55265</v>
      </c>
      <c r="I2007" s="8" t="n">
        <v>1575.648924</v>
      </c>
      <c r="J2007" s="31" t="n">
        <v>11.372203</v>
      </c>
      <c r="K2007" s="41" t="n">
        <v>1.476095</v>
      </c>
      <c r="L2007" s="31" t="n">
        <v>18.482761</v>
      </c>
      <c r="M2007" s="8" t="n">
        <v>332</v>
      </c>
      <c r="N2007" s="8" t="n">
        <v>1276</v>
      </c>
      <c r="O2007" s="31" t="n">
        <v>14.275455</v>
      </c>
      <c r="P2007" s="31" t="n">
        <v>18.005718</v>
      </c>
      <c r="Q2007" s="31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31" t="n">
        <v>9.377971</v>
      </c>
      <c r="W2007" s="41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2*ROUNDUP(G2007*1000/V_ZENER,0)*PRICE_Z+(4+IF(CORE_MODE=1,1,0)+IF(OR(CORE_MODE=3,CORE_MODE=4),1+2*N_CW+2*N_CW_A,0))*ROUNDUP(G2007*DIODE_SAFETY/V_STICK,0)*PRICE_STICK</f>
        <v>147</v>
      </c>
      <c r="AG2007" s="24" t="n">
        <f aca="false">SUM(X2007:AF2007)</f>
        <v>4345.13827186</v>
      </c>
      <c r="AH2007" s="20" t="n">
        <f aca="false">FIXED_BOM</f>
        <v>3666</v>
      </c>
      <c r="AI2007" s="24" t="n">
        <f aca="false">(AG2007+AH2007)*(1+CONT)</f>
        <v>9212.809012639</v>
      </c>
      <c r="AJ2007" s="24" t="n">
        <f aca="false">IF(AR2007&gt;0,AI2007/AR2007,1000000000000)</f>
        <v>498.454154800736</v>
      </c>
      <c r="AK2007" s="8" t="n">
        <f aca="false">IF(AND(AP2007&gt;=V_NEED,AR2007&gt;=P_MIN,AQ2007&gt;=Z_MIN,F2007&lt;=N_CAP,D2007&lt;=R_MAX,OR(CORONA_REQ=0,O2007&gt;=G2007),OR(CORE_MODE&lt;&gt;3,E_CORE&lt;=E_NULL_MAX)),1,0)</f>
        <v>0</v>
      </c>
      <c r="AL2007" s="31" t="n">
        <f aca="false">IF(AK2007=1,IF(OBJECTIVE=1,AI2007,AJ2007),1000000000000)+ROW()*0.000000001</f>
        <v>1000000000000</v>
      </c>
      <c r="AM2007" s="31" t="n">
        <v>9.425751</v>
      </c>
      <c r="AN2007" s="41" t="n">
        <v>1.444507</v>
      </c>
      <c r="AO2007" s="31" t="n">
        <v>17.818354</v>
      </c>
      <c r="AP2007" s="31" t="n">
        <f aca="false">IF(CORE_MODE=1,G2007,IF(OR(CORE_MODE=3,CORE_MODE=4),G2007+(CHOOSE(N_CW+1,0,1,CW_N2,CW_N3,CW_N4,CW_N5,CW_N6)+CHOOSE(N_CW_A+1,0,CW_A1,CW_A2))*CW_PER_SWING*AM2007,AM2007))</f>
        <v>36.910995594513</v>
      </c>
      <c r="AQ2007" s="41" t="n">
        <f aca="false">IF(CORE_MODE=2,AN2007,K2007)</f>
        <v>1.476095</v>
      </c>
      <c r="AR2007" s="31" t="n">
        <f aca="false">IF(CORE_MODE=2,AO2007,L2007)</f>
        <v>18.482761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31" t="n">
        <v>16.907073</v>
      </c>
      <c r="H2008" s="8" t="n">
        <v>186.049224</v>
      </c>
      <c r="I2008" s="8" t="n">
        <v>2123.700724</v>
      </c>
      <c r="J2008" s="31" t="n">
        <v>11.414725</v>
      </c>
      <c r="K2008" s="41" t="n">
        <v>1.485878</v>
      </c>
      <c r="L2008" s="31" t="n">
        <v>25.283472</v>
      </c>
      <c r="M2008" s="8" t="n">
        <v>442</v>
      </c>
      <c r="N2008" s="8" t="n">
        <v>1496</v>
      </c>
      <c r="O2008" s="31" t="n">
        <v>14.275455</v>
      </c>
      <c r="P2008" s="31" t="n">
        <v>24.007624</v>
      </c>
      <c r="Q2008" s="31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31" t="n">
        <v>12.078434</v>
      </c>
      <c r="W2008" s="41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2*ROUNDUP(G2008*1000/V_ZENER,0)*PRICE_Z+(4+IF(CORE_MODE=1,1,0)+IF(OR(CORE_MODE=3,CORE_MODE=4),1+2*N_CW+2*N_CW_A,0))*ROUNDUP(G2008*DIODE_SAFETY/V_STICK,0)*PRICE_STICK</f>
        <v>147</v>
      </c>
      <c r="AG2008" s="24" t="n">
        <f aca="false">SUM(X2008:AF2008)</f>
        <v>5634.69716997</v>
      </c>
      <c r="AH2008" s="20" t="n">
        <f aca="false">FIXED_BOM</f>
        <v>3666</v>
      </c>
      <c r="AI2008" s="24" t="n">
        <f aca="false">(AG2008+AH2008)*(1+CONT)</f>
        <v>10695.8017454655</v>
      </c>
      <c r="AJ2008" s="24" t="n">
        <f aca="false">IF(AR2008&gt;0,AI2008/AR2008,1000000000000)</f>
        <v>423.035323054741</v>
      </c>
      <c r="AK2008" s="8" t="n">
        <f aca="false">IF(AND(AP2008&gt;=V_NEED,AR2008&gt;=P_MIN,AQ2008&gt;=Z_MIN,F2008&lt;=N_CAP,D2008&lt;=R_MAX,OR(CORONA_REQ=0,O2008&gt;=G2008),OR(CORE_MODE&lt;&gt;3,E_CORE&lt;=E_NULL_MAX)),1,0)</f>
        <v>0</v>
      </c>
      <c r="AL2008" s="31" t="n">
        <f aca="false">IF(AK2008=1,IF(OBJECTIVE=1,AI2008,AJ2008),1000000000000)+ROW()*0.000000001</f>
        <v>1000000000000</v>
      </c>
      <c r="AM2008" s="31" t="n">
        <v>9.516049</v>
      </c>
      <c r="AN2008" s="41" t="n">
        <v>1.460851</v>
      </c>
      <c r="AO2008" s="31" t="n">
        <v>24.585081</v>
      </c>
      <c r="AP2008" s="31" t="n">
        <f aca="false">IF(CORE_MODE=1,G2008,IF(OR(CORE_MODE=3,CORE_MODE=4),G2008+(CHOOSE(N_CW+1,0,1,CW_N2,CW_N3,CW_N4,CW_N5,CW_N6)+CHOOSE(N_CW_A+1,0,CW_A1,CW_A2))*CW_PER_SWING*AM2008,AM2008))</f>
        <v>37.102631698887</v>
      </c>
      <c r="AQ2008" s="41" t="n">
        <f aca="false">IF(CORE_MODE=2,AN2008,K2008)</f>
        <v>1.485878</v>
      </c>
      <c r="AR2008" s="31" t="n">
        <f aca="false">IF(CORE_MODE=2,AO2008,L2008)</f>
        <v>25.283472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31" t="n">
        <v>16.907073</v>
      </c>
      <c r="H2009" s="8" t="n">
        <v>57.716267</v>
      </c>
      <c r="I2009" s="8" t="n">
        <v>576.800547</v>
      </c>
      <c r="J2009" s="31" t="n">
        <v>9.993726</v>
      </c>
      <c r="K2009" s="41" t="n">
        <v>1.396249</v>
      </c>
      <c r="L2009" s="31" t="n">
        <v>5.942609</v>
      </c>
      <c r="M2009" s="8" t="n">
        <v>122</v>
      </c>
      <c r="N2009" s="8" t="n">
        <v>856</v>
      </c>
      <c r="O2009" s="31" t="n">
        <v>14.275455</v>
      </c>
      <c r="P2009" s="31" t="n">
        <v>7.08764</v>
      </c>
      <c r="Q2009" s="31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31" t="n">
        <v>4.222542</v>
      </c>
      <c r="W2009" s="41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2*ROUNDUP(G2009*1000/V_ZENER,0)*PRICE_Z+(4+IF(CORE_MODE=1,1,0)+IF(OR(CORE_MODE=3,CORE_MODE=4),1+2*N_CW+2*N_CW_A,0))*ROUNDUP(G2009*DIODE_SAFETY/V_STICK,0)*PRICE_STICK</f>
        <v>147</v>
      </c>
      <c r="AG2009" s="24" t="n">
        <f aca="false">SUM(X2009:AF2009)</f>
        <v>1887.3602115</v>
      </c>
      <c r="AH2009" s="20" t="n">
        <f aca="false">FIXED_BOM</f>
        <v>3666</v>
      </c>
      <c r="AI2009" s="24" t="n">
        <f aca="false">(AG2009+AH2009)*(1+CONT)</f>
        <v>6386.364243225</v>
      </c>
      <c r="AJ2009" s="24" t="n">
        <f aca="false">IF(AR2009&gt;0,AI2009/AR2009,1000000000000)</f>
        <v>1074.67347140372</v>
      </c>
      <c r="AK2009" s="8" t="n">
        <f aca="false">IF(AND(AP2009&gt;=V_NEED,AR2009&gt;=P_MIN,AQ2009&gt;=Z_MIN,F2009&lt;=N_CAP,D2009&lt;=R_MAX,OR(CORONA_REQ=0,O2009&gt;=G2009),OR(CORE_MODE&lt;&gt;3,E_CORE&lt;=E_NULL_MAX)),1,0)</f>
        <v>0</v>
      </c>
      <c r="AL2009" s="31" t="n">
        <f aca="false">IF(AK2009=1,IF(OBJECTIVE=1,AI2009,AJ2009),1000000000000)+ROW()*0.000000001</f>
        <v>1000000000000</v>
      </c>
      <c r="AM2009" s="31" t="n">
        <v>9.216237</v>
      </c>
      <c r="AN2009" s="41" t="n">
        <v>1.325873</v>
      </c>
      <c r="AO2009" s="31" t="n">
        <v>5.270884</v>
      </c>
      <c r="AP2009" s="31" t="n">
        <f aca="false">IF(CORE_MODE=1,G2009,IF(OR(CORE_MODE=3,CORE_MODE=4),G2009+(CHOOSE(N_CW+1,0,1,CW_N2,CW_N3,CW_N4,CW_N5,CW_N6)+CHOOSE(N_CW_A+1,0,CW_A1,CW_A2))*CW_PER_SWING*AM2009,AM2009))</f>
        <v>36.466351784331</v>
      </c>
      <c r="AQ2009" s="41" t="n">
        <f aca="false">IF(CORE_MODE=2,AN2009,K2009)</f>
        <v>1.396249</v>
      </c>
      <c r="AR2009" s="31" t="n">
        <f aca="false">IF(CORE_MODE=2,AO2009,L2009)</f>
        <v>5.942609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31" t="n">
        <v>16.907073</v>
      </c>
      <c r="H2010" s="8" t="n">
        <v>89.554134</v>
      </c>
      <c r="I2010" s="8" t="n">
        <v>906.40086</v>
      </c>
      <c r="J2010" s="31" t="n">
        <v>10.121262</v>
      </c>
      <c r="K2010" s="41" t="n">
        <v>1.428707</v>
      </c>
      <c r="L2010" s="31" t="n">
        <v>9.888532</v>
      </c>
      <c r="M2010" s="8" t="n">
        <v>172</v>
      </c>
      <c r="N2010" s="8" t="n">
        <v>956</v>
      </c>
      <c r="O2010" s="31" t="n">
        <v>14.275455</v>
      </c>
      <c r="P2010" s="31" t="n">
        <v>10.631461</v>
      </c>
      <c r="Q2010" s="31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31" t="n">
        <v>5.450025</v>
      </c>
      <c r="W2010" s="41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2*ROUNDUP(G2010*1000/V_ZENER,0)*PRICE_Z+(4+IF(CORE_MODE=1,1,0)+IF(OR(CORE_MODE=3,CORE_MODE=4),1+2*N_CW+2*N_CW_A,0))*ROUNDUP(G2010*DIODE_SAFETY/V_STICK,0)*PRICE_STICK</f>
        <v>147</v>
      </c>
      <c r="AG2010" s="24" t="n">
        <f aca="false">SUM(X2010:AF2010)</f>
        <v>2484.46604481</v>
      </c>
      <c r="AH2010" s="20" t="n">
        <f aca="false">FIXED_BOM</f>
        <v>3666</v>
      </c>
      <c r="AI2010" s="24" t="n">
        <f aca="false">(AG2010+AH2010)*(1+CONT)</f>
        <v>7073.0359515315</v>
      </c>
      <c r="AJ2010" s="24" t="n">
        <f aca="false">IF(AR2010&gt;0,AI2010/AR2010,1000000000000)</f>
        <v>715.276640812964</v>
      </c>
      <c r="AK2010" s="8" t="n">
        <f aca="false">IF(AND(AP2010&gt;=V_NEED,AR2010&gt;=P_MIN,AQ2010&gt;=Z_MIN,F2010&lt;=N_CAP,D2010&lt;=R_MAX,OR(CORONA_REQ=0,O2010&gt;=G2010),OR(CORE_MODE&lt;&gt;3,E_CORE&lt;=E_NULL_MAX)),1,0)</f>
        <v>0</v>
      </c>
      <c r="AL2010" s="31" t="n">
        <f aca="false">IF(AK2010=1,IF(OBJECTIVE=1,AI2010,AJ2010),1000000000000)+ROW()*0.000000001</f>
        <v>1000000000000</v>
      </c>
      <c r="AM2010" s="31" t="n">
        <v>9.293395</v>
      </c>
      <c r="AN2010" s="41" t="n">
        <v>1.379466</v>
      </c>
      <c r="AO2010" s="31" t="n">
        <v>9.22049</v>
      </c>
      <c r="AP2010" s="31" t="n">
        <f aca="false">IF(CORE_MODE=1,G2010,IF(OR(CORE_MODE=3,CORE_MODE=4),G2010+(CHOOSE(N_CW+1,0,1,CW_N2,CW_N3,CW_N4,CW_N5,CW_N6)+CHOOSE(N_CW_A+1,0,CW_A1,CW_A2))*CW_PER_SWING*AM2010,AM2010))</f>
        <v>36.630101352885</v>
      </c>
      <c r="AQ2010" s="41" t="n">
        <f aca="false">IF(CORE_MODE=2,AN2010,K2010)</f>
        <v>1.428707</v>
      </c>
      <c r="AR2010" s="31" t="n">
        <f aca="false">IF(CORE_MODE=2,AO2010,L2010)</f>
        <v>9.888532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31" t="n">
        <v>16.907073</v>
      </c>
      <c r="H2011" s="8" t="n">
        <v>121.392001</v>
      </c>
      <c r="I2011" s="8" t="n">
        <v>1236.001173</v>
      </c>
      <c r="J2011" s="31" t="n">
        <v>10.1819</v>
      </c>
      <c r="K2011" s="41" t="n">
        <v>1.445285</v>
      </c>
      <c r="L2011" s="31" t="n">
        <v>13.855818</v>
      </c>
      <c r="M2011" s="8" t="n">
        <v>232</v>
      </c>
      <c r="N2011" s="8" t="n">
        <v>1076</v>
      </c>
      <c r="O2011" s="31" t="n">
        <v>14.275455</v>
      </c>
      <c r="P2011" s="31" t="n">
        <v>14.175281</v>
      </c>
      <c r="Q2011" s="31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31" t="n">
        <v>6.923005</v>
      </c>
      <c r="W2011" s="41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2*ROUNDUP(G2011*1000/V_ZENER,0)*PRICE_Z+(4+IF(CORE_MODE=1,1,0)+IF(OR(CORE_MODE=3,CORE_MODE=4),1+2*N_CW+2*N_CW_A,0))*ROUNDUP(G2011*DIODE_SAFETY/V_STICK,0)*PRICE_STICK</f>
        <v>147</v>
      </c>
      <c r="AG2011" s="24" t="n">
        <f aca="false">SUM(X2011:AF2011)</f>
        <v>3189.91534559</v>
      </c>
      <c r="AH2011" s="20" t="n">
        <f aca="false">FIXED_BOM</f>
        <v>3666</v>
      </c>
      <c r="AI2011" s="24" t="n">
        <f aca="false">(AG2011+AH2011)*(1+CONT)</f>
        <v>7884.3026474285</v>
      </c>
      <c r="AJ2011" s="24" t="n">
        <f aca="false">IF(AR2011&gt;0,AI2011/AR2011,1000000000000)</f>
        <v>569.024697598402</v>
      </c>
      <c r="AK2011" s="8" t="n">
        <f aca="false">IF(AND(AP2011&gt;=V_NEED,AR2011&gt;=P_MIN,AQ2011&gt;=Z_MIN,F2011&lt;=N_CAP,D2011&lt;=R_MAX,OR(CORONA_REQ=0,O2011&gt;=G2011),OR(CORE_MODE&lt;&gt;3,E_CORE&lt;=E_NULL_MAX)),1,0)</f>
        <v>0</v>
      </c>
      <c r="AL2011" s="31" t="n">
        <f aca="false">IF(AK2011=1,IF(OBJECTIVE=1,AI2011,AJ2011),1000000000000)+ROW()*0.000000001</f>
        <v>1000000000000</v>
      </c>
      <c r="AM2011" s="31" t="n">
        <v>9.346689</v>
      </c>
      <c r="AN2011" s="41" t="n">
        <v>1.406963</v>
      </c>
      <c r="AO2011" s="31" t="n">
        <v>13.170088</v>
      </c>
      <c r="AP2011" s="31" t="n">
        <f aca="false">IF(CORE_MODE=1,G2011,IF(OR(CORE_MODE=3,CORE_MODE=4),G2011+(CHOOSE(N_CW+1,0,1,CW_N2,CW_N3,CW_N4,CW_N5,CW_N6)+CHOOSE(N_CW_A+1,0,CW_A1,CW_A2))*CW_PER_SWING*AM2011,AM2011))</f>
        <v>36.743205237207</v>
      </c>
      <c r="AQ2011" s="41" t="n">
        <f aca="false">IF(CORE_MODE=2,AN2011,K2011)</f>
        <v>1.445285</v>
      </c>
      <c r="AR2011" s="31" t="n">
        <f aca="false">IF(CORE_MODE=2,AO2011,L2011)</f>
        <v>13.855818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31" t="n">
        <v>16.907073</v>
      </c>
      <c r="H2012" s="8" t="n">
        <v>153.229868</v>
      </c>
      <c r="I2012" s="8" t="n">
        <v>1565.601485</v>
      </c>
      <c r="J2012" s="31" t="n">
        <v>10.217339</v>
      </c>
      <c r="K2012" s="41" t="n">
        <v>1.454321</v>
      </c>
      <c r="L2012" s="31" t="n">
        <v>17.803515</v>
      </c>
      <c r="M2012" s="8" t="n">
        <v>292</v>
      </c>
      <c r="N2012" s="8" t="n">
        <v>1196</v>
      </c>
      <c r="O2012" s="31" t="n">
        <v>14.275455</v>
      </c>
      <c r="P2012" s="31" t="n">
        <v>17.719101</v>
      </c>
      <c r="Q2012" s="31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31" t="n">
        <v>8.395984</v>
      </c>
      <c r="W2012" s="41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2*ROUNDUP(G2012*1000/V_ZENER,0)*PRICE_Z+(4+IF(CORE_MODE=1,1,0)+IF(OR(CORE_MODE=3,CORE_MODE=4),1+2*N_CW+2*N_CW_A,0))*ROUNDUP(G2012*DIODE_SAFETY/V_STICK,0)*PRICE_STICK</f>
        <v>147</v>
      </c>
      <c r="AG2012" s="24" t="n">
        <f aca="false">SUM(X2012:AF2012)</f>
        <v>3895.36452487</v>
      </c>
      <c r="AH2012" s="20" t="n">
        <f aca="false">FIXED_BOM</f>
        <v>3666</v>
      </c>
      <c r="AI2012" s="24" t="n">
        <f aca="false">(AG2012+AH2012)*(1+CONT)</f>
        <v>8695.5692036005</v>
      </c>
      <c r="AJ2012" s="24" t="n">
        <f aca="false">IF(AR2012&gt;0,AI2012/AR2012,1000000000000)</f>
        <v>488.418674829128</v>
      </c>
      <c r="AK2012" s="8" t="n">
        <f aca="false">IF(AND(AP2012&gt;=V_NEED,AR2012&gt;=P_MIN,AQ2012&gt;=Z_MIN,F2012&lt;=N_CAP,D2012&lt;=R_MAX,OR(CORONA_REQ=0,O2012&gt;=G2012),OR(CORE_MODE&lt;&gt;3,E_CORE&lt;=E_NULL_MAX)),1,0)</f>
        <v>0</v>
      </c>
      <c r="AL2012" s="31" t="n">
        <f aca="false">IF(AK2012=1,IF(OBJECTIVE=1,AI2012,AJ2012),1000000000000)+ROW()*0.000000001</f>
        <v>1000000000000</v>
      </c>
      <c r="AM2012" s="31" t="n">
        <v>9.392545</v>
      </c>
      <c r="AN2012" s="41" t="n">
        <v>1.423922</v>
      </c>
      <c r="AO2012" s="31" t="n">
        <v>17.144378</v>
      </c>
      <c r="AP2012" s="31" t="n">
        <f aca="false">IF(CORE_MODE=1,G2012,IF(OR(CORE_MODE=3,CORE_MODE=4),G2012+(CHOOSE(N_CW+1,0,1,CW_N2,CW_N3,CW_N4,CW_N5,CW_N6)+CHOOSE(N_CW_A+1,0,CW_A1,CW_A2))*CW_PER_SWING*AM2012,AM2012))</f>
        <v>36.840523729335</v>
      </c>
      <c r="AQ2012" s="41" t="n">
        <f aca="false">IF(CORE_MODE=2,AN2012,K2012)</f>
        <v>1.454321</v>
      </c>
      <c r="AR2012" s="31" t="n">
        <f aca="false">IF(CORE_MODE=2,AO2012,L2012)</f>
        <v>17.803515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31" t="n">
        <v>16.907073</v>
      </c>
      <c r="H2013" s="8" t="n">
        <v>185.067735</v>
      </c>
      <c r="I2013" s="8" t="n">
        <v>1895.201798</v>
      </c>
      <c r="J2013" s="31" t="n">
        <v>10.240585</v>
      </c>
      <c r="K2013" s="41" t="n">
        <v>1.460262</v>
      </c>
      <c r="L2013" s="31" t="n">
        <v>21.750897</v>
      </c>
      <c r="M2013" s="8" t="n">
        <v>342</v>
      </c>
      <c r="N2013" s="8" t="n">
        <v>1296</v>
      </c>
      <c r="O2013" s="31" t="n">
        <v>14.275455</v>
      </c>
      <c r="P2013" s="31" t="n">
        <v>21.262921</v>
      </c>
      <c r="Q2013" s="31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31" t="n">
        <v>9.623467</v>
      </c>
      <c r="W2013" s="41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2*ROUNDUP(G2013*1000/V_ZENER,0)*PRICE_Z+(4+IF(CORE_MODE=1,1,0)+IF(OR(CORE_MODE=3,CORE_MODE=4),1+2*N_CW+2*N_CW_A,0))*ROUNDUP(G2013*DIODE_SAFETY/V_STICK,0)*PRICE_STICK</f>
        <v>147</v>
      </c>
      <c r="AG2013" s="24" t="n">
        <f aca="false">SUM(X2013:AF2013)</f>
        <v>4492.47034621</v>
      </c>
      <c r="AH2013" s="20" t="n">
        <f aca="false">FIXED_BOM</f>
        <v>3666</v>
      </c>
      <c r="AI2013" s="24" t="n">
        <f aca="false">(AG2013+AH2013)*(1+CONT)</f>
        <v>9382.2408981415</v>
      </c>
      <c r="AJ2013" s="24" t="n">
        <f aca="false">IF(AR2013&gt;0,AI2013/AR2013,1000000000000)</f>
        <v>431.349608162896</v>
      </c>
      <c r="AK2013" s="8" t="n">
        <f aca="false">IF(AND(AP2013&gt;=V_NEED,AR2013&gt;=P_MIN,AQ2013&gt;=Z_MIN,F2013&lt;=N_CAP,D2013&lt;=R_MAX,OR(CORONA_REQ=0,O2013&gt;=G2013),OR(CORE_MODE&lt;&gt;3,E_CORE&lt;=E_NULL_MAX)),1,0)</f>
        <v>0</v>
      </c>
      <c r="AL2013" s="31" t="n">
        <f aca="false">IF(AK2013=1,IF(OBJECTIVE=1,AI2013,AJ2013),1000000000000)+ROW()*0.000000001</f>
        <v>1000000000000</v>
      </c>
      <c r="AM2013" s="31" t="n">
        <v>9.449787</v>
      </c>
      <c r="AN2013" s="41" t="n">
        <v>1.433881</v>
      </c>
      <c r="AO2013" s="31" t="n">
        <v>21.064405</v>
      </c>
      <c r="AP2013" s="31" t="n">
        <f aca="false">IF(CORE_MODE=1,G2013,IF(OR(CORE_MODE=3,CORE_MODE=4),G2013+(CHOOSE(N_CW+1,0,1,CW_N2,CW_N3,CW_N4,CW_N5,CW_N6)+CHOOSE(N_CW_A+1,0,CW_A1,CW_A2))*CW_PER_SWING*AM2013,AM2013))</f>
        <v>36.962006307981</v>
      </c>
      <c r="AQ2013" s="41" t="n">
        <f aca="false">IF(CORE_MODE=2,AN2013,K2013)</f>
        <v>1.460262</v>
      </c>
      <c r="AR2013" s="31" t="n">
        <f aca="false">IF(CORE_MODE=2,AO2013,L2013)</f>
        <v>21.750897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31" t="n">
        <v>16.907073</v>
      </c>
      <c r="H2014" s="8" t="n">
        <v>248.743469</v>
      </c>
      <c r="I2014" s="8" t="n">
        <v>2554.402424</v>
      </c>
      <c r="J2014" s="31" t="n">
        <v>10.269224</v>
      </c>
      <c r="K2014" s="41" t="n">
        <v>1.468905</v>
      </c>
      <c r="L2014" s="31" t="n">
        <v>29.687482</v>
      </c>
      <c r="M2014" s="8" t="n">
        <v>462</v>
      </c>
      <c r="N2014" s="8" t="n">
        <v>1536</v>
      </c>
      <c r="O2014" s="31" t="n">
        <v>14.275455</v>
      </c>
      <c r="P2014" s="31" t="n">
        <v>28.350561</v>
      </c>
      <c r="Q2014" s="31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31" t="n">
        <v>12.569427</v>
      </c>
      <c r="W2014" s="41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2*ROUNDUP(G2014*1000/V_ZENER,0)*PRICE_Z+(4+IF(CORE_MODE=1,1,0)+IF(OR(CORE_MODE=3,CORE_MODE=4),1+2*N_CW+2*N_CW_A,0))*ROUNDUP(G2014*DIODE_SAFETY/V_STICK,0)*PRICE_STICK</f>
        <v>147</v>
      </c>
      <c r="AG2014" s="24" t="n">
        <f aca="false">SUM(X2014:AF2014)</f>
        <v>5903.36889674</v>
      </c>
      <c r="AH2014" s="20" t="n">
        <f aca="false">FIXED_BOM</f>
        <v>3666</v>
      </c>
      <c r="AI2014" s="24" t="n">
        <f aca="false">(AG2014+AH2014)*(1+CONT)</f>
        <v>11004.774231251</v>
      </c>
      <c r="AJ2014" s="24" t="n">
        <f aca="false">IF(AR2014&gt;0,AI2014/AR2014,1000000000000)</f>
        <v>370.687356753631</v>
      </c>
      <c r="AK2014" s="8" t="n">
        <f aca="false">IF(AND(AP2014&gt;=V_NEED,AR2014&gt;=P_MIN,AQ2014&gt;=Z_MIN,F2014&lt;=N_CAP,D2014&lt;=R_MAX,OR(CORONA_REQ=0,O2014&gt;=G2014),OR(CORE_MODE&lt;&gt;3,E_CORE&lt;=E_NULL_MAX)),1,0)</f>
        <v>0</v>
      </c>
      <c r="AL2014" s="31" t="n">
        <f aca="false">IF(AK2014=1,IF(OBJECTIVE=1,AI2014,AJ2014),1000000000000)+ROW()*0.000000001</f>
        <v>1000000000000</v>
      </c>
      <c r="AM2014" s="31" t="n">
        <v>9.53903</v>
      </c>
      <c r="AN2014" s="41" t="n">
        <v>1.448894</v>
      </c>
      <c r="AO2014" s="31" t="n">
        <v>29.003357</v>
      </c>
      <c r="AP2014" s="31" t="n">
        <f aca="false">IF(CORE_MODE=1,G2014,IF(OR(CORE_MODE=3,CORE_MODE=4),G2014+(CHOOSE(N_CW+1,0,1,CW_N2,CW_N3,CW_N4,CW_N5,CW_N6)+CHOOSE(N_CW_A+1,0,CW_A1,CW_A2))*CW_PER_SWING*AM2014,AM2014))</f>
        <v>37.15140342489</v>
      </c>
      <c r="AQ2014" s="41" t="n">
        <f aca="false">IF(CORE_MODE=2,AN2014,K2014)</f>
        <v>1.468905</v>
      </c>
      <c r="AR2014" s="31" t="n">
        <f aca="false">IF(CORE_MODE=2,AO2014,L2014)</f>
        <v>29.687482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31" t="n">
        <v>16.907073</v>
      </c>
      <c r="H2015" s="8" t="n">
        <v>86.611894</v>
      </c>
      <c r="I2015" s="8" t="n">
        <v>674.40326</v>
      </c>
      <c r="J2015" s="31" t="n">
        <v>7.786497</v>
      </c>
      <c r="K2015" s="41" t="n">
        <v>1.356898</v>
      </c>
      <c r="L2015" s="31" t="n">
        <v>6.471922</v>
      </c>
      <c r="M2015" s="8" t="n">
        <v>122</v>
      </c>
      <c r="N2015" s="8" t="n">
        <v>856</v>
      </c>
      <c r="O2015" s="31" t="n">
        <v>14.275455</v>
      </c>
      <c r="P2015" s="31" t="n">
        <v>8.173375</v>
      </c>
      <c r="Q2015" s="31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31" t="n">
        <v>4.222542</v>
      </c>
      <c r="W2015" s="41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2*ROUNDUP(G2015*1000/V_ZENER,0)*PRICE_Z+(4+IF(CORE_MODE=1,1,0)+IF(OR(CORE_MODE=3,CORE_MODE=4),1+2*N_CW+2*N_CW_A,0))*ROUNDUP(G2015*DIODE_SAFETY/V_STICK,0)*PRICE_STICK</f>
        <v>147</v>
      </c>
      <c r="AG2015" s="24" t="n">
        <f aca="false">SUM(X2015:AF2015)</f>
        <v>1900.35645945</v>
      </c>
      <c r="AH2015" s="20" t="n">
        <f aca="false">FIXED_BOM</f>
        <v>3666</v>
      </c>
      <c r="AI2015" s="24" t="n">
        <f aca="false">(AG2015+AH2015)*(1+CONT)</f>
        <v>6401.3099283675</v>
      </c>
      <c r="AJ2015" s="24" t="n">
        <f aca="false">IF(AR2015&gt;0,AI2015/AR2015,1000000000000)</f>
        <v>989.089474250076</v>
      </c>
      <c r="AK2015" s="8" t="n">
        <f aca="false">IF(AND(AP2015&gt;=V_NEED,AR2015&gt;=P_MIN,AQ2015&gt;=Z_MIN,F2015&lt;=N_CAP,D2015&lt;=R_MAX,OR(CORONA_REQ=0,O2015&gt;=G2015),OR(CORE_MODE&lt;&gt;3,E_CORE&lt;=E_NULL_MAX)),1,0)</f>
        <v>0</v>
      </c>
      <c r="AL2015" s="31" t="n">
        <f aca="false">IF(AK2015=1,IF(OBJECTIVE=1,AI2015,AJ2015),1000000000000)+ROW()*0.000000001</f>
        <v>1000000000000</v>
      </c>
      <c r="AM2015" s="31" t="n">
        <v>9.163727</v>
      </c>
      <c r="AN2015" s="41" t="n">
        <v>1.300774</v>
      </c>
      <c r="AO2015" s="31" t="n">
        <v>5.815118</v>
      </c>
      <c r="AP2015" s="31" t="n">
        <f aca="false">IF(CORE_MODE=1,G2015,IF(OR(CORE_MODE=3,CORE_MODE=4),G2015+(CHOOSE(N_CW+1,0,1,CW_N2,CW_N3,CW_N4,CW_N5,CW_N6)+CHOOSE(N_CW_A+1,0,CW_A1,CW_A2))*CW_PER_SWING*AM2015,AM2015))</f>
        <v>36.354911754201</v>
      </c>
      <c r="AQ2015" s="41" t="n">
        <f aca="false">IF(CORE_MODE=2,AN2015,K2015)</f>
        <v>1.356898</v>
      </c>
      <c r="AR2015" s="31" t="n">
        <f aca="false">IF(CORE_MODE=2,AO2015,L2015)</f>
        <v>6.471922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31" t="n">
        <v>16.907073</v>
      </c>
      <c r="H2016" s="8" t="n">
        <v>134.961548</v>
      </c>
      <c r="I2016" s="8" t="n">
        <v>1059.776551</v>
      </c>
      <c r="J2016" s="31" t="n">
        <v>7.852433</v>
      </c>
      <c r="K2016" s="41" t="n">
        <v>1.382579</v>
      </c>
      <c r="L2016" s="31" t="n">
        <v>10.689059</v>
      </c>
      <c r="M2016" s="8" t="n">
        <v>182</v>
      </c>
      <c r="N2016" s="8" t="n">
        <v>976</v>
      </c>
      <c r="O2016" s="31" t="n">
        <v>14.275455</v>
      </c>
      <c r="P2016" s="31" t="n">
        <v>12.260062</v>
      </c>
      <c r="Q2016" s="31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31" t="n">
        <v>5.695521</v>
      </c>
      <c r="W2016" s="41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2*ROUNDUP(G2016*1000/V_ZENER,0)*PRICE_Z+(4+IF(CORE_MODE=1,1,0)+IF(OR(CORE_MODE=3,CORE_MODE=4),1+2*N_CW+2*N_CW_A,0))*ROUNDUP(G2016*DIODE_SAFETY/V_STICK,0)*PRICE_STICK</f>
        <v>147</v>
      </c>
      <c r="AG2016" s="24" t="n">
        <f aca="false">SUM(X2016:AF2016)</f>
        <v>2612.30375322</v>
      </c>
      <c r="AH2016" s="20" t="n">
        <f aca="false">FIXED_BOM</f>
        <v>3666</v>
      </c>
      <c r="AI2016" s="24" t="n">
        <f aca="false">(AG2016+AH2016)*(1+CONT)</f>
        <v>7220.049316203</v>
      </c>
      <c r="AJ2016" s="24" t="n">
        <f aca="false">IF(AR2016&gt;0,AI2016/AR2016,1000000000000)</f>
        <v>675.461639439262</v>
      </c>
      <c r="AK2016" s="8" t="n">
        <f aca="false">IF(AND(AP2016&gt;=V_NEED,AR2016&gt;=P_MIN,AQ2016&gt;=Z_MIN,F2016&lt;=N_CAP,D2016&lt;=R_MAX,OR(CORONA_REQ=0,O2016&gt;=G2016),OR(CORE_MODE&lt;&gt;3,E_CORE&lt;=E_NULL_MAX)),1,0)</f>
        <v>0</v>
      </c>
      <c r="AL2016" s="31" t="n">
        <f aca="false">IF(AK2016=1,IF(OBJECTIVE=1,AI2016,AJ2016),1000000000000)+ROW()*0.000000001</f>
        <v>1000000000000</v>
      </c>
      <c r="AM2016" s="31" t="n">
        <v>9.241728</v>
      </c>
      <c r="AN2016" s="41" t="n">
        <v>1.343345</v>
      </c>
      <c r="AO2016" s="31" t="n">
        <v>10.023368</v>
      </c>
      <c r="AP2016" s="31" t="n">
        <f aca="false">IF(CORE_MODE=1,G2016,IF(OR(CORE_MODE=3,CORE_MODE=4),G2016+(CHOOSE(N_CW+1,0,1,CW_N2,CW_N3,CW_N4,CW_N5,CW_N6)+CHOOSE(N_CW_A+1,0,CW_A1,CW_A2))*CW_PER_SWING*AM2016,AM2016))</f>
        <v>36.520450390464</v>
      </c>
      <c r="AQ2016" s="41" t="n">
        <f aca="false">IF(CORE_MODE=2,AN2016,K2016)</f>
        <v>1.382579</v>
      </c>
      <c r="AR2016" s="31" t="n">
        <f aca="false">IF(CORE_MODE=2,AO2016,L2016)</f>
        <v>10.689059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31" t="n">
        <v>16.907073</v>
      </c>
      <c r="H2017" s="8" t="n">
        <v>183.311201</v>
      </c>
      <c r="I2017" s="8" t="n">
        <v>1445.149842</v>
      </c>
      <c r="J2017" s="31" t="n">
        <v>7.883587</v>
      </c>
      <c r="K2017" s="41" t="n">
        <v>1.394843</v>
      </c>
      <c r="L2017" s="31" t="n">
        <v>14.92411</v>
      </c>
      <c r="M2017" s="8" t="n">
        <v>242</v>
      </c>
      <c r="N2017" s="8" t="n">
        <v>1096</v>
      </c>
      <c r="O2017" s="31" t="n">
        <v>14.275455</v>
      </c>
      <c r="P2017" s="31" t="n">
        <v>16.34675</v>
      </c>
      <c r="Q2017" s="31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31" t="n">
        <v>7.168501</v>
      </c>
      <c r="W2017" s="41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2*ROUNDUP(G2017*1000/V_ZENER,0)*PRICE_Z+(4+IF(CORE_MODE=1,1,0)+IF(OR(CORE_MODE=3,CORE_MODE=4),1+2*N_CW+2*N_CW_A,0))*ROUNDUP(G2017*DIODE_SAFETY/V_STICK,0)*PRICE_STICK</f>
        <v>147</v>
      </c>
      <c r="AG2017" s="24" t="n">
        <f aca="false">SUM(X2017:AF2017)</f>
        <v>3324.25118246</v>
      </c>
      <c r="AH2017" s="20" t="n">
        <f aca="false">FIXED_BOM</f>
        <v>3666</v>
      </c>
      <c r="AI2017" s="24" t="n">
        <f aca="false">(AG2017+AH2017)*(1+CONT)</f>
        <v>8038.788859829</v>
      </c>
      <c r="AJ2017" s="24" t="n">
        <f aca="false">IF(AR2017&gt;0,AI2017/AR2017,1000000000000)</f>
        <v>538.644439087423</v>
      </c>
      <c r="AK2017" s="8" t="n">
        <f aca="false">IF(AND(AP2017&gt;=V_NEED,AR2017&gt;=P_MIN,AQ2017&gt;=Z_MIN,F2017&lt;=N_CAP,D2017&lt;=R_MAX,OR(CORONA_REQ=0,O2017&gt;=G2017),OR(CORE_MODE&lt;&gt;3,E_CORE&lt;=E_NULL_MAX)),1,0)</f>
        <v>0</v>
      </c>
      <c r="AL2017" s="31" t="n">
        <f aca="false">IF(AK2017=1,IF(OBJECTIVE=1,AI2017,AJ2017),1000000000000)+ROW()*0.000000001</f>
        <v>1000000000000</v>
      </c>
      <c r="AM2017" s="31" t="n">
        <v>9.295347</v>
      </c>
      <c r="AN2017" s="41" t="n">
        <v>1.36565</v>
      </c>
      <c r="AO2017" s="31" t="n">
        <v>14.283008</v>
      </c>
      <c r="AP2017" s="31" t="n">
        <f aca="false">IF(CORE_MODE=1,G2017,IF(OR(CORE_MODE=3,CORE_MODE=4),G2017+(CHOOSE(N_CW+1,0,1,CW_N2,CW_N3,CW_N4,CW_N5,CW_N6)+CHOOSE(N_CW_A+1,0,CW_A1,CW_A2))*CW_PER_SWING*AM2017,AM2017))</f>
        <v>36.634244010261</v>
      </c>
      <c r="AQ2017" s="41" t="n">
        <f aca="false">IF(CORE_MODE=2,AN2017,K2017)</f>
        <v>1.394843</v>
      </c>
      <c r="AR2017" s="31" t="n">
        <f aca="false">IF(CORE_MODE=2,AO2017,L2017)</f>
        <v>14.92411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31" t="n">
        <v>16.907073</v>
      </c>
      <c r="H2018" s="8" t="n">
        <v>231.660855</v>
      </c>
      <c r="I2018" s="8" t="n">
        <v>1830.523134</v>
      </c>
      <c r="J2018" s="31" t="n">
        <v>7.901737</v>
      </c>
      <c r="K2018" s="41" t="n">
        <v>1.401903</v>
      </c>
      <c r="L2018" s="31" t="n">
        <v>19.150202</v>
      </c>
      <c r="M2018" s="8" t="n">
        <v>302</v>
      </c>
      <c r="N2018" s="8" t="n">
        <v>1216</v>
      </c>
      <c r="O2018" s="31" t="n">
        <v>14.275455</v>
      </c>
      <c r="P2018" s="31" t="n">
        <v>20.433437</v>
      </c>
      <c r="Q2018" s="31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31" t="n">
        <v>8.641481</v>
      </c>
      <c r="W2018" s="41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2*ROUNDUP(G2018*1000/V_ZENER,0)*PRICE_Z+(4+IF(CORE_MODE=1,1,0)+IF(OR(CORE_MODE=3,CORE_MODE=4),1+2*N_CW+2*N_CW_A,0))*ROUNDUP(G2018*DIODE_SAFETY/V_STICK,0)*PRICE_STICK</f>
        <v>147</v>
      </c>
      <c r="AG2018" s="24" t="n">
        <f aca="false">SUM(X2018:AF2018)</f>
        <v>4036.19853973</v>
      </c>
      <c r="AH2018" s="20" t="n">
        <f aca="false">FIXED_BOM</f>
        <v>3666</v>
      </c>
      <c r="AI2018" s="24" t="n">
        <f aca="false">(AG2018+AH2018)*(1+CONT)</f>
        <v>8857.5283206895</v>
      </c>
      <c r="AJ2018" s="24" t="n">
        <f aca="false">IF(AR2018&gt;0,AI2018/AR2018,1000000000000)</f>
        <v>462.529237064418</v>
      </c>
      <c r="AK2018" s="8" t="n">
        <f aca="false">IF(AND(AP2018&gt;=V_NEED,AR2018&gt;=P_MIN,AQ2018&gt;=Z_MIN,F2018&lt;=N_CAP,D2018&lt;=R_MAX,OR(CORONA_REQ=0,O2018&gt;=G2018),OR(CORE_MODE&lt;&gt;3,E_CORE&lt;=E_NULL_MAX)),1,0)</f>
        <v>0</v>
      </c>
      <c r="AL2018" s="31" t="n">
        <f aca="false">IF(AK2018=1,IF(OBJECTIVE=1,AI2018,AJ2018),1000000000000)+ROW()*0.000000001</f>
        <v>1000000000000</v>
      </c>
      <c r="AM2018" s="31" t="n">
        <v>9.360271</v>
      </c>
      <c r="AN2018" s="41" t="n">
        <v>1.377679</v>
      </c>
      <c r="AO2018" s="31" t="n">
        <v>18.487985</v>
      </c>
      <c r="AP2018" s="31" t="n">
        <f aca="false">IF(CORE_MODE=1,G2018,IF(OR(CORE_MODE=3,CORE_MODE=4),G2018+(CHOOSE(N_CW+1,0,1,CW_N2,CW_N3,CW_N4,CW_N5,CW_N6)+CHOOSE(N_CW_A+1,0,CW_A1,CW_A2))*CW_PER_SWING*AM2018,AM2018))</f>
        <v>36.772029813273</v>
      </c>
      <c r="AQ2018" s="41" t="n">
        <f aca="false">IF(CORE_MODE=2,AN2018,K2018)</f>
        <v>1.401903</v>
      </c>
      <c r="AR2018" s="31" t="n">
        <f aca="false">IF(CORE_MODE=2,AO2018,L2018)</f>
        <v>19.150202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31" t="n">
        <v>16.907073</v>
      </c>
      <c r="H2019" s="8" t="n">
        <v>280.010509</v>
      </c>
      <c r="I2019" s="8" t="n">
        <v>2215.896425</v>
      </c>
      <c r="J2019" s="31" t="n">
        <v>7.913619</v>
      </c>
      <c r="K2019" s="41" t="n">
        <v>1.406724</v>
      </c>
      <c r="L2019" s="31" t="n">
        <v>23.379097</v>
      </c>
      <c r="M2019" s="8" t="n">
        <v>362</v>
      </c>
      <c r="N2019" s="8" t="n">
        <v>1336</v>
      </c>
      <c r="O2019" s="31" t="n">
        <v>14.275455</v>
      </c>
      <c r="P2019" s="31" t="n">
        <v>24.520124</v>
      </c>
      <c r="Q2019" s="31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31" t="n">
        <v>10.114461</v>
      </c>
      <c r="W2019" s="41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2*ROUNDUP(G2019*1000/V_ZENER,0)*PRICE_Z+(4+IF(CORE_MODE=1,1,0)+IF(OR(CORE_MODE=3,CORE_MODE=4),1+2*N_CW+2*N_CW_A,0))*ROUNDUP(G2019*DIODE_SAFETY/V_STICK,0)*PRICE_STICK</f>
        <v>147</v>
      </c>
      <c r="AG2019" s="24" t="n">
        <f aca="false">SUM(X2019:AF2019)</f>
        <v>4748.14596897</v>
      </c>
      <c r="AH2019" s="20" t="n">
        <f aca="false">FIXED_BOM</f>
        <v>3666</v>
      </c>
      <c r="AI2019" s="24" t="n">
        <f aca="false">(AG2019+AH2019)*(1+CONT)</f>
        <v>9676.2678643155</v>
      </c>
      <c r="AJ2019" s="24" t="n">
        <f aca="false">IF(AR2019&gt;0,AI2019/AR2019,1000000000000)</f>
        <v>413.885440670163</v>
      </c>
      <c r="AK2019" s="8" t="n">
        <f aca="false">IF(AND(AP2019&gt;=V_NEED,AR2019&gt;=P_MIN,AQ2019&gt;=Z_MIN,F2019&lt;=N_CAP,D2019&lt;=R_MAX,OR(CORONA_REQ=0,O2019&gt;=G2019),OR(CORE_MODE&lt;&gt;3,E_CORE&lt;=E_NULL_MAX)),1,0)</f>
        <v>0</v>
      </c>
      <c r="AL2019" s="31" t="n">
        <f aca="false">IF(AK2019=1,IF(OBJECTIVE=1,AI2019,AJ2019),1000000000000)+ROW()*0.000000001</f>
        <v>1000000000000</v>
      </c>
      <c r="AM2019" s="31" t="n">
        <v>9.416293</v>
      </c>
      <c r="AN2019" s="41" t="n">
        <v>1.38614</v>
      </c>
      <c r="AO2019" s="31" t="n">
        <v>22.706307</v>
      </c>
      <c r="AP2019" s="31" t="n">
        <f aca="false">IF(CORE_MODE=1,G2019,IF(OR(CORE_MODE=3,CORE_MODE=4),G2019+(CHOOSE(N_CW+1,0,1,CW_N2,CW_N3,CW_N4,CW_N5,CW_N6)+CHOOSE(N_CW_A+1,0,CW_A1,CW_A2))*CW_PER_SWING*AM2019,AM2019))</f>
        <v>36.890923231059</v>
      </c>
      <c r="AQ2019" s="41" t="n">
        <f aca="false">IF(CORE_MODE=2,AN2019,K2019)</f>
        <v>1.406724</v>
      </c>
      <c r="AR2019" s="31" t="n">
        <f aca="false">IF(CORE_MODE=2,AO2019,L2019)</f>
        <v>23.379097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31" t="n">
        <v>16.907073</v>
      </c>
      <c r="H2020" s="8" t="n">
        <v>376.709816</v>
      </c>
      <c r="I2020" s="8" t="n">
        <v>2986.643007</v>
      </c>
      <c r="J2020" s="31" t="n">
        <v>7.928232</v>
      </c>
      <c r="K2020" s="41" t="n">
        <v>1.413037</v>
      </c>
      <c r="L2020" s="31" t="n">
        <v>31.860296</v>
      </c>
      <c r="M2020" s="8" t="n">
        <v>482</v>
      </c>
      <c r="N2020" s="8" t="n">
        <v>1576</v>
      </c>
      <c r="O2020" s="31" t="n">
        <v>14.275455</v>
      </c>
      <c r="P2020" s="31" t="n">
        <v>32.693499</v>
      </c>
      <c r="Q2020" s="31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31" t="n">
        <v>13.06042</v>
      </c>
      <c r="W2020" s="41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2*ROUNDUP(G2020*1000/V_ZENER,0)*PRICE_Z+(4+IF(CORE_MODE=1,1,0)+IF(OR(CORE_MODE=3,CORE_MODE=4),1+2*N_CW+2*N_CW_A,0))*ROUNDUP(G2020*DIODE_SAFETY/V_STICK,0)*PRICE_STICK</f>
        <v>147</v>
      </c>
      <c r="AG2020" s="24" t="n">
        <f aca="false">SUM(X2020:AF2020)</f>
        <v>6172.04063048</v>
      </c>
      <c r="AH2020" s="20" t="n">
        <f aca="false">FIXED_BOM</f>
        <v>3666</v>
      </c>
      <c r="AI2020" s="24" t="n">
        <f aca="false">(AG2020+AH2020)*(1+CONT)</f>
        <v>11313.746725052</v>
      </c>
      <c r="AJ2020" s="24" t="n">
        <f aca="false">IF(AR2020&gt;0,AI2020/AR2020,1000000000000)</f>
        <v>355.104884306536</v>
      </c>
      <c r="AK2020" s="8" t="n">
        <f aca="false">IF(AND(AP2020&gt;=V_NEED,AR2020&gt;=P_MIN,AQ2020&gt;=Z_MIN,F2020&lt;=N_CAP,D2020&lt;=R_MAX,OR(CORONA_REQ=0,O2020&gt;=G2020),OR(CORE_MODE&lt;&gt;3,E_CORE&lt;=E_NULL_MAX)),1,0)</f>
        <v>0</v>
      </c>
      <c r="AL2020" s="31" t="n">
        <f aca="false">IF(AK2020=1,IF(OBJECTIVE=1,AI2020,AJ2020),1000000000000)+ROW()*0.000000001</f>
        <v>1000000000000</v>
      </c>
      <c r="AM2020" s="31" t="n">
        <v>9.503618</v>
      </c>
      <c r="AN2020" s="41" t="n">
        <v>1.398215</v>
      </c>
      <c r="AO2020" s="31" t="n">
        <v>31.231581</v>
      </c>
      <c r="AP2020" s="31" t="n">
        <f aca="false">IF(CORE_MODE=1,G2020,IF(OR(CORE_MODE=3,CORE_MODE=4),G2020+(CHOOSE(N_CW+1,0,1,CW_N2,CW_N3,CW_N4,CW_N5,CW_N6)+CHOOSE(N_CW_A+1,0,CW_A1,CW_A2))*CW_PER_SWING*AM2020,AM2020))</f>
        <v>37.076249847534</v>
      </c>
      <c r="AQ2020" s="41" t="n">
        <f aca="false">IF(CORE_MODE=2,AN2020,K2020)</f>
        <v>1.413037</v>
      </c>
      <c r="AR2020" s="31" t="n">
        <f aca="false">IF(CORE_MODE=2,AO2020,L2020)</f>
        <v>31.860296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31" t="n">
        <v>16.907073</v>
      </c>
      <c r="H2021" s="8" t="n">
        <v>45.595028</v>
      </c>
      <c r="I2021" s="8" t="n">
        <v>481.371215</v>
      </c>
      <c r="J2021" s="31" t="n">
        <v>10.557537</v>
      </c>
      <c r="K2021" s="41" t="n">
        <v>1.390075</v>
      </c>
      <c r="L2021" s="31" t="n">
        <v>4.901572</v>
      </c>
      <c r="M2021" s="8" t="n">
        <v>118</v>
      </c>
      <c r="N2021" s="8" t="n">
        <v>848</v>
      </c>
      <c r="O2021" s="31" t="n">
        <v>15.22784</v>
      </c>
      <c r="P2021" s="31" t="n">
        <v>7.502382</v>
      </c>
      <c r="Q2021" s="31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31" t="n">
        <v>4.124343</v>
      </c>
      <c r="W2021" s="41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2*ROUNDUP(G2021*1000/V_ZENER,0)*PRICE_Z+(4+IF(CORE_MODE=1,1,0)+IF(OR(CORE_MODE=3,CORE_MODE=4),1+2*N_CW+2*N_CW_A,0))*ROUNDUP(G2021*DIODE_SAFETY/V_STICK,0)*PRICE_STICK</f>
        <v>147</v>
      </c>
      <c r="AG2021" s="24" t="n">
        <f aca="false">SUM(X2021:AF2021)</f>
        <v>1819.73180674</v>
      </c>
      <c r="AH2021" s="20" t="n">
        <f aca="false">FIXED_BOM</f>
        <v>3666</v>
      </c>
      <c r="AI2021" s="24" t="n">
        <f aca="false">(AG2021+AH2021)*(1+CONT)</f>
        <v>6308.591577751</v>
      </c>
      <c r="AJ2021" s="24" t="n">
        <f aca="false">IF(AR2021&gt;0,AI2021/AR2021,1000000000000)</f>
        <v>1287.05476074839</v>
      </c>
      <c r="AK2021" s="8" t="n">
        <f aca="false">IF(AND(AP2021&gt;=V_NEED,AR2021&gt;=P_MIN,AQ2021&gt;=Z_MIN,F2021&lt;=N_CAP,D2021&lt;=R_MAX,OR(CORONA_REQ=0,O2021&gt;=G2021),OR(CORE_MODE&lt;&gt;3,E_CORE&lt;=E_NULL_MAX)),1,0)</f>
        <v>0</v>
      </c>
      <c r="AL2021" s="31" t="n">
        <f aca="false">IF(AK2021=1,IF(OBJECTIVE=1,AI2021,AJ2021),1000000000000)+ROW()*0.000000001</f>
        <v>1000000000000</v>
      </c>
      <c r="AM2021" s="31" t="n">
        <v>9.203054</v>
      </c>
      <c r="AN2021" s="41" t="n">
        <v>1.309056</v>
      </c>
      <c r="AO2021" s="31" t="n">
        <v>4.253613</v>
      </c>
      <c r="AP2021" s="31" t="n">
        <f aca="false">IF(CORE_MODE=1,G2021,IF(OR(CORE_MODE=3,CORE_MODE=4),G2021+(CHOOSE(N_CW+1,0,1,CW_N2,CW_N3,CW_N4,CW_N5,CW_N6)+CHOOSE(N_CW_A+1,0,CW_A1,CW_A2))*CW_PER_SWING*AM2021,AM2021))</f>
        <v>36.438373991202</v>
      </c>
      <c r="AQ2021" s="41" t="n">
        <f aca="false">IF(CORE_MODE=2,AN2021,K2021)</f>
        <v>1.390075</v>
      </c>
      <c r="AR2021" s="31" t="n">
        <f aca="false">IF(CORE_MODE=2,AO2021,L2021)</f>
        <v>4.901572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31" t="n">
        <v>16.907073</v>
      </c>
      <c r="H2022" s="8" t="n">
        <v>70.506473</v>
      </c>
      <c r="I2022" s="8" t="n">
        <v>756.44048</v>
      </c>
      <c r="J2022" s="31" t="n">
        <v>10.728667</v>
      </c>
      <c r="K2022" s="41" t="n">
        <v>1.428961</v>
      </c>
      <c r="L2022" s="31" t="n">
        <v>8.248132</v>
      </c>
      <c r="M2022" s="8" t="n">
        <v>170.5</v>
      </c>
      <c r="N2022" s="8" t="n">
        <v>953</v>
      </c>
      <c r="O2022" s="31" t="n">
        <v>15.22784</v>
      </c>
      <c r="P2022" s="31" t="n">
        <v>11.253574</v>
      </c>
      <c r="Q2022" s="31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31" t="n">
        <v>5.4132</v>
      </c>
      <c r="W2022" s="41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2*ROUNDUP(G2022*1000/V_ZENER,0)*PRICE_Z+(4+IF(CORE_MODE=1,1,0)+IF(OR(CORE_MODE=3,CORE_MODE=4),1+2*N_CW+2*N_CW_A,0))*ROUNDUP(G2022*DIODE_SAFETY/V_STICK,0)*PRICE_STICK</f>
        <v>147</v>
      </c>
      <c r="AG2022" s="24" t="n">
        <f aca="false">SUM(X2022:AF2022)</f>
        <v>2430.15462378</v>
      </c>
      <c r="AH2022" s="20" t="n">
        <f aca="false">FIXED_BOM</f>
        <v>3666</v>
      </c>
      <c r="AI2022" s="24" t="n">
        <f aca="false">(AG2022+AH2022)*(1+CONT)</f>
        <v>7010.577817347</v>
      </c>
      <c r="AJ2022" s="24" t="n">
        <f aca="false">IF(AR2022&gt;0,AI2022/AR2022,1000000000000)</f>
        <v>849.959459590002</v>
      </c>
      <c r="AK2022" s="8" t="n">
        <f aca="false">IF(AND(AP2022&gt;=V_NEED,AR2022&gt;=P_MIN,AQ2022&gt;=Z_MIN,F2022&lt;=N_CAP,D2022&lt;=R_MAX,OR(CORONA_REQ=0,O2022&gt;=G2022),OR(CORE_MODE&lt;&gt;3,E_CORE&lt;=E_NULL_MAX)),1,0)</f>
        <v>0</v>
      </c>
      <c r="AL2022" s="31" t="n">
        <f aca="false">IF(AK2022=1,IF(OBJECTIVE=1,AI2022,AJ2022),1000000000000)+ROW()*0.000000001</f>
        <v>1000000000000</v>
      </c>
      <c r="AM2022" s="31" t="n">
        <v>9.280693</v>
      </c>
      <c r="AN2022" s="41" t="n">
        <v>1.371114</v>
      </c>
      <c r="AO2022" s="31" t="n">
        <v>7.586999</v>
      </c>
      <c r="AP2022" s="31" t="n">
        <f aca="false">IF(CORE_MODE=1,G2022,IF(OR(CORE_MODE=3,CORE_MODE=4),G2022+(CHOOSE(N_CW+1,0,1,CW_N2,CW_N3,CW_N4,CW_N5,CW_N6)+CHOOSE(N_CW_A+1,0,CW_A1,CW_A2))*CW_PER_SWING*AM2022,AM2022))</f>
        <v>36.603144368259</v>
      </c>
      <c r="AQ2022" s="41" t="n">
        <f aca="false">IF(CORE_MODE=2,AN2022,K2022)</f>
        <v>1.428961</v>
      </c>
      <c r="AR2022" s="31" t="n">
        <f aca="false">IF(CORE_MODE=2,AO2022,L2022)</f>
        <v>8.248132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31" t="n">
        <v>16.907073</v>
      </c>
      <c r="H2023" s="8" t="n">
        <v>95.417918</v>
      </c>
      <c r="I2023" s="8" t="n">
        <v>1031.509745</v>
      </c>
      <c r="J2023" s="31" t="n">
        <v>10.810441</v>
      </c>
      <c r="K2023" s="41" t="n">
        <v>1.448567</v>
      </c>
      <c r="L2023" s="31" t="n">
        <v>11.613711</v>
      </c>
      <c r="M2023" s="8" t="n">
        <v>233.5</v>
      </c>
      <c r="N2023" s="8" t="n">
        <v>1079</v>
      </c>
      <c r="O2023" s="31" t="n">
        <v>15.22784</v>
      </c>
      <c r="P2023" s="31" t="n">
        <v>15.004765</v>
      </c>
      <c r="Q2023" s="31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31" t="n">
        <v>6.959829</v>
      </c>
      <c r="W2023" s="41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2*ROUNDUP(G2023*1000/V_ZENER,0)*PRICE_Z+(4+IF(CORE_MODE=1,1,0)+IF(OR(CORE_MODE=3,CORE_MODE=4),1+2*N_CW+2*N_CW_A,0))*ROUNDUP(G2023*DIODE_SAFETY/V_STICK,0)*PRICE_STICK</f>
        <v>147</v>
      </c>
      <c r="AG2023" s="24" t="n">
        <f aca="false">SUM(X2023:AF2023)</f>
        <v>3155.96142965</v>
      </c>
      <c r="AH2023" s="20" t="n">
        <f aca="false">FIXED_BOM</f>
        <v>3666</v>
      </c>
      <c r="AI2023" s="24" t="n">
        <f aca="false">(AG2023+AH2023)*(1+CONT)</f>
        <v>7845.2556440975</v>
      </c>
      <c r="AJ2023" s="24" t="n">
        <f aca="false">IF(AR2023&gt;0,AI2023/AR2023,1000000000000)</f>
        <v>675.516692648672</v>
      </c>
      <c r="AK2023" s="8" t="n">
        <f aca="false">IF(AND(AP2023&gt;=V_NEED,AR2023&gt;=P_MIN,AQ2023&gt;=Z_MIN,F2023&lt;=N_CAP,D2023&lt;=R_MAX,OR(CORONA_REQ=0,O2023&gt;=G2023),OR(CORE_MODE&lt;&gt;3,E_CORE&lt;=E_NULL_MAX)),1,0)</f>
        <v>0</v>
      </c>
      <c r="AL2023" s="31" t="n">
        <f aca="false">IF(AK2023=1,IF(OBJECTIVE=1,AI2023,AJ2023),1000000000000)+ROW()*0.000000001</f>
        <v>1000000000000</v>
      </c>
      <c r="AM2023" s="31" t="n">
        <v>9.334147</v>
      </c>
      <c r="AN2023" s="41" t="n">
        <v>1.402695</v>
      </c>
      <c r="AO2023" s="31" t="n">
        <v>10.926969</v>
      </c>
      <c r="AP2023" s="31" t="n">
        <f aca="false">IF(CORE_MODE=1,G2023,IF(OR(CORE_MODE=3,CORE_MODE=4),G2023+(CHOOSE(N_CW+1,0,1,CW_N2,CW_N3,CW_N4,CW_N5,CW_N6)+CHOOSE(N_CW_A+1,0,CW_A1,CW_A2))*CW_PER_SWING*AM2023,AM2023))</f>
        <v>36.716587814661</v>
      </c>
      <c r="AQ2023" s="41" t="n">
        <f aca="false">IF(CORE_MODE=2,AN2023,K2023)</f>
        <v>1.448567</v>
      </c>
      <c r="AR2023" s="31" t="n">
        <f aca="false">IF(CORE_MODE=2,AO2023,L2023)</f>
        <v>11.613711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31" t="n">
        <v>16.907073</v>
      </c>
      <c r="H2024" s="8" t="n">
        <v>120.329363</v>
      </c>
      <c r="I2024" s="8" t="n">
        <v>1306.579011</v>
      </c>
      <c r="J2024" s="31" t="n">
        <v>10.858356</v>
      </c>
      <c r="K2024" s="41" t="n">
        <v>1.460209</v>
      </c>
      <c r="L2024" s="31" t="n">
        <v>14.981049</v>
      </c>
      <c r="M2024" s="8" t="n">
        <v>286</v>
      </c>
      <c r="N2024" s="8" t="n">
        <v>1184</v>
      </c>
      <c r="O2024" s="31" t="n">
        <v>15.22784</v>
      </c>
      <c r="P2024" s="31" t="n">
        <v>18.755956</v>
      </c>
      <c r="Q2024" s="31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31" t="n">
        <v>8.248686</v>
      </c>
      <c r="W2024" s="41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2*ROUNDUP(G2024*1000/V_ZENER,0)*PRICE_Z+(4+IF(CORE_MODE=1,1,0)+IF(OR(CORE_MODE=3,CORE_MODE=4),1+2*N_CW+2*N_CW_A,0))*ROUNDUP(G2024*DIODE_SAFETY/V_STICK,0)*PRICE_STICK</f>
        <v>147</v>
      </c>
      <c r="AG2024" s="24" t="n">
        <f aca="false">SUM(X2024:AF2024)</f>
        <v>3766.38422972</v>
      </c>
      <c r="AH2024" s="20" t="n">
        <f aca="false">FIXED_BOM</f>
        <v>3666</v>
      </c>
      <c r="AI2024" s="24" t="n">
        <f aca="false">(AG2024+AH2024)*(1+CONT)</f>
        <v>8547.241864178</v>
      </c>
      <c r="AJ2024" s="24" t="n">
        <f aca="false">IF(AR2024&gt;0,AI2024/AR2024,1000000000000)</f>
        <v>570.53694064935</v>
      </c>
      <c r="AK2024" s="8" t="n">
        <f aca="false">IF(AND(AP2024&gt;=V_NEED,AR2024&gt;=P_MIN,AQ2024&gt;=Z_MIN,F2024&lt;=N_CAP,D2024&lt;=R_MAX,OR(CORONA_REQ=0,O2024&gt;=G2024),OR(CORE_MODE&lt;&gt;3,E_CORE&lt;=E_NULL_MAX)),1,0)</f>
        <v>0</v>
      </c>
      <c r="AL2024" s="31" t="n">
        <f aca="false">IF(AK2024=1,IF(OBJECTIVE=1,AI2024,AJ2024),1000000000000)+ROW()*0.000000001</f>
        <v>1000000000000</v>
      </c>
      <c r="AM2024" s="31" t="n">
        <v>9.374675</v>
      </c>
      <c r="AN2024" s="41" t="n">
        <v>1.422962</v>
      </c>
      <c r="AO2024" s="31" t="n">
        <v>14.298077</v>
      </c>
      <c r="AP2024" s="31" t="n">
        <f aca="false">IF(CORE_MODE=1,G2024,IF(OR(CORE_MODE=3,CORE_MODE=4),G2024+(CHOOSE(N_CW+1,0,1,CW_N2,CW_N3,CW_N4,CW_N5,CW_N6)+CHOOSE(N_CW_A+1,0,CW_A1,CW_A2))*CW_PER_SWING*AM2024,AM2024))</f>
        <v>36.802598889525</v>
      </c>
      <c r="AQ2024" s="41" t="n">
        <f aca="false">IF(CORE_MODE=2,AN2024,K2024)</f>
        <v>1.460209</v>
      </c>
      <c r="AR2024" s="31" t="n">
        <f aca="false">IF(CORE_MODE=2,AO2024,L2024)</f>
        <v>14.981049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31" t="n">
        <v>16.907073</v>
      </c>
      <c r="H2025" s="8" t="n">
        <v>145.240807</v>
      </c>
      <c r="I2025" s="8" t="n">
        <v>1581.648276</v>
      </c>
      <c r="J2025" s="31" t="n">
        <v>10.889834</v>
      </c>
      <c r="K2025" s="41" t="n">
        <v>1.467918</v>
      </c>
      <c r="L2025" s="31" t="n">
        <v>18.34915</v>
      </c>
      <c r="M2025" s="8" t="n">
        <v>349</v>
      </c>
      <c r="N2025" s="8" t="n">
        <v>1310</v>
      </c>
      <c r="O2025" s="31" t="n">
        <v>15.22784</v>
      </c>
      <c r="P2025" s="31" t="n">
        <v>22.507147</v>
      </c>
      <c r="Q2025" s="31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31" t="n">
        <v>9.795315</v>
      </c>
      <c r="W2025" s="41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2*ROUNDUP(G2025*1000/V_ZENER,0)*PRICE_Z+(4+IF(CORE_MODE=1,1,0)+IF(OR(CORE_MODE=3,CORE_MODE=4),1+2*N_CW+2*N_CW_A,0))*ROUNDUP(G2025*DIODE_SAFETY/V_STICK,0)*PRICE_STICK</f>
        <v>147</v>
      </c>
      <c r="AG2025" s="24" t="n">
        <f aca="false">SUM(X2025:AF2025)</f>
        <v>4492.19097559</v>
      </c>
      <c r="AH2025" s="20" t="n">
        <f aca="false">FIXED_BOM</f>
        <v>3666</v>
      </c>
      <c r="AI2025" s="24" t="n">
        <f aca="false">(AG2025+AH2025)*(1+CONT)</f>
        <v>9381.9196219285</v>
      </c>
      <c r="AJ2025" s="24" t="n">
        <f aca="false">IF(AR2025&gt;0,AI2025/AR2025,1000000000000)</f>
        <v>511.299957868811</v>
      </c>
      <c r="AK2025" s="8" t="n">
        <f aca="false">IF(AND(AP2025&gt;=V_NEED,AR2025&gt;=P_MIN,AQ2025&gt;=Z_MIN,F2025&lt;=N_CAP,D2025&lt;=R_MAX,OR(CORONA_REQ=0,O2025&gt;=G2025),OR(CORE_MODE&lt;&gt;3,E_CORE&lt;=E_NULL_MAX)),1,0)</f>
        <v>0</v>
      </c>
      <c r="AL2025" s="31" t="n">
        <f aca="false">IF(AK2025=1,IF(OBJECTIVE=1,AI2025,AJ2025),1000000000000)+ROW()*0.000000001</f>
        <v>1000000000000</v>
      </c>
      <c r="AM2025" s="31" t="n">
        <v>9.414209</v>
      </c>
      <c r="AN2025" s="41" t="n">
        <v>1.436941</v>
      </c>
      <c r="AO2025" s="31" t="n">
        <v>17.684871</v>
      </c>
      <c r="AP2025" s="31" t="n">
        <f aca="false">IF(CORE_MODE=1,G2025,IF(OR(CORE_MODE=3,CORE_MODE=4),G2025+(CHOOSE(N_CW+1,0,1,CW_N2,CW_N3,CW_N4,CW_N5,CW_N6)+CHOOSE(N_CW_A+1,0,CW_A1,CW_A2))*CW_PER_SWING*AM2025,AM2025))</f>
        <v>36.886500434967</v>
      </c>
      <c r="AQ2025" s="41" t="n">
        <f aca="false">IF(CORE_MODE=2,AN2025,K2025)</f>
        <v>1.467918</v>
      </c>
      <c r="AR2025" s="31" t="n">
        <f aca="false">IF(CORE_MODE=2,AO2025,L2025)</f>
        <v>18.34915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31" t="n">
        <v>16.907073</v>
      </c>
      <c r="H2026" s="8" t="n">
        <v>195.063697</v>
      </c>
      <c r="I2026" s="8" t="n">
        <v>2131.786807</v>
      </c>
      <c r="J2026" s="31" t="n">
        <v>10.92867</v>
      </c>
      <c r="K2026" s="41" t="n">
        <v>1.476831</v>
      </c>
      <c r="L2026" s="31" t="n">
        <v>25.061043</v>
      </c>
      <c r="M2026" s="8" t="n">
        <v>464.5</v>
      </c>
      <c r="N2026" s="8" t="n">
        <v>1541</v>
      </c>
      <c r="O2026" s="31" t="n">
        <v>15.22784</v>
      </c>
      <c r="P2026" s="31" t="n">
        <v>30.00953</v>
      </c>
      <c r="Q2026" s="31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31" t="n">
        <v>12.630801</v>
      </c>
      <c r="W2026" s="41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2*ROUNDUP(G2026*1000/V_ZENER,0)*PRICE_Z+(4+IF(CORE_MODE=1,1,0)+IF(OR(CORE_MODE=3,CORE_MODE=4),1+2*N_CW+2*N_CW_A,0))*ROUNDUP(G2026*DIODE_SAFETY/V_STICK,0)*PRICE_STICK</f>
        <v>147</v>
      </c>
      <c r="AG2026" s="24" t="n">
        <f aca="false">SUM(X2026:AF2026)</f>
        <v>5828.42060697</v>
      </c>
      <c r="AH2026" s="20" t="n">
        <f aca="false">FIXED_BOM</f>
        <v>3666</v>
      </c>
      <c r="AI2026" s="24" t="n">
        <f aca="false">(AG2026+AH2026)*(1+CONT)</f>
        <v>10918.5836980155</v>
      </c>
      <c r="AJ2026" s="24" t="n">
        <f aca="false">IF(AR2026&gt;0,AI2026/AR2026,1000000000000)</f>
        <v>435.679540473056</v>
      </c>
      <c r="AK2026" s="8" t="n">
        <f aca="false">IF(AND(AP2026&gt;=V_NEED,AR2026&gt;=P_MIN,AQ2026&gt;=Z_MIN,F2026&lt;=N_CAP,D2026&lt;=R_MAX,OR(CORONA_REQ=0,O2026&gt;=G2026),OR(CORE_MODE&lt;&gt;3,E_CORE&lt;=E_NULL_MAX)),1,0)</f>
        <v>0</v>
      </c>
      <c r="AL2026" s="31" t="n">
        <f aca="false">IF(AK2026=1,IF(OBJECTIVE=1,AI2026,AJ2026),1000000000000)+ROW()*0.000000001</f>
        <v>1000000000000</v>
      </c>
      <c r="AM2026" s="31" t="n">
        <v>9.504131</v>
      </c>
      <c r="AN2026" s="41" t="n">
        <v>1.452323</v>
      </c>
      <c r="AO2026" s="31" t="n">
        <v>24.364472</v>
      </c>
      <c r="AP2026" s="31" t="n">
        <f aca="false">IF(CORE_MODE=1,G2026,IF(OR(CORE_MODE=3,CORE_MODE=4),G2026+(CHOOSE(N_CW+1,0,1,CW_N2,CW_N3,CW_N4,CW_N5,CW_N6)+CHOOSE(N_CW_A+1,0,CW_A1,CW_A2))*CW_PER_SWING*AM2026,AM2026))</f>
        <v>37.077338568453</v>
      </c>
      <c r="AQ2026" s="41" t="n">
        <f aca="false">IF(CORE_MODE=2,AN2026,K2026)</f>
        <v>1.476831</v>
      </c>
      <c r="AR2026" s="31" t="n">
        <f aca="false">IF(CORE_MODE=2,AO2026,L2026)</f>
        <v>25.061043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31" t="n">
        <v>16.907073</v>
      </c>
      <c r="H2027" s="8" t="n">
        <v>60.447054</v>
      </c>
      <c r="I2027" s="8" t="n">
        <v>578.937819</v>
      </c>
      <c r="J2027" s="31" t="n">
        <v>9.577602</v>
      </c>
      <c r="K2027" s="41" t="n">
        <v>1.388464</v>
      </c>
      <c r="L2027" s="31" t="n">
        <v>5.886862</v>
      </c>
      <c r="M2027" s="8" t="n">
        <v>128.5</v>
      </c>
      <c r="N2027" s="8" t="n">
        <v>869</v>
      </c>
      <c r="O2027" s="31" t="n">
        <v>15.22784</v>
      </c>
      <c r="P2027" s="31" t="n">
        <v>8.85955</v>
      </c>
      <c r="Q2027" s="31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31" t="n">
        <v>4.382115</v>
      </c>
      <c r="W2027" s="41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2*ROUNDUP(G2027*1000/V_ZENER,0)*PRICE_Z+(4+IF(CORE_MODE=1,1,0)+IF(OR(CORE_MODE=3,CORE_MODE=4),1+2*N_CW+2*N_CW_A,0))*ROUNDUP(G2027*DIODE_SAFETY/V_STICK,0)*PRICE_STICK</f>
        <v>147</v>
      </c>
      <c r="AG2027" s="24" t="n">
        <f aca="false">SUM(X2027:AF2027)</f>
        <v>1951.3610535</v>
      </c>
      <c r="AH2027" s="20" t="n">
        <f aca="false">FIXED_BOM</f>
        <v>3666</v>
      </c>
      <c r="AI2027" s="24" t="n">
        <f aca="false">(AG2027+AH2027)*(1+CONT)</f>
        <v>6459.965211525</v>
      </c>
      <c r="AJ2027" s="24" t="n">
        <f aca="false">IF(AR2027&gt;0,AI2027/AR2027,1000000000000)</f>
        <v>1097.35292105115</v>
      </c>
      <c r="AK2027" s="8" t="n">
        <f aca="false">IF(AND(AP2027&gt;=V_NEED,AR2027&gt;=P_MIN,AQ2027&gt;=Z_MIN,F2027&lt;=N_CAP,D2027&lt;=R_MAX,OR(CORONA_REQ=0,O2027&gt;=G2027),OR(CORE_MODE&lt;&gt;3,E_CORE&lt;=E_NULL_MAX)),1,0)</f>
        <v>0</v>
      </c>
      <c r="AL2027" s="31" t="n">
        <f aca="false">IF(AK2027=1,IF(OBJECTIVE=1,AI2027,AJ2027),1000000000000)+ROW()*0.000000001</f>
        <v>1000000000000</v>
      </c>
      <c r="AM2027" s="31" t="n">
        <v>9.204435</v>
      </c>
      <c r="AN2027" s="41" t="n">
        <v>1.319425</v>
      </c>
      <c r="AO2027" s="31" t="n">
        <v>5.216976</v>
      </c>
      <c r="AP2027" s="31" t="n">
        <f aca="false">IF(CORE_MODE=1,G2027,IF(OR(CORE_MODE=3,CORE_MODE=4),G2027+(CHOOSE(N_CW+1,0,1,CW_N2,CW_N3,CW_N4,CW_N5,CW_N6)+CHOOSE(N_CW_A+1,0,CW_A1,CW_A2))*CW_PER_SWING*AM2027,AM2027))</f>
        <v>36.441304836405</v>
      </c>
      <c r="AQ2027" s="41" t="n">
        <f aca="false">IF(CORE_MODE=2,AN2027,K2027)</f>
        <v>1.388464</v>
      </c>
      <c r="AR2027" s="31" t="n">
        <f aca="false">IF(CORE_MODE=2,AO2027,L2027)</f>
        <v>5.886862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31" t="n">
        <v>16.907073</v>
      </c>
      <c r="H2028" s="8" t="n">
        <v>93.845371</v>
      </c>
      <c r="I2028" s="8" t="n">
        <v>909.759431</v>
      </c>
      <c r="J2028" s="31" t="n">
        <v>9.694239</v>
      </c>
      <c r="K2028" s="41" t="n">
        <v>1.420825</v>
      </c>
      <c r="L2028" s="31" t="n">
        <v>9.793295</v>
      </c>
      <c r="M2028" s="8" t="n">
        <v>181</v>
      </c>
      <c r="N2028" s="8" t="n">
        <v>974</v>
      </c>
      <c r="O2028" s="31" t="n">
        <v>15.22784</v>
      </c>
      <c r="P2028" s="31" t="n">
        <v>13.289326</v>
      </c>
      <c r="Q2028" s="31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31" t="n">
        <v>5.670972</v>
      </c>
      <c r="W2028" s="41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2*ROUNDUP(G2028*1000/V_ZENER,0)*PRICE_Z+(4+IF(CORE_MODE=1,1,0)+IF(OR(CORE_MODE=3,CORE_MODE=4),1+2*N_CW+2*N_CW_A,0))*ROUNDUP(G2028*DIODE_SAFETY/V_STICK,0)*PRICE_STICK</f>
        <v>147</v>
      </c>
      <c r="AG2028" s="24" t="n">
        <f aca="false">SUM(X2028:AF2028)</f>
        <v>2569.90651602</v>
      </c>
      <c r="AH2028" s="20" t="n">
        <f aca="false">FIXED_BOM</f>
        <v>3666</v>
      </c>
      <c r="AI2028" s="24" t="n">
        <f aca="false">(AG2028+AH2028)*(1+CONT)</f>
        <v>7171.292493423</v>
      </c>
      <c r="AJ2028" s="24" t="n">
        <f aca="false">IF(AR2028&gt;0,AI2028/AR2028,1000000000000)</f>
        <v>732.265544275241</v>
      </c>
      <c r="AK2028" s="8" t="n">
        <f aca="false">IF(AND(AP2028&gt;=V_NEED,AR2028&gt;=P_MIN,AQ2028&gt;=Z_MIN,F2028&lt;=N_CAP,D2028&lt;=R_MAX,OR(CORONA_REQ=0,O2028&gt;=G2028),OR(CORE_MODE&lt;&gt;3,E_CORE&lt;=E_NULL_MAX)),1,0)</f>
        <v>0</v>
      </c>
      <c r="AL2028" s="31" t="n">
        <f aca="false">IF(AK2028=1,IF(OBJECTIVE=1,AI2028,AJ2028),1000000000000)+ROW()*0.000000001</f>
        <v>1000000000000</v>
      </c>
      <c r="AM2028" s="31" t="n">
        <v>9.281387</v>
      </c>
      <c r="AN2028" s="41" t="n">
        <v>1.372535</v>
      </c>
      <c r="AO2028" s="31" t="n">
        <v>9.127124</v>
      </c>
      <c r="AP2028" s="31" t="n">
        <f aca="false">IF(CORE_MODE=1,G2028,IF(OR(CORE_MODE=3,CORE_MODE=4),G2028+(CHOOSE(N_CW+1,0,1,CW_N2,CW_N3,CW_N4,CW_N5,CW_N6)+CHOOSE(N_CW_A+1,0,CW_A1,CW_A2))*CW_PER_SWING*AM2028,AM2028))</f>
        <v>36.604617218781</v>
      </c>
      <c r="AQ2028" s="41" t="n">
        <f aca="false">IF(CORE_MODE=2,AN2028,K2028)</f>
        <v>1.420825</v>
      </c>
      <c r="AR2028" s="31" t="n">
        <f aca="false">IF(CORE_MODE=2,AO2028,L2028)</f>
        <v>9.793295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31" t="n">
        <v>16.907073</v>
      </c>
      <c r="H2029" s="8" t="n">
        <v>127.243687</v>
      </c>
      <c r="I2029" s="8" t="n">
        <v>1240.581042</v>
      </c>
      <c r="J2029" s="31" t="n">
        <v>9.749647</v>
      </c>
      <c r="K2029" s="41" t="n">
        <v>1.435851</v>
      </c>
      <c r="L2029" s="31" t="n">
        <v>13.705097</v>
      </c>
      <c r="M2029" s="8" t="n">
        <v>244</v>
      </c>
      <c r="N2029" s="8" t="n">
        <v>1100</v>
      </c>
      <c r="O2029" s="31" t="n">
        <v>15.22784</v>
      </c>
      <c r="P2029" s="31" t="n">
        <v>17.719101</v>
      </c>
      <c r="Q2029" s="31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31" t="n">
        <v>7.217601</v>
      </c>
      <c r="W2029" s="41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2*ROUNDUP(G2029*1000/V_ZENER,0)*PRICE_Z+(4+IF(CORE_MODE=1,1,0)+IF(OR(CORE_MODE=3,CORE_MODE=4),1+2*N_CW+2*N_CW_A,0))*ROUNDUP(G2029*DIODE_SAFETY/V_STICK,0)*PRICE_STICK</f>
        <v>147</v>
      </c>
      <c r="AG2029" s="24" t="n">
        <f aca="false">SUM(X2029:AF2029)</f>
        <v>3303.83597387</v>
      </c>
      <c r="AH2029" s="20" t="n">
        <f aca="false">FIXED_BOM</f>
        <v>3666</v>
      </c>
      <c r="AI2029" s="24" t="n">
        <f aca="false">(AG2029+AH2029)*(1+CONT)</f>
        <v>8015.3113699505</v>
      </c>
      <c r="AJ2029" s="24" t="n">
        <f aca="false">IF(AR2029&gt;0,AI2029/AR2029,1000000000000)</f>
        <v>584.84163738137</v>
      </c>
      <c r="AK2029" s="8" t="n">
        <f aca="false">IF(AND(AP2029&gt;=V_NEED,AR2029&gt;=P_MIN,AQ2029&gt;=Z_MIN,F2029&lt;=N_CAP,D2029&lt;=R_MAX,OR(CORONA_REQ=0,O2029&gt;=G2029),OR(CORE_MODE&lt;&gt;3,E_CORE&lt;=E_NULL_MAX)),1,0)</f>
        <v>0</v>
      </c>
      <c r="AL2029" s="31" t="n">
        <f aca="false">IF(AK2029=1,IF(OBJECTIVE=1,AI2029,AJ2029),1000000000000)+ROW()*0.000000001</f>
        <v>1000000000000</v>
      </c>
      <c r="AM2029" s="31" t="n">
        <v>9.334645</v>
      </c>
      <c r="AN2029" s="41" t="n">
        <v>1.398347</v>
      </c>
      <c r="AO2029" s="31" t="n">
        <v>13.023007</v>
      </c>
      <c r="AP2029" s="31" t="n">
        <f aca="false">IF(CORE_MODE=1,G2029,IF(OR(CORE_MODE=3,CORE_MODE=4),G2029+(CHOOSE(N_CW+1,0,1,CW_N2,CW_N3,CW_N4,CW_N5,CW_N6)+CHOOSE(N_CW_A+1,0,CW_A1,CW_A2))*CW_PER_SWING*AM2029,AM2029))</f>
        <v>36.717644701635</v>
      </c>
      <c r="AQ2029" s="41" t="n">
        <f aca="false">IF(CORE_MODE=2,AN2029,K2029)</f>
        <v>1.435851</v>
      </c>
      <c r="AR2029" s="31" t="n">
        <f aca="false">IF(CORE_MODE=2,AO2029,L2029)</f>
        <v>13.705097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31" t="n">
        <v>16.907073</v>
      </c>
      <c r="H2030" s="8" t="n">
        <v>160.642004</v>
      </c>
      <c r="I2030" s="8" t="n">
        <v>1571.402653</v>
      </c>
      <c r="J2030" s="31" t="n">
        <v>9.782016</v>
      </c>
      <c r="K2030" s="41" t="n">
        <v>1.445913</v>
      </c>
      <c r="L2030" s="31" t="n">
        <v>17.645159</v>
      </c>
      <c r="M2030" s="8" t="n">
        <v>307</v>
      </c>
      <c r="N2030" s="8" t="n">
        <v>1226</v>
      </c>
      <c r="O2030" s="31" t="n">
        <v>15.22784</v>
      </c>
      <c r="P2030" s="31" t="n">
        <v>22.148876</v>
      </c>
      <c r="Q2030" s="31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31" t="n">
        <v>8.764229</v>
      </c>
      <c r="W2030" s="41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2*ROUNDUP(G2030*1000/V_ZENER,0)*PRICE_Z+(4+IF(CORE_MODE=1,1,0)+IF(OR(CORE_MODE=3,CORE_MODE=4),1+2*N_CW+2*N_CW_A,0))*ROUNDUP(G2030*DIODE_SAFETY/V_STICK,0)*PRICE_STICK</f>
        <v>147</v>
      </c>
      <c r="AG2030" s="24" t="n">
        <f aca="false">SUM(X2030:AF2030)</f>
        <v>4037.76537022</v>
      </c>
      <c r="AH2030" s="20" t="n">
        <f aca="false">FIXED_BOM</f>
        <v>3666</v>
      </c>
      <c r="AI2030" s="24" t="n">
        <f aca="false">(AG2030+AH2030)*(1+CONT)</f>
        <v>8859.330175753</v>
      </c>
      <c r="AJ2030" s="24" t="n">
        <f aca="false">IF(AR2030&gt;0,AI2030/AR2030,1000000000000)</f>
        <v>502.08276251594</v>
      </c>
      <c r="AK2030" s="8" t="n">
        <f aca="false">IF(AND(AP2030&gt;=V_NEED,AR2030&gt;=P_MIN,AQ2030&gt;=Z_MIN,F2030&lt;=N_CAP,D2030&lt;=R_MAX,OR(CORONA_REQ=0,O2030&gt;=G2030),OR(CORE_MODE&lt;&gt;3,E_CORE&lt;=E_NULL_MAX)),1,0)</f>
        <v>0</v>
      </c>
      <c r="AL2030" s="31" t="n">
        <f aca="false">IF(AK2030=1,IF(OBJECTIVE=1,AI2030,AJ2030),1000000000000)+ROW()*0.000000001</f>
        <v>1000000000000</v>
      </c>
      <c r="AM2030" s="31" t="n">
        <v>9.380912</v>
      </c>
      <c r="AN2030" s="41" t="n">
        <v>1.416118</v>
      </c>
      <c r="AO2030" s="31" t="n">
        <v>16.987322</v>
      </c>
      <c r="AP2030" s="31" t="n">
        <f aca="false">IF(CORE_MODE=1,G2030,IF(OR(CORE_MODE=3,CORE_MODE=4),G2030+(CHOOSE(N_CW+1,0,1,CW_N2,CW_N3,CW_N4,CW_N5,CW_N6)+CHOOSE(N_CW_A+1,0,CW_A1,CW_A2))*CW_PER_SWING*AM2030,AM2030))</f>
        <v>36.815835443856</v>
      </c>
      <c r="AQ2030" s="41" t="n">
        <f aca="false">IF(CORE_MODE=2,AN2030,K2030)</f>
        <v>1.445913</v>
      </c>
      <c r="AR2030" s="31" t="n">
        <f aca="false">IF(CORE_MODE=2,AO2030,L2030)</f>
        <v>17.645159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31" t="n">
        <v>16.907073</v>
      </c>
      <c r="H2031" s="8" t="n">
        <v>194.04032</v>
      </c>
      <c r="I2031" s="8" t="n">
        <v>1902.224264</v>
      </c>
      <c r="J2031" s="31" t="n">
        <v>9.803242</v>
      </c>
      <c r="K2031" s="41" t="n">
        <v>1.451727</v>
      </c>
      <c r="L2031" s="31" t="n">
        <v>21.557916</v>
      </c>
      <c r="M2031" s="8" t="n">
        <v>370</v>
      </c>
      <c r="N2031" s="8" t="n">
        <v>1352</v>
      </c>
      <c r="O2031" s="31" t="n">
        <v>15.22784</v>
      </c>
      <c r="P2031" s="31" t="n">
        <v>26.578651</v>
      </c>
      <c r="Q2031" s="31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31" t="n">
        <v>10.310858</v>
      </c>
      <c r="W2031" s="41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2*ROUNDUP(G2031*1000/V_ZENER,0)*PRICE_Z+(4+IF(CORE_MODE=1,1,0)+IF(OR(CORE_MODE=3,CORE_MODE=4),1+2*N_CW+2*N_CW_A,0))*ROUNDUP(G2031*DIODE_SAFETY/V_STICK,0)*PRICE_STICK</f>
        <v>147</v>
      </c>
      <c r="AG2031" s="24" t="n">
        <f aca="false">SUM(X2031:AF2031)</f>
        <v>4771.69477354</v>
      </c>
      <c r="AH2031" s="20" t="n">
        <f aca="false">FIXED_BOM</f>
        <v>3666</v>
      </c>
      <c r="AI2031" s="24" t="n">
        <f aca="false">(AG2031+AH2031)*(1+CONT)</f>
        <v>9703.348989571</v>
      </c>
      <c r="AJ2031" s="24" t="n">
        <f aca="false">IF(AR2031&gt;0,AI2031/AR2031,1000000000000)</f>
        <v>450.106076560044</v>
      </c>
      <c r="AK2031" s="8" t="n">
        <f aca="false">IF(AND(AP2031&gt;=V_NEED,AR2031&gt;=P_MIN,AQ2031&gt;=Z_MIN,F2031&lt;=N_CAP,D2031&lt;=R_MAX,OR(CORONA_REQ=0,O2031&gt;=G2031),OR(CORE_MODE&lt;&gt;3,E_CORE&lt;=E_NULL_MAX)),1,0)</f>
        <v>0</v>
      </c>
      <c r="AL2031" s="31" t="n">
        <f aca="false">IF(AK2031=1,IF(OBJECTIVE=1,AI2031,AJ2031),1000000000000)+ROW()*0.000000001</f>
        <v>1000000000000</v>
      </c>
      <c r="AM2031" s="31" t="n">
        <v>9.437913</v>
      </c>
      <c r="AN2031" s="41" t="n">
        <v>1.425885</v>
      </c>
      <c r="AO2031" s="31" t="n">
        <v>20.873081</v>
      </c>
      <c r="AP2031" s="31" t="n">
        <f aca="false">IF(CORE_MODE=1,G2031,IF(OR(CORE_MODE=3,CORE_MODE=4),G2031+(CHOOSE(N_CW+1,0,1,CW_N2,CW_N3,CW_N4,CW_N5,CW_N6)+CHOOSE(N_CW_A+1,0,CW_A1,CW_A2))*CW_PER_SWING*AM2031,AM2031))</f>
        <v>36.936806557119</v>
      </c>
      <c r="AQ2031" s="41" t="n">
        <f aca="false">IF(CORE_MODE=2,AN2031,K2031)</f>
        <v>1.451727</v>
      </c>
      <c r="AR2031" s="31" t="n">
        <f aca="false">IF(CORE_MODE=2,AO2031,L2031)</f>
        <v>21.557916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31" t="n">
        <v>16.907073</v>
      </c>
      <c r="H2032" s="8" t="n">
        <v>260.836953</v>
      </c>
      <c r="I2032" s="8" t="n">
        <v>2563.867486</v>
      </c>
      <c r="J2032" s="31" t="n">
        <v>9.829387</v>
      </c>
      <c r="K2032" s="41" t="n">
        <v>1.459544</v>
      </c>
      <c r="L2032" s="31" t="n">
        <v>29.411714</v>
      </c>
      <c r="M2032" s="8" t="n">
        <v>485.5</v>
      </c>
      <c r="N2032" s="8" t="n">
        <v>1583</v>
      </c>
      <c r="O2032" s="31" t="n">
        <v>15.22784</v>
      </c>
      <c r="P2032" s="31" t="n">
        <v>35.438202</v>
      </c>
      <c r="Q2032" s="31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31" t="n">
        <v>13.146344</v>
      </c>
      <c r="W2032" s="41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2*ROUNDUP(G2032*1000/V_ZENER,0)*PRICE_Z+(4+IF(CORE_MODE=1,1,0)+IF(OR(CORE_MODE=3,CORE_MODE=4),1+2*N_CW+2*N_CW_A,0))*ROUNDUP(G2032*DIODE_SAFETY/V_STICK,0)*PRICE_STICK</f>
        <v>147</v>
      </c>
      <c r="AG2032" s="24" t="n">
        <f aca="false">SUM(X2032:AF2032)</f>
        <v>6124.16969741</v>
      </c>
      <c r="AH2032" s="20" t="n">
        <f aca="false">FIXED_BOM</f>
        <v>3666</v>
      </c>
      <c r="AI2032" s="24" t="n">
        <f aca="false">(AG2032+AH2032)*(1+CONT)</f>
        <v>11258.6951520215</v>
      </c>
      <c r="AJ2032" s="24" t="n">
        <f aca="false">IF(AR2032&gt;0,AI2032/AR2032,1000000000000)</f>
        <v>382.796295109544</v>
      </c>
      <c r="AK2032" s="8" t="n">
        <f aca="false">IF(AND(AP2032&gt;=V_NEED,AR2032&gt;=P_MIN,AQ2032&gt;=Z_MIN,F2032&lt;=N_CAP,D2032&lt;=R_MAX,OR(CORONA_REQ=0,O2032&gt;=G2032),OR(CORE_MODE&lt;&gt;3,E_CORE&lt;=E_NULL_MAX)),1,0)</f>
        <v>0</v>
      </c>
      <c r="AL2032" s="31" t="n">
        <f aca="false">IF(AK2032=1,IF(OBJECTIVE=1,AI2032,AJ2032),1000000000000)+ROW()*0.000000001</f>
        <v>1000000000000</v>
      </c>
      <c r="AM2032" s="31" t="n">
        <v>9.52679</v>
      </c>
      <c r="AN2032" s="41" t="n">
        <v>1.439974</v>
      </c>
      <c r="AO2032" s="31" t="n">
        <v>28.730343</v>
      </c>
      <c r="AP2032" s="31" t="n">
        <f aca="false">IF(CORE_MODE=1,G2032,IF(OR(CORE_MODE=3,CORE_MODE=4),G2032+(CHOOSE(N_CW+1,0,1,CW_N2,CW_N3,CW_N4,CW_N5,CW_N6)+CHOOSE(N_CW_A+1,0,CW_A1,CW_A2))*CW_PER_SWING*AM2032,AM2032))</f>
        <v>37.12542692577</v>
      </c>
      <c r="AQ2032" s="41" t="n">
        <f aca="false">IF(CORE_MODE=2,AN2032,K2032)</f>
        <v>1.459544</v>
      </c>
      <c r="AR2032" s="31" t="n">
        <f aca="false">IF(CORE_MODE=2,AO2032,L2032)</f>
        <v>29.411714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31" t="n">
        <v>16.907073</v>
      </c>
      <c r="H2033" s="8" t="n">
        <v>90.375589</v>
      </c>
      <c r="I2033" s="8" t="n">
        <v>676.170795</v>
      </c>
      <c r="J2033" s="31" t="n">
        <v>7.481786</v>
      </c>
      <c r="K2033" s="41" t="n">
        <v>1.348184</v>
      </c>
      <c r="L2033" s="31" t="n">
        <v>6.377638</v>
      </c>
      <c r="M2033" s="8" t="n">
        <v>128.5</v>
      </c>
      <c r="N2033" s="8" t="n">
        <v>869</v>
      </c>
      <c r="O2033" s="31" t="n">
        <v>15.22784</v>
      </c>
      <c r="P2033" s="31" t="n">
        <v>10.216718</v>
      </c>
      <c r="Q2033" s="31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31" t="n">
        <v>4.382115</v>
      </c>
      <c r="W2033" s="41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2*ROUNDUP(G2033*1000/V_ZENER,0)*PRICE_Z+(4+IF(CORE_MODE=1,1,0)+IF(OR(CORE_MODE=3,CORE_MODE=4),1+2*N_CW+2*N_CW_A,0))*ROUNDUP(G2033*DIODE_SAFETY/V_STICK,0)*PRICE_STICK</f>
        <v>147</v>
      </c>
      <c r="AG2033" s="24" t="n">
        <f aca="false">SUM(X2033:AF2033)</f>
        <v>1967.60635446</v>
      </c>
      <c r="AH2033" s="20" t="n">
        <f aca="false">FIXED_BOM</f>
        <v>3666</v>
      </c>
      <c r="AI2033" s="24" t="n">
        <f aca="false">(AG2033+AH2033)*(1+CONT)</f>
        <v>6478.647307629</v>
      </c>
      <c r="AJ2033" s="24" t="n">
        <f aca="false">IF(AR2033&gt;0,AI2033/AR2033,1000000000000)</f>
        <v>1015.83804343066</v>
      </c>
      <c r="AK2033" s="8" t="n">
        <f aca="false">IF(AND(AP2033&gt;=V_NEED,AR2033&gt;=P_MIN,AQ2033&gt;=Z_MIN,F2033&lt;=N_CAP,D2033&lt;=R_MAX,OR(CORONA_REQ=0,O2033&gt;=G2033),OR(CORE_MODE&lt;&gt;3,E_CORE&lt;=E_NULL_MAX)),1,0)</f>
        <v>0</v>
      </c>
      <c r="AL2033" s="31" t="n">
        <f aca="false">IF(AK2033=1,IF(OBJECTIVE=1,AI2033,AJ2033),1000000000000)+ROW()*0.000000001</f>
        <v>1000000000000</v>
      </c>
      <c r="AM2033" s="31" t="n">
        <v>9.145487</v>
      </c>
      <c r="AN2033" s="41" t="n">
        <v>1.29336</v>
      </c>
      <c r="AO2033" s="31" t="n">
        <v>5.718596</v>
      </c>
      <c r="AP2033" s="31" t="n">
        <f aca="false">IF(CORE_MODE=1,G2033,IF(OR(CORE_MODE=3,CORE_MODE=4),G2033+(CHOOSE(N_CW+1,0,1,CW_N2,CW_N3,CW_N4,CW_N5,CW_N6)+CHOOSE(N_CW_A+1,0,CW_A1,CW_A2))*CW_PER_SWING*AM2033,AM2033))</f>
        <v>36.316201677081</v>
      </c>
      <c r="AQ2033" s="41" t="n">
        <f aca="false">IF(CORE_MODE=2,AN2033,K2033)</f>
        <v>1.348184</v>
      </c>
      <c r="AR2033" s="31" t="n">
        <f aca="false">IF(CORE_MODE=2,AO2033,L2033)</f>
        <v>6.377638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31" t="n">
        <v>16.907073</v>
      </c>
      <c r="H2034" s="8" t="n">
        <v>140.875925</v>
      </c>
      <c r="I2034" s="8" t="n">
        <v>1062.554107</v>
      </c>
      <c r="J2034" s="31" t="n">
        <v>7.542482</v>
      </c>
      <c r="K2034" s="41" t="n">
        <v>1.372777</v>
      </c>
      <c r="L2034" s="31" t="n">
        <v>10.534543</v>
      </c>
      <c r="M2034" s="8" t="n">
        <v>191.5</v>
      </c>
      <c r="N2034" s="8" t="n">
        <v>995</v>
      </c>
      <c r="O2034" s="31" t="n">
        <v>15.22784</v>
      </c>
      <c r="P2034" s="31" t="n">
        <v>15.325078</v>
      </c>
      <c r="Q2034" s="31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31" t="n">
        <v>5.928743</v>
      </c>
      <c r="W2034" s="41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2*ROUNDUP(G2034*1000/V_ZENER,0)*PRICE_Z+(4+IF(CORE_MODE=1,1,0)+IF(OR(CORE_MODE=3,CORE_MODE=4),1+2*N_CW+2*N_CW_A,0))*ROUNDUP(G2034*DIODE_SAFETY/V_STICK,0)*PRICE_STICK</f>
        <v>147</v>
      </c>
      <c r="AG2034" s="24" t="n">
        <f aca="false">SUM(X2034:AF2034)</f>
        <v>2709.65840976</v>
      </c>
      <c r="AH2034" s="20" t="n">
        <f aca="false">FIXED_BOM</f>
        <v>3666</v>
      </c>
      <c r="AI2034" s="24" t="n">
        <f aca="false">(AG2034+AH2034)*(1+CONT)</f>
        <v>7332.007171224</v>
      </c>
      <c r="AJ2034" s="24" t="n">
        <f aca="false">IF(AR2034&gt;0,AI2034/AR2034,1000000000000)</f>
        <v>695.996700684975</v>
      </c>
      <c r="AK2034" s="8" t="n">
        <f aca="false">IF(AND(AP2034&gt;=V_NEED,AR2034&gt;=P_MIN,AQ2034&gt;=Z_MIN,F2034&lt;=N_CAP,D2034&lt;=R_MAX,OR(CORONA_REQ=0,O2034&gt;=G2034),OR(CORE_MODE&lt;&gt;3,E_CORE&lt;=E_NULL_MAX)),1,0)</f>
        <v>0</v>
      </c>
      <c r="AL2034" s="31" t="n">
        <f aca="false">IF(AK2034=1,IF(OBJECTIVE=1,AI2034,AJ2034),1000000000000)+ROW()*0.000000001</f>
        <v>1000000000000</v>
      </c>
      <c r="AM2034" s="31" t="n">
        <v>9.222913</v>
      </c>
      <c r="AN2034" s="41" t="n">
        <v>1.334488</v>
      </c>
      <c r="AO2034" s="31" t="n">
        <v>9.866746</v>
      </c>
      <c r="AP2034" s="31" t="n">
        <f aca="false">IF(CORE_MODE=1,G2034,IF(OR(CORE_MODE=3,CORE_MODE=4),G2034+(CHOOSE(N_CW+1,0,1,CW_N2,CW_N3,CW_N4,CW_N5,CW_N6)+CHOOSE(N_CW_A+1,0,CW_A1,CW_A2))*CW_PER_SWING*AM2034,AM2034))</f>
        <v>36.480520012119</v>
      </c>
      <c r="AQ2034" s="41" t="n">
        <f aca="false">IF(CORE_MODE=2,AN2034,K2034)</f>
        <v>1.372777</v>
      </c>
      <c r="AR2034" s="31" t="n">
        <f aca="false">IF(CORE_MODE=2,AO2034,L2034)</f>
        <v>10.534543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31" t="n">
        <v>16.907073</v>
      </c>
      <c r="H2035" s="8" t="n">
        <v>191.376262</v>
      </c>
      <c r="I2035" s="8" t="n">
        <v>1448.937419</v>
      </c>
      <c r="J2035" s="31" t="n">
        <v>7.571145</v>
      </c>
      <c r="K2035" s="41" t="n">
        <v>1.385292</v>
      </c>
      <c r="L2035" s="31" t="n">
        <v>14.711648</v>
      </c>
      <c r="M2035" s="8" t="n">
        <v>254.5</v>
      </c>
      <c r="N2035" s="8" t="n">
        <v>1121</v>
      </c>
      <c r="O2035" s="31" t="n">
        <v>15.22784</v>
      </c>
      <c r="P2035" s="31" t="n">
        <v>20.433437</v>
      </c>
      <c r="Q2035" s="31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31" t="n">
        <v>7.475372</v>
      </c>
      <c r="W2035" s="41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2*ROUNDUP(G2035*1000/V_ZENER,0)*PRICE_Z+(4+IF(CORE_MODE=1,1,0)+IF(OR(CORE_MODE=3,CORE_MODE=4),1+2*N_CW+2*N_CW_A,0))*ROUNDUP(G2035*DIODE_SAFETY/V_STICK,0)*PRICE_STICK</f>
        <v>147</v>
      </c>
      <c r="AG2035" s="24" t="n">
        <f aca="false">SUM(X2035:AF2035)</f>
        <v>3451.71045659</v>
      </c>
      <c r="AH2035" s="20" t="n">
        <f aca="false">FIXED_BOM</f>
        <v>3666</v>
      </c>
      <c r="AI2035" s="24" t="n">
        <f aca="false">(AG2035+AH2035)*(1+CONT)</f>
        <v>8185.3670250785</v>
      </c>
      <c r="AJ2035" s="24" t="n">
        <f aca="false">IF(AR2035&gt;0,AI2035/AR2035,1000000000000)</f>
        <v>556.386818463744</v>
      </c>
      <c r="AK2035" s="8" t="n">
        <f aca="false">IF(AND(AP2035&gt;=V_NEED,AR2035&gt;=P_MIN,AQ2035&gt;=Z_MIN,F2035&lt;=N_CAP,D2035&lt;=R_MAX,OR(CORONA_REQ=0,O2035&gt;=G2035),OR(CORE_MODE&lt;&gt;3,E_CORE&lt;=E_NULL_MAX)),1,0)</f>
        <v>0</v>
      </c>
      <c r="AL2035" s="31" t="n">
        <f aca="false">IF(AK2035=1,IF(OBJECTIVE=1,AI2035,AJ2035),1000000000000)+ROW()*0.000000001</f>
        <v>1000000000000</v>
      </c>
      <c r="AM2035" s="31" t="n">
        <v>9.27627</v>
      </c>
      <c r="AN2035" s="41" t="n">
        <v>1.356826</v>
      </c>
      <c r="AO2035" s="31" t="n">
        <v>14.06954</v>
      </c>
      <c r="AP2035" s="31" t="n">
        <f aca="false">IF(CORE_MODE=1,G2035,IF(OR(CORE_MODE=3,CORE_MODE=4),G2035+(CHOOSE(N_CW+1,0,1,CW_N2,CW_N3,CW_N4,CW_N5,CW_N6)+CHOOSE(N_CW_A+1,0,CW_A1,CW_A2))*CW_PER_SWING*AM2035,AM2035))</f>
        <v>36.59375759901</v>
      </c>
      <c r="AQ2035" s="41" t="n">
        <f aca="false">IF(CORE_MODE=2,AN2035,K2035)</f>
        <v>1.385292</v>
      </c>
      <c r="AR2035" s="31" t="n">
        <f aca="false">IF(CORE_MODE=2,AO2035,L2035)</f>
        <v>14.711648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31" t="n">
        <v>16.907073</v>
      </c>
      <c r="H2036" s="8" t="n">
        <v>241.876598</v>
      </c>
      <c r="I2036" s="8" t="n">
        <v>1835.32073</v>
      </c>
      <c r="J2036" s="31" t="n">
        <v>7.587839</v>
      </c>
      <c r="K2036" s="41" t="n">
        <v>1.392747</v>
      </c>
      <c r="L2036" s="31" t="n">
        <v>18.881189</v>
      </c>
      <c r="M2036" s="8" t="n">
        <v>317.5</v>
      </c>
      <c r="N2036" s="8" t="n">
        <v>1247</v>
      </c>
      <c r="O2036" s="31" t="n">
        <v>15.22784</v>
      </c>
      <c r="P2036" s="31" t="n">
        <v>25.541796</v>
      </c>
      <c r="Q2036" s="31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31" t="n">
        <v>9.022001</v>
      </c>
      <c r="W2036" s="41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2*ROUNDUP(G2036*1000/V_ZENER,0)*PRICE_Z+(4+IF(CORE_MODE=1,1,0)+IF(OR(CORE_MODE=3,CORE_MODE=4),1+2*N_CW+2*N_CW_A,0))*ROUNDUP(G2036*DIODE_SAFETY/V_STICK,0)*PRICE_STICK</f>
        <v>147</v>
      </c>
      <c r="AG2036" s="24" t="n">
        <f aca="false">SUM(X2036:AF2036)</f>
        <v>4193.76257539</v>
      </c>
      <c r="AH2036" s="20" t="n">
        <f aca="false">FIXED_BOM</f>
        <v>3666</v>
      </c>
      <c r="AI2036" s="24" t="n">
        <f aca="false">(AG2036+AH2036)*(1+CONT)</f>
        <v>9038.7269616985</v>
      </c>
      <c r="AJ2036" s="24" t="n">
        <f aca="false">IF(AR2036&gt;0,AI2036/AR2036,1000000000000)</f>
        <v>478.715983495452</v>
      </c>
      <c r="AK2036" s="8" t="n">
        <f aca="false">IF(AND(AP2036&gt;=V_NEED,AR2036&gt;=P_MIN,AQ2036&gt;=Z_MIN,F2036&lt;=N_CAP,D2036&lt;=R_MAX,OR(CORONA_REQ=0,O2036&gt;=G2036),OR(CORE_MODE&lt;&gt;3,E_CORE&lt;=E_NULL_MAX)),1,0)</f>
        <v>0</v>
      </c>
      <c r="AL2036" s="31" t="n">
        <f aca="false">IF(AK2036=1,IF(OBJECTIVE=1,AI2036,AJ2036),1000000000000)+ROW()*0.000000001</f>
        <v>1000000000000</v>
      </c>
      <c r="AM2036" s="31" t="n">
        <v>9.341003</v>
      </c>
      <c r="AN2036" s="41" t="n">
        <v>1.3691</v>
      </c>
      <c r="AO2036" s="31" t="n">
        <v>18.216877</v>
      </c>
      <c r="AP2036" s="31" t="n">
        <f aca="false">IF(CORE_MODE=1,G2036,IF(OR(CORE_MODE=3,CORE_MODE=4),G2036+(CHOOSE(N_CW+1,0,1,CW_N2,CW_N3,CW_N4,CW_N5,CW_N6)+CHOOSE(N_CW_A+1,0,CW_A1,CW_A2))*CW_PER_SWING*AM2036,AM2036))</f>
        <v>36.731138049789</v>
      </c>
      <c r="AQ2036" s="41" t="n">
        <f aca="false">IF(CORE_MODE=2,AN2036,K2036)</f>
        <v>1.392747</v>
      </c>
      <c r="AR2036" s="31" t="n">
        <f aca="false">IF(CORE_MODE=2,AO2036,L2036)</f>
        <v>18.881189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31" t="n">
        <v>16.907073</v>
      </c>
      <c r="H2037" s="8" t="n">
        <v>292.376935</v>
      </c>
      <c r="I2037" s="8" t="n">
        <v>2221.704042</v>
      </c>
      <c r="J2037" s="31" t="n">
        <v>7.598766</v>
      </c>
      <c r="K2037" s="41" t="n">
        <v>1.396899</v>
      </c>
      <c r="L2037" s="31" t="n">
        <v>23.047738</v>
      </c>
      <c r="M2037" s="8" t="n">
        <v>380.5</v>
      </c>
      <c r="N2037" s="8" t="n">
        <v>1373</v>
      </c>
      <c r="O2037" s="31" t="n">
        <v>15.22784</v>
      </c>
      <c r="P2037" s="31" t="n">
        <v>30.650155</v>
      </c>
      <c r="Q2037" s="31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31" t="n">
        <v>10.568629</v>
      </c>
      <c r="W2037" s="41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2*ROUNDUP(G2037*1000/V_ZENER,0)*PRICE_Z+(4+IF(CORE_MODE=1,1,0)+IF(OR(CORE_MODE=3,CORE_MODE=4),1+2*N_CW+2*N_CW_A,0))*ROUNDUP(G2037*DIODE_SAFETY/V_STICK,0)*PRICE_STICK</f>
        <v>147</v>
      </c>
      <c r="AG2037" s="24" t="n">
        <f aca="false">SUM(X2037:AF2037)</f>
        <v>4935.81462222</v>
      </c>
      <c r="AH2037" s="20" t="n">
        <f aca="false">FIXED_BOM</f>
        <v>3666</v>
      </c>
      <c r="AI2037" s="24" t="n">
        <f aca="false">(AG2037+AH2037)*(1+CONT)</f>
        <v>9892.086815553</v>
      </c>
      <c r="AJ2037" s="24" t="n">
        <f aca="false">IF(AR2037&gt;0,AI2037/AR2037,1000000000000)</f>
        <v>429.199898729888</v>
      </c>
      <c r="AK2037" s="8" t="n">
        <f aca="false">IF(AND(AP2037&gt;=V_NEED,AR2037&gt;=P_MIN,AQ2037&gt;=Z_MIN,F2037&lt;=N_CAP,D2037&lt;=R_MAX,OR(CORONA_REQ=0,O2037&gt;=G2037),OR(CORE_MODE&lt;&gt;3,E_CORE&lt;=E_NULL_MAX)),1,0)</f>
        <v>0</v>
      </c>
      <c r="AL2037" s="31" t="n">
        <f aca="false">IF(AK2037=1,IF(OBJECTIVE=1,AI2037,AJ2037),1000000000000)+ROW()*0.000000001</f>
        <v>1000000000000</v>
      </c>
      <c r="AM2037" s="31" t="n">
        <v>9.396571</v>
      </c>
      <c r="AN2037" s="41" t="n">
        <v>1.376823</v>
      </c>
      <c r="AO2037" s="31" t="n">
        <v>22.373208</v>
      </c>
      <c r="AP2037" s="31" t="n">
        <f aca="false">IF(CORE_MODE=1,G2037,IF(OR(CORE_MODE=3,CORE_MODE=4),G2037+(CHOOSE(N_CW+1,0,1,CW_N2,CW_N3,CW_N4,CW_N5,CW_N6)+CHOOSE(N_CW_A+1,0,CW_A1,CW_A2))*CW_PER_SWING*AM2037,AM2037))</f>
        <v>36.849067960173</v>
      </c>
      <c r="AQ2037" s="41" t="n">
        <f aca="false">IF(CORE_MODE=2,AN2037,K2037)</f>
        <v>1.396899</v>
      </c>
      <c r="AR2037" s="31" t="n">
        <f aca="false">IF(CORE_MODE=2,AO2037,L2037)</f>
        <v>23.047738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31" t="n">
        <v>16.907073</v>
      </c>
      <c r="H2038" s="8" t="n">
        <v>393.377608</v>
      </c>
      <c r="I2038" s="8" t="n">
        <v>2994.470665</v>
      </c>
      <c r="J2038" s="31" t="n">
        <v>7.612204</v>
      </c>
      <c r="K2038" s="41" t="n">
        <v>1.403134</v>
      </c>
      <c r="L2038" s="31" t="n">
        <v>31.410979</v>
      </c>
      <c r="M2038" s="8" t="n">
        <v>506.5</v>
      </c>
      <c r="N2038" s="8" t="n">
        <v>1625</v>
      </c>
      <c r="O2038" s="31" t="n">
        <v>15.22784</v>
      </c>
      <c r="P2038" s="31" t="n">
        <v>40.866874</v>
      </c>
      <c r="Q2038" s="31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31" t="n">
        <v>13.661887</v>
      </c>
      <c r="W2038" s="41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2*ROUNDUP(G2038*1000/V_ZENER,0)*PRICE_Z+(4+IF(CORE_MODE=1,1,0)+IF(OR(CORE_MODE=3,CORE_MODE=4),1+2*N_CW+2*N_CW_A,0))*ROUNDUP(G2038*DIODE_SAFETY/V_STICK,0)*PRICE_STICK</f>
        <v>147</v>
      </c>
      <c r="AG2038" s="24" t="n">
        <f aca="false">SUM(X2038:AF2038)</f>
        <v>6419.91878285</v>
      </c>
      <c r="AH2038" s="20" t="n">
        <f aca="false">FIXED_BOM</f>
        <v>3666</v>
      </c>
      <c r="AI2038" s="24" t="n">
        <f aca="false">(AG2038+AH2038)*(1+CONT)</f>
        <v>11598.8066002775</v>
      </c>
      <c r="AJ2038" s="24" t="n">
        <f aca="false">IF(AR2038&gt;0,AI2038/AR2038,1000000000000)</f>
        <v>369.259633718436</v>
      </c>
      <c r="AK2038" s="8" t="n">
        <f aca="false">IF(AND(AP2038&gt;=V_NEED,AR2038&gt;=P_MIN,AQ2038&gt;=Z_MIN,F2038&lt;=N_CAP,D2038&lt;=R_MAX,OR(CORONA_REQ=0,O2038&gt;=G2038),OR(CORE_MODE&lt;&gt;3,E_CORE&lt;=E_NULL_MAX)),1,0)</f>
        <v>0</v>
      </c>
      <c r="AL2038" s="31" t="n">
        <f aca="false">IF(AK2038=1,IF(OBJECTIVE=1,AI2038,AJ2038),1000000000000)+ROW()*0.000000001</f>
        <v>1000000000000</v>
      </c>
      <c r="AM2038" s="31" t="n">
        <v>9.483196</v>
      </c>
      <c r="AN2038" s="41" t="n">
        <v>1.388695</v>
      </c>
      <c r="AO2038" s="31" t="n">
        <v>30.781408</v>
      </c>
      <c r="AP2038" s="31" t="n">
        <f aca="false">IF(CORE_MODE=1,G2038,IF(OR(CORE_MODE=3,CORE_MODE=4),G2038+(CHOOSE(N_CW+1,0,1,CW_N2,CW_N3,CW_N4,CW_N5,CW_N6)+CHOOSE(N_CW_A+1,0,CW_A1,CW_A2))*CW_PER_SWING*AM2038,AM2038))</f>
        <v>37.032908992548</v>
      </c>
      <c r="AQ2038" s="41" t="n">
        <f aca="false">IF(CORE_MODE=2,AN2038,K2038)</f>
        <v>1.403134</v>
      </c>
      <c r="AR2038" s="31" t="n">
        <f aca="false">IF(CORE_MODE=2,AO2038,L2038)</f>
        <v>31.410979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31" t="n">
        <v>16.907073</v>
      </c>
      <c r="H2039" s="8" t="n">
        <v>47.509534</v>
      </c>
      <c r="I2039" s="8" t="n">
        <v>482.878149</v>
      </c>
      <c r="J2039" s="31" t="n">
        <v>10.163816</v>
      </c>
      <c r="K2039" s="41" t="n">
        <v>1.383897</v>
      </c>
      <c r="L2039" s="31" t="n">
        <v>4.864116</v>
      </c>
      <c r="M2039" s="8" t="n">
        <v>124</v>
      </c>
      <c r="N2039" s="8" t="n">
        <v>860</v>
      </c>
      <c r="O2039" s="31" t="n">
        <v>16.128223</v>
      </c>
      <c r="P2039" s="31" t="n">
        <v>9.002859</v>
      </c>
      <c r="Q2039" s="31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31" t="n">
        <v>4.271641</v>
      </c>
      <c r="W2039" s="41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2*ROUNDUP(G2039*1000/V_ZENER,0)*PRICE_Z+(4+IF(CORE_MODE=1,1,0)+IF(OR(CORE_MODE=3,CORE_MODE=4),1+2*N_CW+2*N_CW_A,0))*ROUNDUP(G2039*DIODE_SAFETY/V_STICK,0)*PRICE_STICK</f>
        <v>147</v>
      </c>
      <c r="AG2039" s="24" t="n">
        <f aca="false">SUM(X2039:AF2039)</f>
        <v>1873.44306787</v>
      </c>
      <c r="AH2039" s="20" t="n">
        <f aca="false">FIXED_BOM</f>
        <v>3666</v>
      </c>
      <c r="AI2039" s="24" t="n">
        <f aca="false">(AG2039+AH2039)*(1+CONT)</f>
        <v>6370.3595280505</v>
      </c>
      <c r="AJ2039" s="24" t="n">
        <f aca="false">IF(AR2039&gt;0,AI2039/AR2039,1000000000000)</f>
        <v>1309.66439288259</v>
      </c>
      <c r="AK2039" s="8" t="n">
        <f aca="false">IF(AND(AP2039&gt;=V_NEED,AR2039&gt;=P_MIN,AQ2039&gt;=Z_MIN,F2039&lt;=N_CAP,D2039&lt;=R_MAX,OR(CORONA_REQ=0,O2039&gt;=G2039),OR(CORE_MODE&lt;&gt;3,E_CORE&lt;=E_NULL_MAX)),1,0)</f>
        <v>0</v>
      </c>
      <c r="AL2039" s="31" t="n">
        <f aca="false">IF(AK2039=1,IF(OBJECTIVE=1,AI2039,AJ2039),1000000000000)+ROW()*0.000000001</f>
        <v>1000000000000</v>
      </c>
      <c r="AM2039" s="31" t="n">
        <v>9.192516</v>
      </c>
      <c r="AN2039" s="41" t="n">
        <v>1.304156</v>
      </c>
      <c r="AO2039" s="31" t="n">
        <v>4.216617</v>
      </c>
      <c r="AP2039" s="31" t="n">
        <f aca="false">IF(CORE_MODE=1,G2039,IF(OR(CORE_MODE=3,CORE_MODE=4),G2039+(CHOOSE(N_CW+1,0,1,CW_N2,CW_N3,CW_N4,CW_N5,CW_N6)+CHOOSE(N_CW_A+1,0,CW_A1,CW_A2))*CW_PER_SWING*AM2039,AM2039))</f>
        <v>36.416009583708</v>
      </c>
      <c r="AQ2039" s="41" t="n">
        <f aca="false">IF(CORE_MODE=2,AN2039,K2039)</f>
        <v>1.383897</v>
      </c>
      <c r="AR2039" s="31" t="n">
        <f aca="false">IF(CORE_MODE=2,AO2039,L2039)</f>
        <v>4.864116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31" t="n">
        <v>16.907073</v>
      </c>
      <c r="H2040" s="8" t="n">
        <v>73.514982</v>
      </c>
      <c r="I2040" s="8" t="n">
        <v>758.808519</v>
      </c>
      <c r="J2040" s="31" t="n">
        <v>10.321821</v>
      </c>
      <c r="K2040" s="41" t="n">
        <v>1.42213</v>
      </c>
      <c r="L2040" s="31" t="n">
        <v>8.178968</v>
      </c>
      <c r="M2040" s="8" t="n">
        <v>179</v>
      </c>
      <c r="N2040" s="8" t="n">
        <v>970</v>
      </c>
      <c r="O2040" s="31" t="n">
        <v>16.128223</v>
      </c>
      <c r="P2040" s="31" t="n">
        <v>13.504288</v>
      </c>
      <c r="Q2040" s="31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31" t="n">
        <v>5.621873</v>
      </c>
      <c r="W2040" s="41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2*ROUNDUP(G2040*1000/V_ZENER,0)*PRICE_Z+(4+IF(CORE_MODE=1,1,0)+IF(OR(CORE_MODE=3,CORE_MODE=4),1+2*N_CW+2*N_CW_A,0))*ROUNDUP(G2040*DIODE_SAFETY/V_STICK,0)*PRICE_STICK</f>
        <v>147</v>
      </c>
      <c r="AG2040" s="24" t="n">
        <f aca="false">SUM(X2040:AF2040)</f>
        <v>2503.68102966</v>
      </c>
      <c r="AH2040" s="20" t="n">
        <f aca="false">FIXED_BOM</f>
        <v>3666</v>
      </c>
      <c r="AI2040" s="24" t="n">
        <f aca="false">(AG2040+AH2040)*(1+CONT)</f>
        <v>7095.133184109</v>
      </c>
      <c r="AJ2040" s="24" t="n">
        <f aca="false">IF(AR2040&gt;0,AI2040/AR2040,1000000000000)</f>
        <v>867.485137991615</v>
      </c>
      <c r="AK2040" s="8" t="n">
        <f aca="false">IF(AND(AP2040&gt;=V_NEED,AR2040&gt;=P_MIN,AQ2040&gt;=Z_MIN,F2040&lt;=N_CAP,D2040&lt;=R_MAX,OR(CORONA_REQ=0,O2040&gt;=G2040),OR(CORE_MODE&lt;&gt;3,E_CORE&lt;=E_NULL_MAX)),1,0)</f>
        <v>0</v>
      </c>
      <c r="AL2040" s="31" t="n">
        <f aca="false">IF(AK2040=1,IF(OBJECTIVE=1,AI2040,AJ2040),1000000000000)+ROW()*0.000000001</f>
        <v>1000000000000</v>
      </c>
      <c r="AM2040" s="31" t="n">
        <v>9.269871</v>
      </c>
      <c r="AN2040" s="41" t="n">
        <v>1.365296</v>
      </c>
      <c r="AO2040" s="31" t="n">
        <v>7.520187</v>
      </c>
      <c r="AP2040" s="31" t="n">
        <f aca="false">IF(CORE_MODE=1,G2040,IF(OR(CORE_MODE=3,CORE_MODE=4),G2040+(CHOOSE(N_CW+1,0,1,CW_N2,CW_N3,CW_N4,CW_N5,CW_N6)+CHOOSE(N_CW_A+1,0,CW_A1,CW_A2))*CW_PER_SWING*AM2040,AM2040))</f>
        <v>36.580177238073</v>
      </c>
      <c r="AQ2040" s="41" t="n">
        <f aca="false">IF(CORE_MODE=2,AN2040,K2040)</f>
        <v>1.42213</v>
      </c>
      <c r="AR2040" s="31" t="n">
        <f aca="false">IF(CORE_MODE=2,AO2040,L2040)</f>
        <v>8.178968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31" t="n">
        <v>16.907073</v>
      </c>
      <c r="H2041" s="8" t="n">
        <v>99.52043</v>
      </c>
      <c r="I2041" s="8" t="n">
        <v>1034.73889</v>
      </c>
      <c r="J2041" s="31" t="n">
        <v>10.397251</v>
      </c>
      <c r="K2041" s="41" t="n">
        <v>1.44078</v>
      </c>
      <c r="L2041" s="31" t="n">
        <v>11.511535</v>
      </c>
      <c r="M2041" s="8" t="n">
        <v>245</v>
      </c>
      <c r="N2041" s="8" t="n">
        <v>1102</v>
      </c>
      <c r="O2041" s="31" t="n">
        <v>16.128223</v>
      </c>
      <c r="P2041" s="31" t="n">
        <v>18.005718</v>
      </c>
      <c r="Q2041" s="31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31" t="n">
        <v>7.24215</v>
      </c>
      <c r="W2041" s="41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2*ROUNDUP(G2041*1000/V_ZENER,0)*PRICE_Z+(4+IF(CORE_MODE=1,1,0)+IF(OR(CORE_MODE=3,CORE_MODE=4),1+2*N_CW+2*N_CW_A,0))*ROUNDUP(G2041*DIODE_SAFETY/V_STICK,0)*PRICE_STICK</f>
        <v>147</v>
      </c>
      <c r="AG2041" s="24" t="n">
        <f aca="false">SUM(X2041:AF2041)</f>
        <v>3256.34341208</v>
      </c>
      <c r="AH2041" s="20" t="n">
        <f aca="false">FIXED_BOM</f>
        <v>3666</v>
      </c>
      <c r="AI2041" s="24" t="n">
        <f aca="false">(AG2041+AH2041)*(1+CONT)</f>
        <v>7960.694923892</v>
      </c>
      <c r="AJ2041" s="24" t="n">
        <f aca="false">IF(AR2041&gt;0,AI2041/AR2041,1000000000000)</f>
        <v>691.540695823103</v>
      </c>
      <c r="AK2041" s="8" t="n">
        <f aca="false">IF(AND(AP2041&gt;=V_NEED,AR2041&gt;=P_MIN,AQ2041&gt;=Z_MIN,F2041&lt;=N_CAP,D2041&lt;=R_MAX,OR(CORONA_REQ=0,O2041&gt;=G2041),OR(CORE_MODE&lt;&gt;3,E_CORE&lt;=E_NULL_MAX)),1,0)</f>
        <v>0</v>
      </c>
      <c r="AL2041" s="31" t="n">
        <f aca="false">IF(AK2041=1,IF(OBJECTIVE=1,AI2041,AJ2041),1000000000000)+ROW()*0.000000001</f>
        <v>1000000000000</v>
      </c>
      <c r="AM2041" s="31" t="n">
        <v>9.323271</v>
      </c>
      <c r="AN2041" s="41" t="n">
        <v>1.395726</v>
      </c>
      <c r="AO2041" s="31" t="n">
        <v>10.826631</v>
      </c>
      <c r="AP2041" s="31" t="n">
        <f aca="false">IF(CORE_MODE=1,G2041,IF(OR(CORE_MODE=3,CORE_MODE=4),G2041+(CHOOSE(N_CW+1,0,1,CW_N2,CW_N3,CW_N4,CW_N5,CW_N6)+CHOOSE(N_CW_A+1,0,CW_A1,CW_A2))*CW_PER_SWING*AM2041,AM2041))</f>
        <v>36.693506082273</v>
      </c>
      <c r="AQ2041" s="41" t="n">
        <f aca="false">IF(CORE_MODE=2,AN2041,K2041)</f>
        <v>1.44078</v>
      </c>
      <c r="AR2041" s="31" t="n">
        <f aca="false">IF(CORE_MODE=2,AO2041,L2041)</f>
        <v>11.511535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31" t="n">
        <v>16.907073</v>
      </c>
      <c r="H2042" s="8" t="n">
        <v>125.525878</v>
      </c>
      <c r="I2042" s="8" t="n">
        <v>1310.669261</v>
      </c>
      <c r="J2042" s="31" t="n">
        <v>10.441427</v>
      </c>
      <c r="K2042" s="41" t="n">
        <v>1.452193</v>
      </c>
      <c r="L2042" s="31" t="n">
        <v>14.849618</v>
      </c>
      <c r="M2042" s="8" t="n">
        <v>300</v>
      </c>
      <c r="N2042" s="8" t="n">
        <v>1212</v>
      </c>
      <c r="O2042" s="31" t="n">
        <v>16.128223</v>
      </c>
      <c r="P2042" s="31" t="n">
        <v>22.507147</v>
      </c>
      <c r="Q2042" s="31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31" t="n">
        <v>8.592382</v>
      </c>
      <c r="W2042" s="41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2*ROUNDUP(G2042*1000/V_ZENER,0)*PRICE_Z+(4+IF(CORE_MODE=1,1,0)+IF(OR(CORE_MODE=3,CORE_MODE=4),1+2*N_CW+2*N_CW_A,0))*ROUNDUP(G2042*DIODE_SAFETY/V_STICK,0)*PRICE_STICK</f>
        <v>147</v>
      </c>
      <c r="AG2042" s="24" t="n">
        <f aca="false">SUM(X2042:AF2042)</f>
        <v>3886.58136887</v>
      </c>
      <c r="AH2042" s="20" t="n">
        <f aca="false">FIXED_BOM</f>
        <v>3666</v>
      </c>
      <c r="AI2042" s="24" t="n">
        <f aca="false">(AG2042+AH2042)*(1+CONT)</f>
        <v>8685.4685742005</v>
      </c>
      <c r="AJ2042" s="24" t="n">
        <f aca="false">IF(AR2042&gt;0,AI2042/AR2042,1000000000000)</f>
        <v>584.895084452711</v>
      </c>
      <c r="AK2042" s="8" t="n">
        <f aca="false">IF(AND(AP2042&gt;=V_NEED,AR2042&gt;=P_MIN,AQ2042&gt;=Z_MIN,F2042&lt;=N_CAP,D2042&lt;=R_MAX,OR(CORONA_REQ=0,O2042&gt;=G2042),OR(CORE_MODE&lt;&gt;3,E_CORE&lt;=E_NULL_MAX)),1,0)</f>
        <v>0</v>
      </c>
      <c r="AL2042" s="31" t="n">
        <f aca="false">IF(AK2042=1,IF(OBJECTIVE=1,AI2042,AJ2042),1000000000000)+ROW()*0.000000001</f>
        <v>1000000000000</v>
      </c>
      <c r="AM2042" s="31" t="n">
        <v>9.363777</v>
      </c>
      <c r="AN2042" s="41" t="n">
        <v>1.415645</v>
      </c>
      <c r="AO2042" s="31" t="n">
        <v>14.169132</v>
      </c>
      <c r="AP2042" s="31" t="n">
        <f aca="false">IF(CORE_MODE=1,G2042,IF(OR(CORE_MODE=3,CORE_MODE=4),G2042+(CHOOSE(N_CW+1,0,1,CW_N2,CW_N3,CW_N4,CW_N5,CW_N6)+CHOOSE(N_CW_A+1,0,CW_A1,CW_A2))*CW_PER_SWING*AM2042,AM2042))</f>
        <v>36.779470467351</v>
      </c>
      <c r="AQ2042" s="41" t="n">
        <f aca="false">IF(CORE_MODE=2,AN2042,K2042)</f>
        <v>1.452193</v>
      </c>
      <c r="AR2042" s="31" t="n">
        <f aca="false">IF(CORE_MODE=2,AO2042,L2042)</f>
        <v>14.849618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31" t="n">
        <v>16.907073</v>
      </c>
      <c r="H2043" s="8" t="n">
        <v>151.531326</v>
      </c>
      <c r="I2043" s="8" t="n">
        <v>1586.599632</v>
      </c>
      <c r="J2043" s="31" t="n">
        <v>10.47044</v>
      </c>
      <c r="K2043" s="41" t="n">
        <v>1.459749</v>
      </c>
      <c r="L2043" s="31" t="n">
        <v>18.188408</v>
      </c>
      <c r="M2043" s="8" t="n">
        <v>366</v>
      </c>
      <c r="N2043" s="8" t="n">
        <v>1344</v>
      </c>
      <c r="O2043" s="31" t="n">
        <v>16.128223</v>
      </c>
      <c r="P2043" s="31" t="n">
        <v>27.008577</v>
      </c>
      <c r="Q2043" s="31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31" t="n">
        <v>10.212659</v>
      </c>
      <c r="W2043" s="41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2*ROUNDUP(G2043*1000/V_ZENER,0)*PRICE_Z+(4+IF(CORE_MODE=1,1,0)+IF(OR(CORE_MODE=3,CORE_MODE=4),1+2*N_CW+2*N_CW_A,0))*ROUNDUP(G2043*DIODE_SAFETY/V_STICK,0)*PRICE_STICK</f>
        <v>147</v>
      </c>
      <c r="AG2043" s="24" t="n">
        <f aca="false">SUM(X2043:AF2043)</f>
        <v>4639.24370326</v>
      </c>
      <c r="AH2043" s="20" t="n">
        <f aca="false">FIXED_BOM</f>
        <v>3666</v>
      </c>
      <c r="AI2043" s="24" t="n">
        <f aca="false">(AG2043+AH2043)*(1+CONT)</f>
        <v>9551.030258749</v>
      </c>
      <c r="AJ2043" s="24" t="n">
        <f aca="false">IF(AR2043&gt;0,AI2043/AR2043,1000000000000)</f>
        <v>525.11634106454</v>
      </c>
      <c r="AK2043" s="8" t="n">
        <f aca="false">IF(AND(AP2043&gt;=V_NEED,AR2043&gt;=P_MIN,AQ2043&gt;=Z_MIN,F2043&lt;=N_CAP,D2043&lt;=R_MAX,OR(CORONA_REQ=0,O2043&gt;=G2043),OR(CORE_MODE&lt;&gt;3,E_CORE&lt;=E_NULL_MAX)),1,0)</f>
        <v>0</v>
      </c>
      <c r="AL2043" s="31" t="n">
        <f aca="false">IF(AK2043=1,IF(OBJECTIVE=1,AI2043,AJ2043),1000000000000)+ROW()*0.000000001</f>
        <v>1000000000000</v>
      </c>
      <c r="AM2043" s="31" t="n">
        <v>9.403649</v>
      </c>
      <c r="AN2043" s="41" t="n">
        <v>1.42933</v>
      </c>
      <c r="AO2043" s="31" t="n">
        <v>17.525619</v>
      </c>
      <c r="AP2043" s="31" t="n">
        <f aca="false">IF(CORE_MODE=1,G2043,IF(OR(CORE_MODE=3,CORE_MODE=4),G2043+(CHOOSE(N_CW+1,0,1,CW_N2,CW_N3,CW_N4,CW_N5,CW_N6)+CHOOSE(N_CW_A+1,0,CW_A1,CW_A2))*CW_PER_SWING*AM2043,AM2043))</f>
        <v>36.864089337687</v>
      </c>
      <c r="AQ2043" s="41" t="n">
        <f aca="false">IF(CORE_MODE=2,AN2043,K2043)</f>
        <v>1.459749</v>
      </c>
      <c r="AR2043" s="31" t="n">
        <f aca="false">IF(CORE_MODE=2,AO2043,L2043)</f>
        <v>18.188408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31" t="n">
        <v>16.907073</v>
      </c>
      <c r="H2044" s="8" t="n">
        <v>203.542222</v>
      </c>
      <c r="I2044" s="8" t="n">
        <v>2138.460373</v>
      </c>
      <c r="J2044" s="31" t="n">
        <v>10.506225</v>
      </c>
      <c r="K2044" s="41" t="n">
        <v>1.469132</v>
      </c>
      <c r="L2044" s="31" t="n">
        <v>24.880839</v>
      </c>
      <c r="M2044" s="8" t="n">
        <v>487</v>
      </c>
      <c r="N2044" s="8" t="n">
        <v>1586</v>
      </c>
      <c r="O2044" s="31" t="n">
        <v>16.128223</v>
      </c>
      <c r="P2044" s="31" t="n">
        <v>36.011436</v>
      </c>
      <c r="Q2044" s="31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31" t="n">
        <v>13.183168</v>
      </c>
      <c r="W2044" s="41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2*ROUNDUP(G2044*1000/V_ZENER,0)*PRICE_Z+(4+IF(CORE_MODE=1,1,0)+IF(OR(CORE_MODE=3,CORE_MODE=4),1+2*N_CW+2*N_CW_A,0))*ROUNDUP(G2044*DIODE_SAFETY/V_STICK,0)*PRICE_STICK</f>
        <v>147</v>
      </c>
      <c r="AG2044" s="24" t="n">
        <f aca="false">SUM(X2044:AF2044)</f>
        <v>6022.14404397</v>
      </c>
      <c r="AH2044" s="20" t="n">
        <f aca="false">FIXED_BOM</f>
        <v>3666</v>
      </c>
      <c r="AI2044" s="24" t="n">
        <f aca="false">(AG2044+AH2044)*(1+CONT)</f>
        <v>11141.3656505655</v>
      </c>
      <c r="AJ2044" s="24" t="n">
        <f aca="false">IF(AR2044&gt;0,AI2044/AR2044,1000000000000)</f>
        <v>447.788985353971</v>
      </c>
      <c r="AK2044" s="8" t="n">
        <f aca="false">IF(AND(AP2044&gt;=V_NEED,AR2044&gt;=P_MIN,AQ2044&gt;=Z_MIN,F2044&lt;=N_CAP,D2044&lt;=R_MAX,OR(CORONA_REQ=0,O2044&gt;=G2044),OR(CORE_MODE&lt;&gt;3,E_CORE&lt;=E_NULL_MAX)),1,0)</f>
        <v>0</v>
      </c>
      <c r="AL2044" s="31" t="n">
        <f aca="false">IF(AK2044=1,IF(OBJECTIVE=1,AI2044,AJ2044),1000000000000)+ROW()*0.000000001</f>
        <v>1000000000000</v>
      </c>
      <c r="AM2044" s="31" t="n">
        <v>9.493232</v>
      </c>
      <c r="AN2044" s="41" t="n">
        <v>1.445074</v>
      </c>
      <c r="AO2044" s="31" t="n">
        <v>24.18521</v>
      </c>
      <c r="AP2044" s="31" t="n">
        <f aca="false">IF(CORE_MODE=1,G2044,IF(OR(CORE_MODE=3,CORE_MODE=4),G2044+(CHOOSE(N_CW+1,0,1,CW_N2,CW_N3,CW_N4,CW_N5,CW_N6)+CHOOSE(N_CW_A+1,0,CW_A1,CW_A2))*CW_PER_SWING*AM2044,AM2044))</f>
        <v>37.054208024016</v>
      </c>
      <c r="AQ2044" s="41" t="n">
        <f aca="false">IF(CORE_MODE=2,AN2044,K2044)</f>
        <v>1.469132</v>
      </c>
      <c r="AR2044" s="31" t="n">
        <f aca="false">IF(CORE_MODE=2,AO2044,L2044)</f>
        <v>24.880839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31" t="n">
        <v>16.907073</v>
      </c>
      <c r="H2045" s="8" t="n">
        <v>62.913247</v>
      </c>
      <c r="I2045" s="8" t="n">
        <v>580.233367</v>
      </c>
      <c r="J2045" s="31" t="n">
        <v>9.222753</v>
      </c>
      <c r="K2045" s="41" t="n">
        <v>1.381368</v>
      </c>
      <c r="L2045" s="31" t="n">
        <v>5.822172</v>
      </c>
      <c r="M2045" s="8" t="n">
        <v>135</v>
      </c>
      <c r="N2045" s="8" t="n">
        <v>882</v>
      </c>
      <c r="O2045" s="31" t="n">
        <v>16.128223</v>
      </c>
      <c r="P2045" s="31" t="n">
        <v>10.631461</v>
      </c>
      <c r="Q2045" s="31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31" t="n">
        <v>4.541687</v>
      </c>
      <c r="W2045" s="41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2*ROUNDUP(G2045*1000/V_ZENER,0)*PRICE_Z+(4+IF(CORE_MODE=1,1,0)+IF(OR(CORE_MODE=3,CORE_MODE=4),1+2*N_CW+2*N_CW_A,0))*ROUNDUP(G2045*DIODE_SAFETY/V_STICK,0)*PRICE_STICK</f>
        <v>147</v>
      </c>
      <c r="AG2045" s="24" t="n">
        <f aca="false">SUM(X2045:AF2045)</f>
        <v>2015.36190747</v>
      </c>
      <c r="AH2045" s="20" t="n">
        <f aca="false">FIXED_BOM</f>
        <v>3666</v>
      </c>
      <c r="AI2045" s="24" t="n">
        <f aca="false">(AG2045+AH2045)*(1+CONT)</f>
        <v>6533.5661935905</v>
      </c>
      <c r="AJ2045" s="24" t="n">
        <f aca="false">IF(AR2045&gt;0,AI2045/AR2045,1000000000000)</f>
        <v>1122.18707959684</v>
      </c>
      <c r="AK2045" s="8" t="n">
        <f aca="false">IF(AND(AP2045&gt;=V_NEED,AR2045&gt;=P_MIN,AQ2045&gt;=Z_MIN,F2045&lt;=N_CAP,D2045&lt;=R_MAX,OR(CORONA_REQ=0,O2045&gt;=G2045),OR(CORE_MODE&lt;&gt;3,E_CORE&lt;=E_NULL_MAX)),1,0)</f>
        <v>0</v>
      </c>
      <c r="AL2045" s="31" t="n">
        <f aca="false">IF(AK2045=1,IF(OBJECTIVE=1,AI2045,AJ2045),1000000000000)+ROW()*0.000000001</f>
        <v>1000000000000</v>
      </c>
      <c r="AM2045" s="31" t="n">
        <v>9.193788</v>
      </c>
      <c r="AN2045" s="41" t="n">
        <v>1.313456</v>
      </c>
      <c r="AO2045" s="31" t="n">
        <v>5.155053</v>
      </c>
      <c r="AP2045" s="31" t="n">
        <f aca="false">IF(CORE_MODE=1,G2045,IF(OR(CORE_MODE=3,CORE_MODE=4),G2045+(CHOOSE(N_CW+1,0,1,CW_N2,CW_N3,CW_N4,CW_N5,CW_N6)+CHOOSE(N_CW_A+1,0,CW_A1,CW_A2))*CW_PER_SWING*AM2045,AM2045))</f>
        <v>36.418709102244</v>
      </c>
      <c r="AQ2045" s="41" t="n">
        <f aca="false">IF(CORE_MODE=2,AN2045,K2045)</f>
        <v>1.381368</v>
      </c>
      <c r="AR2045" s="31" t="n">
        <f aca="false">IF(CORE_MODE=2,AO2045,L2045)</f>
        <v>5.822172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31" t="n">
        <v>16.907073</v>
      </c>
      <c r="H2046" s="8" t="n">
        <v>97.720816</v>
      </c>
      <c r="I2046" s="8" t="n">
        <v>911.795291</v>
      </c>
      <c r="J2046" s="31" t="n">
        <v>9.330615</v>
      </c>
      <c r="K2046" s="41" t="n">
        <v>1.412584</v>
      </c>
      <c r="L2046" s="31" t="n">
        <v>9.689316</v>
      </c>
      <c r="M2046" s="8" t="n">
        <v>190</v>
      </c>
      <c r="N2046" s="8" t="n">
        <v>992</v>
      </c>
      <c r="O2046" s="31" t="n">
        <v>16.128223</v>
      </c>
      <c r="P2046" s="31" t="n">
        <v>15.947191</v>
      </c>
      <c r="Q2046" s="31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31" t="n">
        <v>5.891919</v>
      </c>
      <c r="W2046" s="41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2*ROUNDUP(G2046*1000/V_ZENER,0)*PRICE_Z+(4+IF(CORE_MODE=1,1,0)+IF(OR(CORE_MODE=3,CORE_MODE=4),1+2*N_CW+2*N_CW_A,0))*ROUNDUP(G2046*DIODE_SAFETY/V_STICK,0)*PRICE_STICK</f>
        <v>147</v>
      </c>
      <c r="AG2046" s="24" t="n">
        <f aca="false">SUM(X2046:AF2046)</f>
        <v>2655.34704723</v>
      </c>
      <c r="AH2046" s="20" t="n">
        <f aca="false">FIXED_BOM</f>
        <v>3666</v>
      </c>
      <c r="AI2046" s="24" t="n">
        <f aca="false">(AG2046+AH2046)*(1+CONT)</f>
        <v>7269.5491043145</v>
      </c>
      <c r="AJ2046" s="24" t="n">
        <f aca="false">IF(AR2046&gt;0,AI2046/AR2046,1000000000000)</f>
        <v>750.264425715345</v>
      </c>
      <c r="AK2046" s="8" t="n">
        <f aca="false">IF(AND(AP2046&gt;=V_NEED,AR2046&gt;=P_MIN,AQ2046&gt;=Z_MIN,F2046&lt;=N_CAP,D2046&lt;=R_MAX,OR(CORONA_REQ=0,O2046&gt;=G2046),OR(CORE_MODE&lt;&gt;3,E_CORE&lt;=E_NULL_MAX)),1,0)</f>
        <v>0</v>
      </c>
      <c r="AL2046" s="31" t="n">
        <f aca="false">IF(AK2046=1,IF(OBJECTIVE=1,AI2046,AJ2046),1000000000000)+ROW()*0.000000001</f>
        <v>1000000000000</v>
      </c>
      <c r="AM2046" s="31" t="n">
        <v>9.270564</v>
      </c>
      <c r="AN2046" s="41" t="n">
        <v>1.365135</v>
      </c>
      <c r="AO2046" s="31" t="n">
        <v>9.025652</v>
      </c>
      <c r="AP2046" s="31" t="n">
        <f aca="false">IF(CORE_MODE=1,G2046,IF(OR(CORE_MODE=3,CORE_MODE=4),G2046+(CHOOSE(N_CW+1,0,1,CW_N2,CW_N3,CW_N4,CW_N5,CW_N6)+CHOOSE(N_CW_A+1,0,CW_A1,CW_A2))*CW_PER_SWING*AM2046,AM2046))</f>
        <v>36.581647966332</v>
      </c>
      <c r="AQ2046" s="41" t="n">
        <f aca="false">IF(CORE_MODE=2,AN2046,K2046)</f>
        <v>1.412584</v>
      </c>
      <c r="AR2046" s="31" t="n">
        <f aca="false">IF(CORE_MODE=2,AO2046,L2046)</f>
        <v>9.689316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31" t="n">
        <v>16.907073</v>
      </c>
      <c r="H2047" s="8" t="n">
        <v>132.528386</v>
      </c>
      <c r="I2047" s="8" t="n">
        <v>1243.357215</v>
      </c>
      <c r="J2047" s="31" t="n">
        <v>9.381818</v>
      </c>
      <c r="K2047" s="41" t="n">
        <v>1.428506</v>
      </c>
      <c r="L2047" s="31" t="n">
        <v>13.578342</v>
      </c>
      <c r="M2047" s="8" t="n">
        <v>256</v>
      </c>
      <c r="N2047" s="8" t="n">
        <v>1124</v>
      </c>
      <c r="O2047" s="31" t="n">
        <v>16.128223</v>
      </c>
      <c r="P2047" s="31" t="n">
        <v>21.262921</v>
      </c>
      <c r="Q2047" s="31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31" t="n">
        <v>7.512196</v>
      </c>
      <c r="W2047" s="41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2*ROUNDUP(G2047*1000/V_ZENER,0)*PRICE_Z+(4+IF(CORE_MODE=1,1,0)+IF(OR(CORE_MODE=3,CORE_MODE=4),1+2*N_CW+2*N_CW_A,0))*ROUNDUP(G2047*DIODE_SAFETY/V_STICK,0)*PRICE_STICK</f>
        <v>147</v>
      </c>
      <c r="AG2047" s="24" t="n">
        <f aca="false">SUM(X2047:AF2047)</f>
        <v>3417.75660215</v>
      </c>
      <c r="AH2047" s="20" t="n">
        <f aca="false">FIXED_BOM</f>
        <v>3666</v>
      </c>
      <c r="AI2047" s="24" t="n">
        <f aca="false">(AG2047+AH2047)*(1+CONT)</f>
        <v>8146.3200924725</v>
      </c>
      <c r="AJ2047" s="24" t="n">
        <f aca="false">IF(AR2047&gt;0,AI2047/AR2047,1000000000000)</f>
        <v>599.949544095479</v>
      </c>
      <c r="AK2047" s="8" t="n">
        <f aca="false">IF(AND(AP2047&gt;=V_NEED,AR2047&gt;=P_MIN,AQ2047&gt;=Z_MIN,F2047&lt;=N_CAP,D2047&lt;=R_MAX,OR(CORONA_REQ=0,O2047&gt;=G2047),OR(CORE_MODE&lt;&gt;3,E_CORE&lt;=E_NULL_MAX)),1,0)</f>
        <v>0</v>
      </c>
      <c r="AL2047" s="31" t="n">
        <f aca="false">IF(AK2047=1,IF(OBJECTIVE=1,AI2047,AJ2047),1000000000000)+ROW()*0.000000001</f>
        <v>1000000000000</v>
      </c>
      <c r="AM2047" s="31" t="n">
        <v>9.323795</v>
      </c>
      <c r="AN2047" s="41" t="n">
        <v>1.391655</v>
      </c>
      <c r="AO2047" s="31" t="n">
        <v>12.89842</v>
      </c>
      <c r="AP2047" s="31" t="n">
        <f aca="false">IF(CORE_MODE=1,G2047,IF(OR(CORE_MODE=3,CORE_MODE=4),G2047+(CHOOSE(N_CW+1,0,1,CW_N2,CW_N3,CW_N4,CW_N5,CW_N6)+CHOOSE(N_CW_A+1,0,CW_A1,CW_A2))*CW_PER_SWING*AM2047,AM2047))</f>
        <v>36.694618148085</v>
      </c>
      <c r="AQ2047" s="41" t="n">
        <f aca="false">IF(CORE_MODE=2,AN2047,K2047)</f>
        <v>1.428506</v>
      </c>
      <c r="AR2047" s="31" t="n">
        <f aca="false">IF(CORE_MODE=2,AO2047,L2047)</f>
        <v>13.578342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31" t="n">
        <v>16.907073</v>
      </c>
      <c r="H2048" s="8" t="n">
        <v>167.335956</v>
      </c>
      <c r="I2048" s="8" t="n">
        <v>1574.919139</v>
      </c>
      <c r="J2048" s="31" t="n">
        <v>9.41172</v>
      </c>
      <c r="K2048" s="41" t="n">
        <v>1.43717</v>
      </c>
      <c r="L2048" s="31" t="n">
        <v>17.447243</v>
      </c>
      <c r="M2048" s="8" t="n">
        <v>322</v>
      </c>
      <c r="N2048" s="8" t="n">
        <v>1256</v>
      </c>
      <c r="O2048" s="31" t="n">
        <v>16.128223</v>
      </c>
      <c r="P2048" s="31" t="n">
        <v>26.578651</v>
      </c>
      <c r="Q2048" s="31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31" t="n">
        <v>9.132474</v>
      </c>
      <c r="W2048" s="41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2*ROUNDUP(G2048*1000/V_ZENER,0)*PRICE_Z+(4+IF(CORE_MODE=1,1,0)+IF(OR(CORE_MODE=3,CORE_MODE=4),1+2*N_CW+2*N_CW_A,0))*ROUNDUP(G2048*DIODE_SAFETY/V_STICK,0)*PRICE_STICK</f>
        <v>147</v>
      </c>
      <c r="AG2048" s="24" t="n">
        <f aca="false">SUM(X2048:AF2048)</f>
        <v>4180.16616754</v>
      </c>
      <c r="AH2048" s="20" t="n">
        <f aca="false">FIXED_BOM</f>
        <v>3666</v>
      </c>
      <c r="AI2048" s="24" t="n">
        <f aca="false">(AG2048+AH2048)*(1+CONT)</f>
        <v>9023.091092671</v>
      </c>
      <c r="AJ2048" s="24" t="n">
        <f aca="false">IF(AR2048&gt;0,AI2048/AR2048,1000000000000)</f>
        <v>517.164293101838</v>
      </c>
      <c r="AK2048" s="8" t="n">
        <f aca="false">IF(AND(AP2048&gt;=V_NEED,AR2048&gt;=P_MIN,AQ2048&gt;=Z_MIN,F2048&lt;=N_CAP,D2048&lt;=R_MAX,OR(CORONA_REQ=0,O2048&gt;=G2048),OR(CORE_MODE&lt;&gt;3,E_CORE&lt;=E_NULL_MAX)),1,0)</f>
        <v>0</v>
      </c>
      <c r="AL2048" s="31" t="n">
        <f aca="false">IF(AK2048=1,IF(OBJECTIVE=1,AI2048,AJ2048),1000000000000)+ROW()*0.000000001</f>
        <v>1000000000000</v>
      </c>
      <c r="AM2048" s="31" t="n">
        <v>9.370288</v>
      </c>
      <c r="AN2048" s="41" t="n">
        <v>1.407911</v>
      </c>
      <c r="AO2048" s="31" t="n">
        <v>16.792289</v>
      </c>
      <c r="AP2048" s="31" t="n">
        <f aca="false">IF(CORE_MODE=1,G2048,IF(OR(CORE_MODE=3,CORE_MODE=4),G2048+(CHOOSE(N_CW+1,0,1,CW_N2,CW_N3,CW_N4,CW_N5,CW_N6)+CHOOSE(N_CW_A+1,0,CW_A1,CW_A2))*CW_PER_SWING*AM2048,AM2048))</f>
        <v>36.793288521744</v>
      </c>
      <c r="AQ2048" s="41" t="n">
        <f aca="false">IF(CORE_MODE=2,AN2048,K2048)</f>
        <v>1.43717</v>
      </c>
      <c r="AR2048" s="31" t="n">
        <f aca="false">IF(CORE_MODE=2,AO2048,L2048)</f>
        <v>17.447243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31" t="n">
        <v>16.907073</v>
      </c>
      <c r="H2049" s="8" t="n">
        <v>202.143525</v>
      </c>
      <c r="I2049" s="8" t="n">
        <v>1906.481062</v>
      </c>
      <c r="J2049" s="31" t="n">
        <v>9.431324</v>
      </c>
      <c r="K2049" s="41" t="n">
        <v>1.443484</v>
      </c>
      <c r="L2049" s="31" t="n">
        <v>21.349754</v>
      </c>
      <c r="M2049" s="8" t="n">
        <v>388</v>
      </c>
      <c r="N2049" s="8" t="n">
        <v>1388</v>
      </c>
      <c r="O2049" s="31" t="n">
        <v>16.128223</v>
      </c>
      <c r="P2049" s="31" t="n">
        <v>31.894382</v>
      </c>
      <c r="Q2049" s="31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31" t="n">
        <v>10.752752</v>
      </c>
      <c r="W2049" s="41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2*ROUNDUP(G2049*1000/V_ZENER,0)*PRICE_Z+(4+IF(CORE_MODE=1,1,0)+IF(OR(CORE_MODE=3,CORE_MODE=4),1+2*N_CW+2*N_CW_A,0))*ROUNDUP(G2049*DIODE_SAFETY/V_STICK,0)*PRICE_STICK</f>
        <v>147</v>
      </c>
      <c r="AG2049" s="24" t="n">
        <f aca="false">SUM(X2049:AF2049)</f>
        <v>4942.57578793</v>
      </c>
      <c r="AH2049" s="20" t="n">
        <f aca="false">FIXED_BOM</f>
        <v>3666</v>
      </c>
      <c r="AI2049" s="24" t="n">
        <f aca="false">(AG2049+AH2049)*(1+CONT)</f>
        <v>9899.8621561195</v>
      </c>
      <c r="AJ2049" s="24" t="n">
        <f aca="false">IF(AR2049&gt;0,AI2049/AR2049,1000000000000)</f>
        <v>463.699120660571</v>
      </c>
      <c r="AK2049" s="8" t="n">
        <f aca="false">IF(AND(AP2049&gt;=V_NEED,AR2049&gt;=P_MIN,AQ2049&gt;=Z_MIN,F2049&lt;=N_CAP,D2049&lt;=R_MAX,OR(CORONA_REQ=0,O2049&gt;=G2049),OR(CORE_MODE&lt;&gt;3,E_CORE&lt;=E_NULL_MAX)),1,0)</f>
        <v>0</v>
      </c>
      <c r="AL2049" s="31" t="n">
        <f aca="false">IF(AK2049=1,IF(OBJECTIVE=1,AI2049,AJ2049),1000000000000)+ROW()*0.000000001</f>
        <v>1000000000000</v>
      </c>
      <c r="AM2049" s="31" t="n">
        <v>9.427079</v>
      </c>
      <c r="AN2049" s="41" t="n">
        <v>1.418105</v>
      </c>
      <c r="AO2049" s="31" t="n">
        <v>20.667031</v>
      </c>
      <c r="AP2049" s="31" t="n">
        <f aca="false">IF(CORE_MODE=1,G2049,IF(OR(CORE_MODE=3,CORE_MODE=4),G2049+(CHOOSE(N_CW+1,0,1,CW_N2,CW_N3,CW_N4,CW_N5,CW_N6)+CHOOSE(N_CW_A+1,0,CW_A1,CW_A2))*CW_PER_SWING*AM2049,AM2049))</f>
        <v>36.913813959777</v>
      </c>
      <c r="AQ2049" s="41" t="n">
        <f aca="false">IF(CORE_MODE=2,AN2049,K2049)</f>
        <v>1.443484</v>
      </c>
      <c r="AR2049" s="31" t="n">
        <f aca="false">IF(CORE_MODE=2,AO2049,L2049)</f>
        <v>21.349754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31" t="n">
        <v>16.907073</v>
      </c>
      <c r="H2050" s="8" t="n">
        <v>271.758665</v>
      </c>
      <c r="I2050" s="8" t="n">
        <v>2569.60491</v>
      </c>
      <c r="J2050" s="31" t="n">
        <v>9.455466</v>
      </c>
      <c r="K2050" s="41" t="n">
        <v>1.451152</v>
      </c>
      <c r="L2050" s="31" t="n">
        <v>29.095782</v>
      </c>
      <c r="M2050" s="8" t="n">
        <v>509</v>
      </c>
      <c r="N2050" s="8" t="n">
        <v>1630</v>
      </c>
      <c r="O2050" s="31" t="n">
        <v>16.128223</v>
      </c>
      <c r="P2050" s="31" t="n">
        <v>42.525842</v>
      </c>
      <c r="Q2050" s="31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31" t="n">
        <v>13.723261</v>
      </c>
      <c r="W2050" s="41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2*ROUNDUP(G2050*1000/V_ZENER,0)*PRICE_Z+(4+IF(CORE_MODE=1,1,0)+IF(OR(CORE_MODE=3,CORE_MODE=4),1+2*N_CW+2*N_CW_A,0))*ROUNDUP(G2050*DIODE_SAFETY/V_STICK,0)*PRICE_STICK</f>
        <v>147</v>
      </c>
      <c r="AG2050" s="24" t="n">
        <f aca="false">SUM(X2050:AF2050)</f>
        <v>6344.97048611</v>
      </c>
      <c r="AH2050" s="20" t="n">
        <f aca="false">FIXED_BOM</f>
        <v>3666</v>
      </c>
      <c r="AI2050" s="24" t="n">
        <f aca="false">(AG2050+AH2050)*(1+CONT)</f>
        <v>11512.6160590265</v>
      </c>
      <c r="AJ2050" s="24" t="n">
        <f aca="false">IF(AR2050&gt;0,AI2050/AR2050,1000000000000)</f>
        <v>395.679898173093</v>
      </c>
      <c r="AK2050" s="8" t="n">
        <f aca="false">IF(AND(AP2050&gt;=V_NEED,AR2050&gt;=P_MIN,AQ2050&gt;=Z_MIN,F2050&lt;=N_CAP,D2050&lt;=R_MAX,OR(CORONA_REQ=0,O2050&gt;=G2050),OR(CORE_MODE&lt;&gt;3,E_CORE&lt;=E_NULL_MAX)),1,0)</f>
        <v>0</v>
      </c>
      <c r="AL2050" s="31" t="n">
        <f aca="false">IF(AK2050=1,IF(OBJECTIVE=1,AI2050,AJ2050),1000000000000)+ROW()*0.000000001</f>
        <v>1000000000000</v>
      </c>
      <c r="AM2050" s="31" t="n">
        <v>9.515633</v>
      </c>
      <c r="AN2050" s="41" t="n">
        <v>1.431947</v>
      </c>
      <c r="AO2050" s="31" t="n">
        <v>28.417746</v>
      </c>
      <c r="AP2050" s="31" t="n">
        <f aca="false">IF(CORE_MODE=1,G2050,IF(OR(CORE_MODE=3,CORE_MODE=4),G2050+(CHOOSE(N_CW+1,0,1,CW_N2,CW_N3,CW_N4,CW_N5,CW_N6)+CHOOSE(N_CW_A+1,0,CW_A1,CW_A2))*CW_PER_SWING*AM2050,AM2050))</f>
        <v>37.101748837479</v>
      </c>
      <c r="AQ2050" s="41" t="n">
        <f aca="false">IF(CORE_MODE=2,AN2050,K2050)</f>
        <v>1.451152</v>
      </c>
      <c r="AR2050" s="31" t="n">
        <f aca="false">IF(CORE_MODE=2,AO2050,L2050)</f>
        <v>29.095782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31" t="n">
        <v>16.907073</v>
      </c>
      <c r="H2051" s="8" t="n">
        <v>94.005745</v>
      </c>
      <c r="I2051" s="8" t="n">
        <v>677.622989</v>
      </c>
      <c r="J2051" s="31" t="n">
        <v>7.208315</v>
      </c>
      <c r="K2051" s="41" t="n">
        <v>1.339419</v>
      </c>
      <c r="L2051" s="31" t="n">
        <v>6.278679</v>
      </c>
      <c r="M2051" s="8" t="n">
        <v>135</v>
      </c>
      <c r="N2051" s="8" t="n">
        <v>882</v>
      </c>
      <c r="O2051" s="31" t="n">
        <v>16.128223</v>
      </c>
      <c r="P2051" s="31" t="n">
        <v>12.260062</v>
      </c>
      <c r="Q2051" s="31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31" t="n">
        <v>4.541687</v>
      </c>
      <c r="W2051" s="41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2*ROUNDUP(G2051*1000/V_ZENER,0)*PRICE_Z+(4+IF(CORE_MODE=1,1,0)+IF(OR(CORE_MODE=3,CORE_MODE=4),1+2*N_CW+2*N_CW_A,0))*ROUNDUP(G2051*DIODE_SAFETY/V_STICK,0)*PRICE_STICK</f>
        <v>147</v>
      </c>
      <c r="AG2051" s="24" t="n">
        <f aca="false">SUM(X2051:AF2051)</f>
        <v>2034.85626144</v>
      </c>
      <c r="AH2051" s="20" t="n">
        <f aca="false">FIXED_BOM</f>
        <v>3666</v>
      </c>
      <c r="AI2051" s="24" t="n">
        <f aca="false">(AG2051+AH2051)*(1+CONT)</f>
        <v>6555.984700656</v>
      </c>
      <c r="AJ2051" s="24" t="n">
        <f aca="false">IF(AR2051&gt;0,AI2051/AR2051,1000000000000)</f>
        <v>1044.16624908775</v>
      </c>
      <c r="AK2051" s="8" t="n">
        <f aca="false">IF(AND(AP2051&gt;=V_NEED,AR2051&gt;=P_MIN,AQ2051&gt;=Z_MIN,F2051&lt;=N_CAP,D2051&lt;=R_MAX,OR(CORONA_REQ=0,O2051&gt;=G2051),OR(CORE_MODE&lt;&gt;3,E_CORE&lt;=E_NULL_MAX)),1,0)</f>
        <v>0</v>
      </c>
      <c r="AL2051" s="31" t="n">
        <f aca="false">IF(AK2051=1,IF(OBJECTIVE=1,AI2051,AJ2051),1000000000000)+ROW()*0.000000001</f>
        <v>1000000000000</v>
      </c>
      <c r="AM2051" s="31" t="n">
        <v>9.12842</v>
      </c>
      <c r="AN2051" s="41" t="n">
        <v>1.285804</v>
      </c>
      <c r="AO2051" s="31" t="n">
        <v>5.618869</v>
      </c>
      <c r="AP2051" s="31" t="n">
        <f aca="false">IF(CORE_MODE=1,G2051,IF(OR(CORE_MODE=3,CORE_MODE=4),G2051+(CHOOSE(N_CW+1,0,1,CW_N2,CW_N3,CW_N4,CW_N5,CW_N6)+CHOOSE(N_CW_A+1,0,CW_A1,CW_A2))*CW_PER_SWING*AM2051,AM2051))</f>
        <v>36.27998101446</v>
      </c>
      <c r="AQ2051" s="41" t="n">
        <f aca="false">IF(CORE_MODE=2,AN2051,K2051)</f>
        <v>1.339419</v>
      </c>
      <c r="AR2051" s="31" t="n">
        <f aca="false">IF(CORE_MODE=2,AO2051,L2051)</f>
        <v>6.278679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31" t="n">
        <v>16.907073</v>
      </c>
      <c r="H2052" s="8" t="n">
        <v>146.580456</v>
      </c>
      <c r="I2052" s="8" t="n">
        <v>1064.836126</v>
      </c>
      <c r="J2052" s="31" t="n">
        <v>7.264516</v>
      </c>
      <c r="K2052" s="41" t="n">
        <v>1.363994</v>
      </c>
      <c r="L2052" s="31" t="n">
        <v>10.37578</v>
      </c>
      <c r="M2052" s="8" t="n">
        <v>201</v>
      </c>
      <c r="N2052" s="8" t="n">
        <v>1014</v>
      </c>
      <c r="O2052" s="31" t="n">
        <v>16.128223</v>
      </c>
      <c r="P2052" s="31" t="n">
        <v>18.390093</v>
      </c>
      <c r="Q2052" s="31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31" t="n">
        <v>6.161965</v>
      </c>
      <c r="W2052" s="41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2*ROUNDUP(G2052*1000/V_ZENER,0)*PRICE_Z+(4+IF(CORE_MODE=1,1,0)+IF(OR(CORE_MODE=3,CORE_MODE=4),1+2*N_CW+2*N_CW_A,0))*ROUNDUP(G2052*DIODE_SAFETY/V_STICK,0)*PRICE_STICK</f>
        <v>147</v>
      </c>
      <c r="AG2052" s="24" t="n">
        <f aca="false">SUM(X2052:AF2052)</f>
        <v>2807.01305433</v>
      </c>
      <c r="AH2052" s="20" t="n">
        <f aca="false">FIXED_BOM</f>
        <v>3666</v>
      </c>
      <c r="AI2052" s="24" t="n">
        <f aca="false">(AG2052+AH2052)*(1+CONT)</f>
        <v>7443.9650124795</v>
      </c>
      <c r="AJ2052" s="24" t="n">
        <f aca="false">IF(AR2052&gt;0,AI2052/AR2052,1000000000000)</f>
        <v>717.436666205288</v>
      </c>
      <c r="AK2052" s="8" t="n">
        <f aca="false">IF(AND(AP2052&gt;=V_NEED,AR2052&gt;=P_MIN,AQ2052&gt;=Z_MIN,F2052&lt;=N_CAP,D2052&lt;=R_MAX,OR(CORONA_REQ=0,O2052&gt;=G2052),OR(CORE_MODE&lt;&gt;3,E_CORE&lt;=E_NULL_MAX)),1,0)</f>
        <v>0</v>
      </c>
      <c r="AL2052" s="31" t="n">
        <f aca="false">IF(AK2052=1,IF(OBJECTIVE=1,AI2052,AJ2052),1000000000000)+ROW()*0.000000001</f>
        <v>1000000000000</v>
      </c>
      <c r="AM2052" s="31" t="n">
        <v>9.205319</v>
      </c>
      <c r="AN2052" s="41" t="n">
        <v>1.326557</v>
      </c>
      <c r="AO2052" s="31" t="n">
        <v>9.707145</v>
      </c>
      <c r="AP2052" s="31" t="n">
        <f aca="false">IF(CORE_MODE=1,G2052,IF(OR(CORE_MODE=3,CORE_MODE=4),G2052+(CHOOSE(N_CW+1,0,1,CW_N2,CW_N3,CW_N4,CW_N5,CW_N6)+CHOOSE(N_CW_A+1,0,CW_A1,CW_A2))*CW_PER_SWING*AM2052,AM2052))</f>
        <v>36.443180916897</v>
      </c>
      <c r="AQ2052" s="41" t="n">
        <f aca="false">IF(CORE_MODE=2,AN2052,K2052)</f>
        <v>1.363994</v>
      </c>
      <c r="AR2052" s="31" t="n">
        <f aca="false">IF(CORE_MODE=2,AO2052,L2052)</f>
        <v>10.37578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31" t="n">
        <v>16.907073</v>
      </c>
      <c r="H2053" s="8" t="n">
        <v>199.155167</v>
      </c>
      <c r="I2053" s="8" t="n">
        <v>1452.049262</v>
      </c>
      <c r="J2053" s="31" t="n">
        <v>7.291045</v>
      </c>
      <c r="K2053" s="41" t="n">
        <v>1.376246</v>
      </c>
      <c r="L2053" s="31" t="n">
        <v>14.502066</v>
      </c>
      <c r="M2053" s="8" t="n">
        <v>267</v>
      </c>
      <c r="N2053" s="8" t="n">
        <v>1146</v>
      </c>
      <c r="O2053" s="31" t="n">
        <v>16.128223</v>
      </c>
      <c r="P2053" s="31" t="n">
        <v>24.520124</v>
      </c>
      <c r="Q2053" s="31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31" t="n">
        <v>7.782243</v>
      </c>
      <c r="W2053" s="41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2*ROUNDUP(G2053*1000/V_ZENER,0)*PRICE_Z+(4+IF(CORE_MODE=1,1,0)+IF(OR(CORE_MODE=3,CORE_MODE=4),1+2*N_CW+2*N_CW_A,0))*ROUNDUP(G2053*DIODE_SAFETY/V_STICK,0)*PRICE_STICK</f>
        <v>147</v>
      </c>
      <c r="AG2053" s="24" t="n">
        <f aca="false">SUM(X2053:AF2053)</f>
        <v>3579.16980269</v>
      </c>
      <c r="AH2053" s="20" t="n">
        <f aca="false">FIXED_BOM</f>
        <v>3666</v>
      </c>
      <c r="AI2053" s="24" t="n">
        <f aca="false">(AG2053+AH2053)*(1+CONT)</f>
        <v>8331.9452730935</v>
      </c>
      <c r="AJ2053" s="24" t="n">
        <f aca="false">IF(AR2053&gt;0,AI2053/AR2053,1000000000000)</f>
        <v>574.535054046334</v>
      </c>
      <c r="AK2053" s="8" t="n">
        <f aca="false">IF(AND(AP2053&gt;=V_NEED,AR2053&gt;=P_MIN,AQ2053&gt;=Z_MIN,F2053&lt;=N_CAP,D2053&lt;=R_MAX,OR(CORONA_REQ=0,O2053&gt;=G2053),OR(CORE_MODE&lt;&gt;3,E_CORE&lt;=E_NULL_MAX)),1,0)</f>
        <v>0</v>
      </c>
      <c r="AL2053" s="31" t="n">
        <f aca="false">IF(AK2053=1,IF(OBJECTIVE=1,AI2053,AJ2053),1000000000000)+ROW()*0.000000001</f>
        <v>1000000000000</v>
      </c>
      <c r="AM2053" s="31" t="n">
        <v>9.258435</v>
      </c>
      <c r="AN2053" s="41" t="n">
        <v>1.348443</v>
      </c>
      <c r="AO2053" s="31" t="n">
        <v>13.859612</v>
      </c>
      <c r="AP2053" s="31" t="n">
        <f aca="false">IF(CORE_MODE=1,G2053,IF(OR(CORE_MODE=3,CORE_MODE=4),G2053+(CHOOSE(N_CW+1,0,1,CW_N2,CW_N3,CW_N4,CW_N5,CW_N6)+CHOOSE(N_CW_A+1,0,CW_A1,CW_A2))*CW_PER_SWING*AM2053,AM2053))</f>
        <v>36.555907038405</v>
      </c>
      <c r="AQ2053" s="41" t="n">
        <f aca="false">IF(CORE_MODE=2,AN2053,K2053)</f>
        <v>1.376246</v>
      </c>
      <c r="AR2053" s="31" t="n">
        <f aca="false">IF(CORE_MODE=2,AO2053,L2053)</f>
        <v>14.502066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31" t="n">
        <v>16.907073</v>
      </c>
      <c r="H2054" s="8" t="n">
        <v>251.729879</v>
      </c>
      <c r="I2054" s="8" t="n">
        <v>1839.262399</v>
      </c>
      <c r="J2054" s="31" t="n">
        <v>7.306492</v>
      </c>
      <c r="K2054" s="41" t="n">
        <v>1.382996</v>
      </c>
      <c r="L2054" s="31" t="n">
        <v>18.597187</v>
      </c>
      <c r="M2054" s="8" t="n">
        <v>333</v>
      </c>
      <c r="N2054" s="8" t="n">
        <v>1278</v>
      </c>
      <c r="O2054" s="31" t="n">
        <v>16.128223</v>
      </c>
      <c r="P2054" s="31" t="n">
        <v>30.650155</v>
      </c>
      <c r="Q2054" s="31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31" t="n">
        <v>9.40252</v>
      </c>
      <c r="W2054" s="41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2*ROUNDUP(G2054*1000/V_ZENER,0)*PRICE_Z+(4+IF(CORE_MODE=1,1,0)+IF(OR(CORE_MODE=3,CORE_MODE=4),1+2*N_CW+2*N_CW_A,0))*ROUNDUP(G2054*DIODE_SAFETY/V_STICK,0)*PRICE_STICK</f>
        <v>147</v>
      </c>
      <c r="AG2054" s="24" t="n">
        <f aca="false">SUM(X2054:AF2054)</f>
        <v>4351.32653908</v>
      </c>
      <c r="AH2054" s="20" t="n">
        <f aca="false">FIXED_BOM</f>
        <v>3666</v>
      </c>
      <c r="AI2054" s="24" t="n">
        <f aca="false">(AG2054+AH2054)*(1+CONT)</f>
        <v>9219.925519942</v>
      </c>
      <c r="AJ2054" s="24" t="n">
        <f aca="false">IF(AR2054&gt;0,AI2054/AR2054,1000000000000)</f>
        <v>495.769898960633</v>
      </c>
      <c r="AK2054" s="8" t="n">
        <f aca="false">IF(AND(AP2054&gt;=V_NEED,AR2054&gt;=P_MIN,AQ2054&gt;=Z_MIN,F2054&lt;=N_CAP,D2054&lt;=R_MAX,OR(CORONA_REQ=0,O2054&gt;=G2054),OR(CORE_MODE&lt;&gt;3,E_CORE&lt;=E_NULL_MAX)),1,0)</f>
        <v>0</v>
      </c>
      <c r="AL2054" s="31" t="n">
        <f aca="false">IF(AK2054=1,IF(OBJECTIVE=1,AI2054,AJ2054),1000000000000)+ROW()*0.000000001</f>
        <v>1000000000000</v>
      </c>
      <c r="AM2054" s="31" t="n">
        <v>9.322948</v>
      </c>
      <c r="AN2054" s="41" t="n">
        <v>1.359894</v>
      </c>
      <c r="AO2054" s="31" t="n">
        <v>17.932284</v>
      </c>
      <c r="AP2054" s="31" t="n">
        <f aca="false">IF(CORE_MODE=1,G2054,IF(OR(CORE_MODE=3,CORE_MODE=4),G2054+(CHOOSE(N_CW+1,0,1,CW_N2,CW_N3,CW_N4,CW_N5,CW_N6)+CHOOSE(N_CW_A+1,0,CW_A1,CW_A2))*CW_PER_SWING*AM2054,AM2054))</f>
        <v>36.692820591324</v>
      </c>
      <c r="AQ2054" s="41" t="n">
        <f aca="false">IF(CORE_MODE=2,AN2054,K2054)</f>
        <v>1.382996</v>
      </c>
      <c r="AR2054" s="31" t="n">
        <f aca="false">IF(CORE_MODE=2,AO2054,L2054)</f>
        <v>18.597187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31" t="n">
        <v>16.907073</v>
      </c>
      <c r="H2055" s="8" t="n">
        <v>304.30459</v>
      </c>
      <c r="I2055" s="8" t="n">
        <v>2226.475535</v>
      </c>
      <c r="J2055" s="31" t="n">
        <v>7.316602</v>
      </c>
      <c r="K2055" s="41" t="n">
        <v>1.387604</v>
      </c>
      <c r="L2055" s="31" t="n">
        <v>22.721343</v>
      </c>
      <c r="M2055" s="8" t="n">
        <v>399</v>
      </c>
      <c r="N2055" s="8" t="n">
        <v>1410</v>
      </c>
      <c r="O2055" s="31" t="n">
        <v>16.128223</v>
      </c>
      <c r="P2055" s="31" t="n">
        <v>36.780187</v>
      </c>
      <c r="Q2055" s="31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31" t="n">
        <v>11.022798</v>
      </c>
      <c r="W2055" s="41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2*ROUNDUP(G2055*1000/V_ZENER,0)*PRICE_Z+(4+IF(CORE_MODE=1,1,0)+IF(OR(CORE_MODE=3,CORE_MODE=4),1+2*N_CW+2*N_CW_A,0))*ROUNDUP(G2055*DIODE_SAFETY/V_STICK,0)*PRICE_STICK</f>
        <v>147</v>
      </c>
      <c r="AG2055" s="24" t="n">
        <f aca="false">SUM(X2055:AF2055)</f>
        <v>5123.48334744</v>
      </c>
      <c r="AH2055" s="20" t="n">
        <f aca="false">FIXED_BOM</f>
        <v>3666</v>
      </c>
      <c r="AI2055" s="24" t="n">
        <f aca="false">(AG2055+AH2055)*(1+CONT)</f>
        <v>10107.905849556</v>
      </c>
      <c r="AJ2055" s="24" t="n">
        <f aca="false">IF(AR2055&gt;0,AI2055/AR2055,1000000000000)</f>
        <v>444.863925937653</v>
      </c>
      <c r="AK2055" s="8" t="n">
        <f aca="false">IF(AND(AP2055&gt;=V_NEED,AR2055&gt;=P_MIN,AQ2055&gt;=Z_MIN,F2055&lt;=N_CAP,D2055&lt;=R_MAX,OR(CORONA_REQ=0,O2055&gt;=G2055),OR(CORE_MODE&lt;&gt;3,E_CORE&lt;=E_NULL_MAX)),1,0)</f>
        <v>0</v>
      </c>
      <c r="AL2055" s="31" t="n">
        <f aca="false">IF(AK2055=1,IF(OBJECTIVE=1,AI2055,AJ2055),1000000000000)+ROW()*0.000000001</f>
        <v>1000000000000</v>
      </c>
      <c r="AM2055" s="31" t="n">
        <v>9.378095</v>
      </c>
      <c r="AN2055" s="41" t="n">
        <v>1.367992</v>
      </c>
      <c r="AO2055" s="31" t="n">
        <v>22.04586</v>
      </c>
      <c r="AP2055" s="31" t="n">
        <f aca="false">IF(CORE_MODE=1,G2055,IF(OR(CORE_MODE=3,CORE_MODE=4),G2055+(CHOOSE(N_CW+1,0,1,CW_N2,CW_N3,CW_N4,CW_N5,CW_N6)+CHOOSE(N_CW_A+1,0,CW_A1,CW_A2))*CW_PER_SWING*AM2055,AM2055))</f>
        <v>36.809857028985</v>
      </c>
      <c r="AQ2055" s="41" t="n">
        <f aca="false">IF(CORE_MODE=2,AN2055,K2055)</f>
        <v>1.387604</v>
      </c>
      <c r="AR2055" s="31" t="n">
        <f aca="false">IF(CORE_MODE=2,AO2055,L2055)</f>
        <v>22.721343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31" t="n">
        <v>16.907073</v>
      </c>
      <c r="H2056" s="8" t="n">
        <v>409.454013</v>
      </c>
      <c r="I2056" s="8" t="n">
        <v>3000.901808</v>
      </c>
      <c r="J2056" s="31" t="n">
        <v>7.329033</v>
      </c>
      <c r="K2056" s="41" t="n">
        <v>1.393142</v>
      </c>
      <c r="L2056" s="31" t="n">
        <v>30.940661</v>
      </c>
      <c r="M2056" s="8" t="n">
        <v>531</v>
      </c>
      <c r="N2056" s="8" t="n">
        <v>1674</v>
      </c>
      <c r="O2056" s="31" t="n">
        <v>16.128223</v>
      </c>
      <c r="P2056" s="31" t="n">
        <v>49.040249</v>
      </c>
      <c r="Q2056" s="31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31" t="n">
        <v>14.263353</v>
      </c>
      <c r="W2056" s="41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2*ROUNDUP(G2056*1000/V_ZENER,0)*PRICE_Z+(4+IF(CORE_MODE=1,1,0)+IF(OR(CORE_MODE=3,CORE_MODE=4),1+2*N_CW+2*N_CW_A,0))*ROUNDUP(G2056*DIODE_SAFETY/V_STICK,0)*PRICE_STICK</f>
        <v>147</v>
      </c>
      <c r="AG2056" s="24" t="n">
        <f aca="false">SUM(X2056:AF2056)</f>
        <v>6667.79681522</v>
      </c>
      <c r="AH2056" s="20" t="n">
        <f aca="false">FIXED_BOM</f>
        <v>3666</v>
      </c>
      <c r="AI2056" s="24" t="n">
        <f aca="false">(AG2056+AH2056)*(1+CONT)</f>
        <v>11883.866337503</v>
      </c>
      <c r="AJ2056" s="24" t="n">
        <f aca="false">IF(AR2056&gt;0,AI2056/AR2056,1000000000000)</f>
        <v>384.085729050941</v>
      </c>
      <c r="AK2056" s="8" t="n">
        <f aca="false">IF(AND(AP2056&gt;=V_NEED,AR2056&gt;=P_MIN,AQ2056&gt;=Z_MIN,F2056&lt;=N_CAP,D2056&lt;=R_MAX,OR(CORONA_REQ=0,O2056&gt;=G2056),OR(CORE_MODE&lt;&gt;3,E_CORE&lt;=E_NULL_MAX)),1,0)</f>
        <v>0</v>
      </c>
      <c r="AL2056" s="31" t="n">
        <f aca="false">IF(AK2056=1,IF(OBJECTIVE=1,AI2056,AJ2056),1000000000000)+ROW()*0.000000001</f>
        <v>1000000000000</v>
      </c>
      <c r="AM2056" s="31" t="n">
        <v>9.464159</v>
      </c>
      <c r="AN2056" s="41" t="n">
        <v>1.379054</v>
      </c>
      <c r="AO2056" s="31" t="n">
        <v>30.311239</v>
      </c>
      <c r="AP2056" s="31" t="n">
        <f aca="false">IF(CORE_MODE=1,G2056,IF(OR(CORE_MODE=3,CORE_MODE=4),G2056+(CHOOSE(N_CW+1,0,1,CW_N2,CW_N3,CW_N4,CW_N5,CW_N6)+CHOOSE(N_CW_A+1,0,CW_A1,CW_A2))*CW_PER_SWING*AM2056,AM2056))</f>
        <v>36.992507471817</v>
      </c>
      <c r="AQ2056" s="41" t="n">
        <f aca="false">IF(CORE_MODE=2,AN2056,K2056)</f>
        <v>1.393142</v>
      </c>
      <c r="AR2056" s="31" t="n">
        <f aca="false">IF(CORE_MODE=2,AO2056,L2056)</f>
        <v>30.940661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31" t="n">
        <v>16.907073</v>
      </c>
      <c r="H2057" s="8" t="n">
        <v>51.411839</v>
      </c>
      <c r="I2057" s="8" t="n">
        <v>485.188236</v>
      </c>
      <c r="J2057" s="31" t="n">
        <v>9.437286</v>
      </c>
      <c r="K2057" s="41" t="n">
        <v>1.370553</v>
      </c>
      <c r="L2057" s="31" t="n">
        <v>4.768284</v>
      </c>
      <c r="M2057" s="8" t="n">
        <v>136</v>
      </c>
      <c r="N2057" s="8" t="n">
        <v>884</v>
      </c>
      <c r="O2057" s="31" t="n">
        <v>17.542188</v>
      </c>
      <c r="P2057" s="31" t="n">
        <v>12.003812</v>
      </c>
      <c r="Q2057" s="31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31" t="n">
        <v>4.566237</v>
      </c>
      <c r="W2057" s="41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2*ROUNDUP(G2057*1000/V_ZENER,0)*PRICE_Z+(4+IF(CORE_MODE=1,1,0)+IF(OR(CORE_MODE=3,CORE_MODE=4),1+2*N_CW+2*N_CW_A,0))*ROUNDUP(G2057*DIODE_SAFETY/V_STICK,0)*PRICE_STICK</f>
        <v>147</v>
      </c>
      <c r="AG2057" s="24" t="n">
        <f aca="false">SUM(X2057:AF2057)</f>
        <v>1980.86563816</v>
      </c>
      <c r="AH2057" s="20" t="n">
        <f aca="false">FIXED_BOM</f>
        <v>3666</v>
      </c>
      <c r="AI2057" s="24" t="n">
        <f aca="false">(AG2057+AH2057)*(1+CONT)</f>
        <v>6493.895483884</v>
      </c>
      <c r="AJ2057" s="24" t="n">
        <f aca="false">IF(AR2057&gt;0,AI2057/AR2057,1000000000000)</f>
        <v>1361.89360446735</v>
      </c>
      <c r="AK2057" s="8" t="n">
        <f aca="false">IF(AND(AP2057&gt;=V_NEED,AR2057&gt;=P_MIN,AQ2057&gt;=Z_MIN,F2057&lt;=N_CAP,D2057&lt;=R_MAX,OR(CORONA_REQ=0,O2057&gt;=G2057),OR(CORE_MODE&lt;&gt;3,E_CORE&lt;=E_NULL_MAX)),1,0)</f>
        <v>1</v>
      </c>
      <c r="AL2057" s="31" t="n">
        <f aca="false">IF(AK2057=1,IF(OBJECTIVE=1,AI2057,AJ2057),1000000000000)+ROW()*0.000000001</f>
        <v>6493.895485941</v>
      </c>
      <c r="AM2057" s="31" t="n">
        <v>9.171735</v>
      </c>
      <c r="AN2057" s="41" t="n">
        <v>1.293274</v>
      </c>
      <c r="AO2057" s="31" t="n">
        <v>4.124306</v>
      </c>
      <c r="AP2057" s="31" t="n">
        <f aca="false">IF(CORE_MODE=1,G2057,IF(OR(CORE_MODE=3,CORE_MODE=4),G2057+(CHOOSE(N_CW+1,0,1,CW_N2,CW_N3,CW_N4,CW_N5,CW_N6)+CHOOSE(N_CW_A+1,0,CW_A1,CW_A2))*CW_PER_SWING*AM2057,AM2057))</f>
        <v>36.371906836305</v>
      </c>
      <c r="AQ2057" s="41" t="n">
        <f aca="false">IF(CORE_MODE=2,AN2057,K2057)</f>
        <v>1.370553</v>
      </c>
      <c r="AR2057" s="31" t="n">
        <f aca="false">IF(CORE_MODE=2,AO2057,L2057)</f>
        <v>4.768284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31" t="n">
        <v>16.907073</v>
      </c>
      <c r="H2058" s="8" t="n">
        <v>79.647175</v>
      </c>
      <c r="I2058" s="8" t="n">
        <v>762.438657</v>
      </c>
      <c r="J2058" s="31" t="n">
        <v>9.572702</v>
      </c>
      <c r="K2058" s="41" t="n">
        <v>1.407485</v>
      </c>
      <c r="L2058" s="31" t="n">
        <v>8.025934</v>
      </c>
      <c r="M2058" s="8" t="n">
        <v>208</v>
      </c>
      <c r="N2058" s="8" t="n">
        <v>1028</v>
      </c>
      <c r="O2058" s="31" t="n">
        <v>17.542188</v>
      </c>
      <c r="P2058" s="31" t="n">
        <v>18.005718</v>
      </c>
      <c r="Q2058" s="31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31" t="n">
        <v>6.333813</v>
      </c>
      <c r="W2058" s="41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2*ROUNDUP(G2058*1000/V_ZENER,0)*PRICE_Z+(4+IF(CORE_MODE=1,1,0)+IF(OR(CORE_MODE=3,CORE_MODE=4),1+2*N_CW+2*N_CW_A,0))*ROUNDUP(G2058*DIODE_SAFETY/V_STICK,0)*PRICE_STICK</f>
        <v>147</v>
      </c>
      <c r="AG2058" s="24" t="n">
        <f aca="false">SUM(X2058:AF2058)</f>
        <v>2787.23932974</v>
      </c>
      <c r="AH2058" s="20" t="n">
        <f aca="false">FIXED_BOM</f>
        <v>3666</v>
      </c>
      <c r="AI2058" s="24" t="n">
        <f aca="false">(AG2058+AH2058)*(1+CONT)</f>
        <v>7421.225229201</v>
      </c>
      <c r="AJ2058" s="24" t="n">
        <f aca="false">IF(AR2058&gt;0,AI2058/AR2058,1000000000000)</f>
        <v>924.65565119287</v>
      </c>
      <c r="AK2058" s="8" t="n">
        <f aca="false">IF(AND(AP2058&gt;=V_NEED,AR2058&gt;=P_MIN,AQ2058&gt;=Z_MIN,F2058&lt;=N_CAP,D2058&lt;=R_MAX,OR(CORONA_REQ=0,O2058&gt;=G2058),OR(CORE_MODE&lt;&gt;3,E_CORE&lt;=E_NULL_MAX)),1,0)</f>
        <v>1</v>
      </c>
      <c r="AL2058" s="31" t="n">
        <f aca="false">IF(AK2058=1,IF(OBJECTIVE=1,AI2058,AJ2058),1000000000000)+ROW()*0.000000001</f>
        <v>7421.225231259</v>
      </c>
      <c r="AM2058" s="31" t="n">
        <v>9.248565</v>
      </c>
      <c r="AN2058" s="41" t="n">
        <v>1.352576</v>
      </c>
      <c r="AO2058" s="31" t="n">
        <v>7.372309</v>
      </c>
      <c r="AP2058" s="31" t="n">
        <f aca="false">IF(CORE_MODE=1,G2058,IF(OR(CORE_MODE=3,CORE_MODE=4),G2058+(CHOOSE(N_CW+1,0,1,CW_N2,CW_N3,CW_N4,CW_N5,CW_N6)+CHOOSE(N_CW_A+1,0,CW_A1,CW_A2))*CW_PER_SWING*AM2058,AM2058))</f>
        <v>36.534960302595</v>
      </c>
      <c r="AQ2058" s="41" t="n">
        <f aca="false">IF(CORE_MODE=2,AN2058,K2058)</f>
        <v>1.407485</v>
      </c>
      <c r="AR2058" s="31" t="n">
        <f aca="false">IF(CORE_MODE=2,AO2058,L2058)</f>
        <v>8.025934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31" t="n">
        <v>16.907073</v>
      </c>
      <c r="H2059" s="8" t="n">
        <v>107.882512</v>
      </c>
      <c r="I2059" s="8" t="n">
        <v>1039.689078</v>
      </c>
      <c r="J2059" s="31" t="n">
        <v>9.637235</v>
      </c>
      <c r="K2059" s="41" t="n">
        <v>1.42606</v>
      </c>
      <c r="L2059" s="31" t="n">
        <v>11.30174</v>
      </c>
      <c r="M2059" s="8" t="n">
        <v>268</v>
      </c>
      <c r="N2059" s="8" t="n">
        <v>1148</v>
      </c>
      <c r="O2059" s="31" t="n">
        <v>17.542188</v>
      </c>
      <c r="P2059" s="31" t="n">
        <v>24.007624</v>
      </c>
      <c r="Q2059" s="31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31" t="n">
        <v>7.806792</v>
      </c>
      <c r="W2059" s="41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2*ROUNDUP(G2059*1000/V_ZENER,0)*PRICE_Z+(4+IF(CORE_MODE=1,1,0)+IF(OR(CORE_MODE=3,CORE_MODE=4),1+2*N_CW+2*N_CW_A,0))*ROUNDUP(G2059*DIODE_SAFETY/V_STICK,0)*PRICE_STICK</f>
        <v>147</v>
      </c>
      <c r="AG2059" s="24" t="n">
        <f aca="false">SUM(X2059:AF2059)</f>
        <v>3457.10738891</v>
      </c>
      <c r="AH2059" s="20" t="n">
        <f aca="false">FIXED_BOM</f>
        <v>3666</v>
      </c>
      <c r="AI2059" s="24" t="n">
        <f aca="false">(AG2059+AH2059)*(1+CONT)</f>
        <v>8191.5734972465</v>
      </c>
      <c r="AJ2059" s="24" t="n">
        <f aca="false">IF(AR2059&gt;0,AI2059/AR2059,1000000000000)</f>
        <v>724.806401248525</v>
      </c>
      <c r="AK2059" s="8" t="n">
        <f aca="false">IF(AND(AP2059&gt;=V_NEED,AR2059&gt;=P_MIN,AQ2059&gt;=Z_MIN,F2059&lt;=N_CAP,D2059&lt;=R_MAX,OR(CORONA_REQ=0,O2059&gt;=G2059),OR(CORE_MODE&lt;&gt;3,E_CORE&lt;=E_NULL_MAX)),1,0)</f>
        <v>0</v>
      </c>
      <c r="AL2059" s="31" t="n">
        <f aca="false">IF(AK2059=1,IF(OBJECTIVE=1,AI2059,AJ2059),1000000000000)+ROW()*0.000000001</f>
        <v>1000000000000</v>
      </c>
      <c r="AM2059" s="31" t="n">
        <v>9.30187</v>
      </c>
      <c r="AN2059" s="41" t="n">
        <v>1.382514</v>
      </c>
      <c r="AO2059" s="31" t="n">
        <v>10.620517</v>
      </c>
      <c r="AP2059" s="31" t="n">
        <f aca="false">IF(CORE_MODE=1,G2059,IF(OR(CORE_MODE=3,CORE_MODE=4),G2059+(CHOOSE(N_CW+1,0,1,CW_N2,CW_N3,CW_N4,CW_N5,CW_N6)+CHOOSE(N_CW_A+1,0,CW_A1,CW_A2))*CW_PER_SWING*AM2059,AM2059))</f>
        <v>36.64808753181</v>
      </c>
      <c r="AQ2059" s="41" t="n">
        <f aca="false">IF(CORE_MODE=2,AN2059,K2059)</f>
        <v>1.42606</v>
      </c>
      <c r="AR2059" s="31" t="n">
        <f aca="false">IF(CORE_MODE=2,AO2059,L2059)</f>
        <v>11.30174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31" t="n">
        <v>16.907073</v>
      </c>
      <c r="H2060" s="8" t="n">
        <v>136.117848</v>
      </c>
      <c r="I2060" s="8" t="n">
        <v>1316.939499</v>
      </c>
      <c r="J2060" s="31" t="n">
        <v>9.674995</v>
      </c>
      <c r="K2060" s="41" t="n">
        <v>1.437073</v>
      </c>
      <c r="L2060" s="31" t="n">
        <v>14.580275</v>
      </c>
      <c r="M2060" s="8" t="n">
        <v>328</v>
      </c>
      <c r="N2060" s="8" t="n">
        <v>1268</v>
      </c>
      <c r="O2060" s="31" t="n">
        <v>17.542188</v>
      </c>
      <c r="P2060" s="31" t="n">
        <v>30.00953</v>
      </c>
      <c r="Q2060" s="31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31" t="n">
        <v>9.279772</v>
      </c>
      <c r="W2060" s="41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2*ROUNDUP(G2060*1000/V_ZENER,0)*PRICE_Z+(4+IF(CORE_MODE=1,1,0)+IF(OR(CORE_MODE=3,CORE_MODE=4),1+2*N_CW+2*N_CW_A,0))*ROUNDUP(G2060*DIODE_SAFETY/V_STICK,0)*PRICE_STICK</f>
        <v>147</v>
      </c>
      <c r="AG2060" s="24" t="n">
        <f aca="false">SUM(X2060:AF2060)</f>
        <v>4126.97555111</v>
      </c>
      <c r="AH2060" s="20" t="n">
        <f aca="false">FIXED_BOM</f>
        <v>3666</v>
      </c>
      <c r="AI2060" s="24" t="n">
        <f aca="false">(AG2060+AH2060)*(1+CONT)</f>
        <v>8961.9218837765</v>
      </c>
      <c r="AJ2060" s="24" t="n">
        <f aca="false">IF(AR2060&gt;0,AI2060/AR2060,1000000000000)</f>
        <v>614.660689443546</v>
      </c>
      <c r="AK2060" s="8" t="n">
        <f aca="false">IF(AND(AP2060&gt;=V_NEED,AR2060&gt;=P_MIN,AQ2060&gt;=Z_MIN,F2060&lt;=N_CAP,D2060&lt;=R_MAX,OR(CORONA_REQ=0,O2060&gt;=G2060),OR(CORE_MODE&lt;&gt;3,E_CORE&lt;=E_NULL_MAX)),1,0)</f>
        <v>0</v>
      </c>
      <c r="AL2060" s="31" t="n">
        <f aca="false">IF(AK2060=1,IF(OBJECTIVE=1,AI2060,AJ2060),1000000000000)+ROW()*0.000000001</f>
        <v>1000000000000</v>
      </c>
      <c r="AM2060" s="31" t="n">
        <v>9.342339</v>
      </c>
      <c r="AN2060" s="41" t="n">
        <v>1.401801</v>
      </c>
      <c r="AO2060" s="31" t="n">
        <v>13.904453</v>
      </c>
      <c r="AP2060" s="31" t="n">
        <f aca="false">IF(CORE_MODE=1,G2060,IF(OR(CORE_MODE=3,CORE_MODE=4),G2060+(CHOOSE(N_CW+1,0,1,CW_N2,CW_N3,CW_N4,CW_N5,CW_N6)+CHOOSE(N_CW_A+1,0,CW_A1,CW_A2))*CW_PER_SWING*AM2060,AM2060))</f>
        <v>36.733973393157</v>
      </c>
      <c r="AQ2060" s="41" t="n">
        <f aca="false">IF(CORE_MODE=2,AN2060,K2060)</f>
        <v>1.437073</v>
      </c>
      <c r="AR2060" s="31" t="n">
        <f aca="false">IF(CORE_MODE=2,AO2060,L2060)</f>
        <v>14.580275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31" t="n">
        <v>16.907073</v>
      </c>
      <c r="H2061" s="8" t="n">
        <v>164.353184</v>
      </c>
      <c r="I2061" s="8" t="n">
        <v>1594.18992</v>
      </c>
      <c r="J2061" s="31" t="n">
        <v>9.699781</v>
      </c>
      <c r="K2061" s="41" t="n">
        <v>1.44436</v>
      </c>
      <c r="L2061" s="31" t="n">
        <v>17.859427</v>
      </c>
      <c r="M2061" s="8" t="n">
        <v>400</v>
      </c>
      <c r="N2061" s="8" t="n">
        <v>1412</v>
      </c>
      <c r="O2061" s="31" t="n">
        <v>17.542188</v>
      </c>
      <c r="P2061" s="31" t="n">
        <v>36.011436</v>
      </c>
      <c r="Q2061" s="31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31" t="n">
        <v>11.047348</v>
      </c>
      <c r="W2061" s="41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2*ROUNDUP(G2061*1000/V_ZENER,0)*PRICE_Z+(4+IF(CORE_MODE=1,1,0)+IF(OR(CORE_MODE=3,CORE_MODE=4),1+2*N_CW+2*N_CW_A,0))*ROUNDUP(G2061*DIODE_SAFETY/V_STICK,0)*PRICE_STICK</f>
        <v>147</v>
      </c>
      <c r="AG2061" s="24" t="n">
        <f aca="false">SUM(X2061:AF2061)</f>
        <v>4933.34918269</v>
      </c>
      <c r="AH2061" s="20" t="n">
        <f aca="false">FIXED_BOM</f>
        <v>3666</v>
      </c>
      <c r="AI2061" s="24" t="n">
        <f aca="false">(AG2061+AH2061)*(1+CONT)</f>
        <v>9889.2515600935</v>
      </c>
      <c r="AJ2061" s="24" t="n">
        <f aca="false">IF(AR2061&gt;0,AI2061/AR2061,1000000000000)</f>
        <v>553.727259004082</v>
      </c>
      <c r="AK2061" s="8" t="n">
        <f aca="false">IF(AND(AP2061&gt;=V_NEED,AR2061&gt;=P_MIN,AQ2061&gt;=Z_MIN,F2061&lt;=N_CAP,D2061&lt;=R_MAX,OR(CORONA_REQ=0,O2061&gt;=G2061),OR(CORE_MODE&lt;&gt;3,E_CORE&lt;=E_NULL_MAX)),1,0)</f>
        <v>0</v>
      </c>
      <c r="AL2061" s="31" t="n">
        <f aca="false">IF(AK2061=1,IF(OBJECTIVE=1,AI2061,AJ2061),1000000000000)+ROW()*0.000000001</f>
        <v>1000000000000</v>
      </c>
      <c r="AM2061" s="31" t="n">
        <v>9.382688</v>
      </c>
      <c r="AN2061" s="41" t="n">
        <v>1.414971</v>
      </c>
      <c r="AO2061" s="31" t="n">
        <v>17.199756</v>
      </c>
      <c r="AP2061" s="31" t="n">
        <f aca="false">IF(CORE_MODE=1,G2061,IF(OR(CORE_MODE=3,CORE_MODE=4),G2061+(CHOOSE(N_CW+1,0,1,CW_N2,CW_N3,CW_N4,CW_N5,CW_N6)+CHOOSE(N_CW_A+1,0,CW_A1,CW_A2))*CW_PER_SWING*AM2061,AM2061))</f>
        <v>36.819604582944</v>
      </c>
      <c r="AQ2061" s="41" t="n">
        <f aca="false">IF(CORE_MODE=2,AN2061,K2061)</f>
        <v>1.44436</v>
      </c>
      <c r="AR2061" s="31" t="n">
        <f aca="false">IF(CORE_MODE=2,AO2061,L2061)</f>
        <v>17.859427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31" t="n">
        <v>16.907073</v>
      </c>
      <c r="H2062" s="8" t="n">
        <v>220.823857</v>
      </c>
      <c r="I2062" s="8" t="n">
        <v>2148.690761</v>
      </c>
      <c r="J2062" s="31" t="n">
        <v>9.730338</v>
      </c>
      <c r="K2062" s="41" t="n">
        <v>1.452769</v>
      </c>
      <c r="L2062" s="31" t="n">
        <v>24.394166</v>
      </c>
      <c r="M2062" s="8" t="n">
        <v>532</v>
      </c>
      <c r="N2062" s="8" t="n">
        <v>1676</v>
      </c>
      <c r="O2062" s="31" t="n">
        <v>17.542188</v>
      </c>
      <c r="P2062" s="31" t="n">
        <v>48.015248</v>
      </c>
      <c r="Q2062" s="31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31" t="n">
        <v>14.287903</v>
      </c>
      <c r="W2062" s="41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2*ROUNDUP(G2062*1000/V_ZENER,0)*PRICE_Z+(4+IF(CORE_MODE=1,1,0)+IF(OR(CORE_MODE=3,CORE_MODE=4),1+2*N_CW+2*N_CW_A,0))*ROUNDUP(G2062*DIODE_SAFETY/V_STICK,0)*PRICE_STICK</f>
        <v>147</v>
      </c>
      <c r="AG2062" s="24" t="n">
        <f aca="false">SUM(X2062:AF2062)</f>
        <v>6409.59097797</v>
      </c>
      <c r="AH2062" s="20" t="n">
        <f aca="false">FIXED_BOM</f>
        <v>3666</v>
      </c>
      <c r="AI2062" s="24" t="n">
        <f aca="false">(AG2062+AH2062)*(1+CONT)</f>
        <v>11586.9296246655</v>
      </c>
      <c r="AJ2062" s="24" t="n">
        <f aca="false">IF(AR2062&gt;0,AI2062/AR2062,1000000000000)</f>
        <v>474.987733733775</v>
      </c>
      <c r="AK2062" s="8" t="n">
        <f aca="false">IF(AND(AP2062&gt;=V_NEED,AR2062&gt;=P_MIN,AQ2062&gt;=Z_MIN,F2062&lt;=N_CAP,D2062&lt;=R_MAX,OR(CORONA_REQ=0,O2062&gt;=G2062),OR(CORE_MODE&lt;&gt;3,E_CORE&lt;=E_NULL_MAX)),1,0)</f>
        <v>0</v>
      </c>
      <c r="AL2062" s="31" t="n">
        <f aca="false">IF(AK2062=1,IF(OBJECTIVE=1,AI2062,AJ2062),1000000000000)+ROW()*0.000000001</f>
        <v>1000000000000</v>
      </c>
      <c r="AM2062" s="31" t="n">
        <v>9.471618</v>
      </c>
      <c r="AN2062" s="41" t="n">
        <v>1.429566</v>
      </c>
      <c r="AO2062" s="31" t="n">
        <v>23.703574</v>
      </c>
      <c r="AP2062" s="31" t="n">
        <f aca="false">IF(CORE_MODE=1,G2062,IF(OR(CORE_MODE=3,CORE_MODE=4),G2062+(CHOOSE(N_CW+1,0,1,CW_N2,CW_N3,CW_N4,CW_N5,CW_N6)+CHOOSE(N_CW_A+1,0,CW_A1,CW_A2))*CW_PER_SWING*AM2062,AM2062))</f>
        <v>37.008337431534</v>
      </c>
      <c r="AQ2062" s="41" t="n">
        <f aca="false">IF(CORE_MODE=2,AN2062,K2062)</f>
        <v>1.452769</v>
      </c>
      <c r="AR2062" s="31" t="n">
        <f aca="false">IF(CORE_MODE=2,AO2062,L2062)</f>
        <v>24.394166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31" t="n">
        <v>16.907073</v>
      </c>
      <c r="H2063" s="8" t="n">
        <v>67.992502</v>
      </c>
      <c r="I2063" s="8" t="n">
        <v>582.552581</v>
      </c>
      <c r="J2063" s="31" t="n">
        <v>8.567894</v>
      </c>
      <c r="K2063" s="41" t="n">
        <v>1.366865</v>
      </c>
      <c r="L2063" s="31" t="n">
        <v>5.696836</v>
      </c>
      <c r="M2063" s="8" t="n">
        <v>148</v>
      </c>
      <c r="N2063" s="8" t="n">
        <v>908</v>
      </c>
      <c r="O2063" s="31" t="n">
        <v>17.542188</v>
      </c>
      <c r="P2063" s="31" t="n">
        <v>14.175281</v>
      </c>
      <c r="Q2063" s="31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31" t="n">
        <v>4.860833</v>
      </c>
      <c r="W2063" s="41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2*ROUNDUP(G2063*1000/V_ZENER,0)*PRICE_Z+(4+IF(CORE_MODE=1,1,0)+IF(OR(CORE_MODE=3,CORE_MODE=4),1+2*N_CW+2*N_CW_A,0))*ROUNDUP(G2063*DIODE_SAFETY/V_STICK,0)*PRICE_STICK</f>
        <v>147</v>
      </c>
      <c r="AG2063" s="24" t="n">
        <f aca="false">SUM(X2063:AF2063)</f>
        <v>2143.36365147</v>
      </c>
      <c r="AH2063" s="20" t="n">
        <f aca="false">FIXED_BOM</f>
        <v>3666</v>
      </c>
      <c r="AI2063" s="24" t="n">
        <f aca="false">(AG2063+AH2063)*(1+CONT)</f>
        <v>6680.7681991905</v>
      </c>
      <c r="AJ2063" s="24" t="n">
        <f aca="false">IF(AR2063&gt;0,AI2063/AR2063,1000000000000)</f>
        <v>1172.71555635277</v>
      </c>
      <c r="AK2063" s="8" t="n">
        <f aca="false">IF(AND(AP2063&gt;=V_NEED,AR2063&gt;=P_MIN,AQ2063&gt;=Z_MIN,F2063&lt;=N_CAP,D2063&lt;=R_MAX,OR(CORONA_REQ=0,O2063&gt;=G2063),OR(CORE_MODE&lt;&gt;3,E_CORE&lt;=E_NULL_MAX)),1,0)</f>
        <v>1</v>
      </c>
      <c r="AL2063" s="31" t="n">
        <f aca="false">IF(AK2063=1,IF(OBJECTIVE=1,AI2063,AJ2063),1000000000000)+ROW()*0.000000001</f>
        <v>6680.7682012535</v>
      </c>
      <c r="AM2063" s="31" t="n">
        <v>9.172955</v>
      </c>
      <c r="AN2063" s="41" t="n">
        <v>1.301136</v>
      </c>
      <c r="AO2063" s="31" t="n">
        <v>5.035143</v>
      </c>
      <c r="AP2063" s="31" t="n">
        <f aca="false">IF(CORE_MODE=1,G2063,IF(OR(CORE_MODE=3,CORE_MODE=4),G2063+(CHOOSE(N_CW+1,0,1,CW_N2,CW_N3,CW_N4,CW_N5,CW_N6)+CHOOSE(N_CW_A+1,0,CW_A1,CW_A2))*CW_PER_SWING*AM2063,AM2063))</f>
        <v>36.374495997165</v>
      </c>
      <c r="AQ2063" s="41" t="n">
        <f aca="false">IF(CORE_MODE=2,AN2063,K2063)</f>
        <v>1.366865</v>
      </c>
      <c r="AR2063" s="31" t="n">
        <f aca="false">IF(CORE_MODE=2,AO2063,L2063)</f>
        <v>5.696836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31" t="n">
        <v>16.907073</v>
      </c>
      <c r="H2064" s="8" t="n">
        <v>105.702503</v>
      </c>
      <c r="I2064" s="8" t="n">
        <v>915.43977</v>
      </c>
      <c r="J2064" s="31" t="n">
        <v>8.660531</v>
      </c>
      <c r="K2064" s="41" t="n">
        <v>1.39698</v>
      </c>
      <c r="L2064" s="31" t="n">
        <v>9.473106</v>
      </c>
      <c r="M2064" s="8" t="n">
        <v>208</v>
      </c>
      <c r="N2064" s="8" t="n">
        <v>1028</v>
      </c>
      <c r="O2064" s="31" t="n">
        <v>17.542188</v>
      </c>
      <c r="P2064" s="31" t="n">
        <v>21.262921</v>
      </c>
      <c r="Q2064" s="31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31" t="n">
        <v>6.333813</v>
      </c>
      <c r="W2064" s="41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2*ROUNDUP(G2064*1000/V_ZENER,0)*PRICE_Z+(4+IF(CORE_MODE=1,1,0)+IF(OR(CORE_MODE=3,CORE_MODE=4),1+2*N_CW+2*N_CW_A,0))*ROUNDUP(G2064*DIODE_SAFETY/V_STICK,0)*PRICE_STICK</f>
        <v>147</v>
      </c>
      <c r="AG2064" s="24" t="n">
        <f aca="false">SUM(X2064:AF2064)</f>
        <v>2826.22804965</v>
      </c>
      <c r="AH2064" s="20" t="n">
        <f aca="false">FIXED_BOM</f>
        <v>3666</v>
      </c>
      <c r="AI2064" s="24" t="n">
        <f aca="false">(AG2064+AH2064)*(1+CONT)</f>
        <v>7466.0622570975</v>
      </c>
      <c r="AJ2064" s="24" t="n">
        <f aca="false">IF(AR2064&gt;0,AI2064/AR2064,1000000000000)</f>
        <v>788.132451710928</v>
      </c>
      <c r="AK2064" s="8" t="n">
        <f aca="false">IF(AND(AP2064&gt;=V_NEED,AR2064&gt;=P_MIN,AQ2064&gt;=Z_MIN,F2064&lt;=N_CAP,D2064&lt;=R_MAX,OR(CORONA_REQ=0,O2064&gt;=G2064),OR(CORE_MODE&lt;&gt;3,E_CORE&lt;=E_NULL_MAX)),1,0)</f>
        <v>1</v>
      </c>
      <c r="AL2064" s="31" t="n">
        <f aca="false">IF(AK2064=1,IF(OBJECTIVE=1,AI2064,AJ2064),1000000000000)+ROW()*0.000000001</f>
        <v>7466.0622591615</v>
      </c>
      <c r="AM2064" s="31" t="n">
        <v>9.249407</v>
      </c>
      <c r="AN2064" s="41" t="n">
        <v>1.351117</v>
      </c>
      <c r="AO2064" s="31" t="n">
        <v>8.815405</v>
      </c>
      <c r="AP2064" s="31" t="n">
        <f aca="false">IF(CORE_MODE=1,G2064,IF(OR(CORE_MODE=3,CORE_MODE=4),G2064+(CHOOSE(N_CW+1,0,1,CW_N2,CW_N3,CW_N4,CW_N5,CW_N6)+CHOOSE(N_CW_A+1,0,CW_A1,CW_A2))*CW_PER_SWING*AM2064,AM2064))</f>
        <v>36.536747248041</v>
      </c>
      <c r="AQ2064" s="41" t="n">
        <f aca="false">IF(CORE_MODE=2,AN2064,K2064)</f>
        <v>1.39698</v>
      </c>
      <c r="AR2064" s="31" t="n">
        <f aca="false">IF(CORE_MODE=2,AO2064,L2064)</f>
        <v>9.473106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31" t="n">
        <v>16.907073</v>
      </c>
      <c r="H2065" s="8" t="n">
        <v>143.412504</v>
      </c>
      <c r="I2065" s="8" t="n">
        <v>1248.326958</v>
      </c>
      <c r="J2065" s="31" t="n">
        <v>8.70445</v>
      </c>
      <c r="K2065" s="41" t="n">
        <v>1.41232</v>
      </c>
      <c r="L2065" s="31" t="n">
        <v>13.276705</v>
      </c>
      <c r="M2065" s="8" t="n">
        <v>280</v>
      </c>
      <c r="N2065" s="8" t="n">
        <v>1172</v>
      </c>
      <c r="O2065" s="31" t="n">
        <v>17.542188</v>
      </c>
      <c r="P2065" s="31" t="n">
        <v>28.350561</v>
      </c>
      <c r="Q2065" s="31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31" t="n">
        <v>8.101388</v>
      </c>
      <c r="W2065" s="41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2*ROUNDUP(G2065*1000/V_ZENER,0)*PRICE_Z+(4+IF(CORE_MODE=1,1,0)+IF(OR(CORE_MODE=3,CORE_MODE=4),1+2*N_CW+2*N_CW_A,0))*ROUNDUP(G2065*DIODE_SAFETY/V_STICK,0)*PRICE_STICK</f>
        <v>147</v>
      </c>
      <c r="AG2065" s="24" t="n">
        <f aca="false">SUM(X2065:AF2065)</f>
        <v>3645.59793068</v>
      </c>
      <c r="AH2065" s="20" t="n">
        <f aca="false">FIXED_BOM</f>
        <v>3666</v>
      </c>
      <c r="AI2065" s="24" t="n">
        <f aca="false">(AG2065+AH2065)*(1+CONT)</f>
        <v>8408.337620282</v>
      </c>
      <c r="AJ2065" s="24" t="n">
        <f aca="false">IF(AR2065&gt;0,AI2065/AR2065,1000000000000)</f>
        <v>633.315089872224</v>
      </c>
      <c r="AK2065" s="8" t="n">
        <f aca="false">IF(AND(AP2065&gt;=V_NEED,AR2065&gt;=P_MIN,AQ2065&gt;=Z_MIN,F2065&lt;=N_CAP,D2065&lt;=R_MAX,OR(CORONA_REQ=0,O2065&gt;=G2065),OR(CORE_MODE&lt;&gt;3,E_CORE&lt;=E_NULL_MAX)),1,0)</f>
        <v>0</v>
      </c>
      <c r="AL2065" s="31" t="n">
        <f aca="false">IF(AK2065=1,IF(OBJECTIVE=1,AI2065,AJ2065),1000000000000)+ROW()*0.000000001</f>
        <v>1000000000000</v>
      </c>
      <c r="AM2065" s="31" t="n">
        <v>9.302594</v>
      </c>
      <c r="AN2065" s="41" t="n">
        <v>1.376758</v>
      </c>
      <c r="AO2065" s="31" t="n">
        <v>12.603798</v>
      </c>
      <c r="AP2065" s="31" t="n">
        <f aca="false">IF(CORE_MODE=1,G2065,IF(OR(CORE_MODE=3,CORE_MODE=4),G2065+(CHOOSE(N_CW+1,0,1,CW_N2,CW_N3,CW_N4,CW_N5,CW_N6)+CHOOSE(N_CW_A+1,0,CW_A1,CW_A2))*CW_PER_SWING*AM2065,AM2065))</f>
        <v>36.649624050222</v>
      </c>
      <c r="AQ2065" s="41" t="n">
        <f aca="false">IF(CORE_MODE=2,AN2065,K2065)</f>
        <v>1.41232</v>
      </c>
      <c r="AR2065" s="31" t="n">
        <f aca="false">IF(CORE_MODE=2,AO2065,L2065)</f>
        <v>13.276705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31" t="n">
        <v>16.907073</v>
      </c>
      <c r="H2066" s="8" t="n">
        <v>181.122504</v>
      </c>
      <c r="I2066" s="8" t="n">
        <v>1581.214147</v>
      </c>
      <c r="J2066" s="31" t="n">
        <v>8.730081</v>
      </c>
      <c r="K2066" s="41" t="n">
        <v>1.420658</v>
      </c>
      <c r="L2066" s="31" t="n">
        <v>17.061153</v>
      </c>
      <c r="M2066" s="8" t="n">
        <v>352</v>
      </c>
      <c r="N2066" s="8" t="n">
        <v>1316</v>
      </c>
      <c r="O2066" s="31" t="n">
        <v>17.542188</v>
      </c>
      <c r="P2066" s="31" t="n">
        <v>35.438202</v>
      </c>
      <c r="Q2066" s="31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31" t="n">
        <v>9.868964</v>
      </c>
      <c r="W2066" s="41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2*ROUNDUP(G2066*1000/V_ZENER,0)*PRICE_Z+(4+IF(CORE_MODE=1,1,0)+IF(OR(CORE_MODE=3,CORE_MODE=4),1+2*N_CW+2*N_CW_A,0))*ROUNDUP(G2066*DIODE_SAFETY/V_STICK,0)*PRICE_STICK</f>
        <v>147</v>
      </c>
      <c r="AG2066" s="24" t="n">
        <f aca="false">SUM(X2066:AF2066)</f>
        <v>4464.96781021</v>
      </c>
      <c r="AH2066" s="20" t="n">
        <f aca="false">FIXED_BOM</f>
        <v>3666</v>
      </c>
      <c r="AI2066" s="24" t="n">
        <f aca="false">(AG2066+AH2066)*(1+CONT)</f>
        <v>9350.6129817415</v>
      </c>
      <c r="AJ2066" s="24" t="n">
        <f aca="false">IF(AR2066&gt;0,AI2066/AR2066,1000000000000)</f>
        <v>548.064540640454</v>
      </c>
      <c r="AK2066" s="8" t="n">
        <f aca="false">IF(AND(AP2066&gt;=V_NEED,AR2066&gt;=P_MIN,AQ2066&gt;=Z_MIN,F2066&lt;=N_CAP,D2066&lt;=R_MAX,OR(CORONA_REQ=0,O2066&gt;=G2066),OR(CORE_MODE&lt;&gt;3,E_CORE&lt;=E_NULL_MAX)),1,0)</f>
        <v>0</v>
      </c>
      <c r="AL2066" s="31" t="n">
        <f aca="false">IF(AK2066=1,IF(OBJECTIVE=1,AI2066,AJ2066),1000000000000)+ROW()*0.000000001</f>
        <v>1000000000000</v>
      </c>
      <c r="AM2066" s="31" t="n">
        <v>9.349471</v>
      </c>
      <c r="AN2066" s="41" t="n">
        <v>1.392407</v>
      </c>
      <c r="AO2066" s="31" t="n">
        <v>16.411999</v>
      </c>
      <c r="AP2066" s="31" t="n">
        <f aca="false">IF(CORE_MODE=1,G2066,IF(OR(CORE_MODE=3,CORE_MODE=4),G2066+(CHOOSE(N_CW+1,0,1,CW_N2,CW_N3,CW_N4,CW_N5,CW_N6)+CHOOSE(N_CW_A+1,0,CW_A1,CW_A2))*CW_PER_SWING*AM2066,AM2066))</f>
        <v>36.749109372873</v>
      </c>
      <c r="AQ2066" s="41" t="n">
        <f aca="false">IF(CORE_MODE=2,AN2066,K2066)</f>
        <v>1.420658</v>
      </c>
      <c r="AR2066" s="31" t="n">
        <f aca="false">IF(CORE_MODE=2,AO2066,L2066)</f>
        <v>17.061153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31" t="n">
        <v>16.907073</v>
      </c>
      <c r="H2067" s="8" t="n">
        <v>218.832505</v>
      </c>
      <c r="I2067" s="8" t="n">
        <v>1914.101336</v>
      </c>
      <c r="J2067" s="31" t="n">
        <v>8.746878</v>
      </c>
      <c r="K2067" s="41" t="n">
        <v>1.427335</v>
      </c>
      <c r="L2067" s="31" t="n">
        <v>20.888101</v>
      </c>
      <c r="M2067" s="8" t="n">
        <v>424</v>
      </c>
      <c r="N2067" s="8" t="n">
        <v>1460</v>
      </c>
      <c r="O2067" s="31" t="n">
        <v>17.542188</v>
      </c>
      <c r="P2067" s="31" t="n">
        <v>42.525842</v>
      </c>
      <c r="Q2067" s="31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31" t="n">
        <v>11.63654</v>
      </c>
      <c r="W2067" s="41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2*ROUNDUP(G2067*1000/V_ZENER,0)*PRICE_Z+(4+IF(CORE_MODE=1,1,0)+IF(OR(CORE_MODE=3,CORE_MODE=4),1+2*N_CW+2*N_CW_A,0))*ROUNDUP(G2067*DIODE_SAFETY/V_STICK,0)*PRICE_STICK</f>
        <v>147</v>
      </c>
      <c r="AG2067" s="24" t="n">
        <f aca="false">SUM(X2067:AF2067)</f>
        <v>5284.33773277</v>
      </c>
      <c r="AH2067" s="20" t="n">
        <f aca="false">FIXED_BOM</f>
        <v>3666</v>
      </c>
      <c r="AI2067" s="24" t="n">
        <f aca="false">(AG2067+AH2067)*(1+CONT)</f>
        <v>10292.8883926855</v>
      </c>
      <c r="AJ2067" s="24" t="n">
        <f aca="false">IF(AR2067&gt;0,AI2067/AR2067,1000000000000)</f>
        <v>492.76324318259</v>
      </c>
      <c r="AK2067" s="8" t="n">
        <f aca="false">IF(AND(AP2067&gt;=V_NEED,AR2067&gt;=P_MIN,AQ2067&gt;=Z_MIN,F2067&lt;=N_CAP,D2067&lt;=R_MAX,OR(CORONA_REQ=0,O2067&gt;=G2067),OR(CORE_MODE&lt;&gt;3,E_CORE&lt;=E_NULL_MAX)),1,0)</f>
        <v>0</v>
      </c>
      <c r="AL2067" s="31" t="n">
        <f aca="false">IF(AK2067=1,IF(OBJECTIVE=1,AI2067,AJ2067),1000000000000)+ROW()*0.000000001</f>
        <v>1000000000000</v>
      </c>
      <c r="AM2067" s="31" t="n">
        <v>9.405854</v>
      </c>
      <c r="AN2067" s="41" t="n">
        <v>1.402837</v>
      </c>
      <c r="AO2067" s="31" t="n">
        <v>20.211407</v>
      </c>
      <c r="AP2067" s="31" t="n">
        <f aca="false">IF(CORE_MODE=1,G2067,IF(OR(CORE_MODE=3,CORE_MODE=4),G2067+(CHOOSE(N_CW+1,0,1,CW_N2,CW_N3,CW_N4,CW_N5,CW_N6)+CHOOSE(N_CW_A+1,0,CW_A1,CW_A2))*CW_PER_SWING*AM2067,AM2067))</f>
        <v>36.868768927602</v>
      </c>
      <c r="AQ2067" s="41" t="n">
        <f aca="false">IF(CORE_MODE=2,AN2067,K2067)</f>
        <v>1.427335</v>
      </c>
      <c r="AR2067" s="31" t="n">
        <f aca="false">IF(CORE_MODE=2,AO2067,L2067)</f>
        <v>20.888101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31" t="n">
        <v>16.907073</v>
      </c>
      <c r="H2068" s="8" t="n">
        <v>294.252507</v>
      </c>
      <c r="I2068" s="8" t="n">
        <v>2579.875714</v>
      </c>
      <c r="J2068" s="31" t="n">
        <v>8.767557</v>
      </c>
      <c r="K2068" s="41" t="n">
        <v>1.434109</v>
      </c>
      <c r="L2068" s="31" t="n">
        <v>28.457253</v>
      </c>
      <c r="M2068" s="8" t="n">
        <v>556</v>
      </c>
      <c r="N2068" s="8" t="n">
        <v>1724</v>
      </c>
      <c r="O2068" s="31" t="n">
        <v>17.542188</v>
      </c>
      <c r="P2068" s="31" t="n">
        <v>56.701123</v>
      </c>
      <c r="Q2068" s="31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31" t="n">
        <v>14.877095</v>
      </c>
      <c r="W2068" s="41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2*ROUNDUP(G2068*1000/V_ZENER,0)*PRICE_Z+(4+IF(CORE_MODE=1,1,0)+IF(OR(CORE_MODE=3,CORE_MODE=4),1+2*N_CW+2*N_CW_A,0))*ROUNDUP(G2068*DIODE_SAFETY/V_STICK,0)*PRICE_STICK</f>
        <v>147</v>
      </c>
      <c r="AG2068" s="24" t="n">
        <f aca="false">SUM(X2068:AF2068)</f>
        <v>6786.57201548</v>
      </c>
      <c r="AH2068" s="20" t="n">
        <f aca="false">FIXED_BOM</f>
        <v>3666</v>
      </c>
      <c r="AI2068" s="24" t="n">
        <f aca="false">(AG2068+AH2068)*(1+CONT)</f>
        <v>12020.457817802</v>
      </c>
      <c r="AJ2068" s="24" t="n">
        <f aca="false">IF(AR2068&gt;0,AI2068/AR2068,1000000000000)</f>
        <v>422.40401130081</v>
      </c>
      <c r="AK2068" s="8" t="n">
        <f aca="false">IF(AND(AP2068&gt;=V_NEED,AR2068&gt;=P_MIN,AQ2068&gt;=Z_MIN,F2068&lt;=N_CAP,D2068&lt;=R_MAX,OR(CORONA_REQ=0,O2068&gt;=G2068),OR(CORE_MODE&lt;&gt;3,E_CORE&lt;=E_NULL_MAX)),1,0)</f>
        <v>0</v>
      </c>
      <c r="AL2068" s="31" t="n">
        <f aca="false">IF(AK2068=1,IF(OBJECTIVE=1,AI2068,AJ2068),1000000000000)+ROW()*0.000000001</f>
        <v>1000000000000</v>
      </c>
      <c r="AM2068" s="31" t="n">
        <v>9.493784</v>
      </c>
      <c r="AN2068" s="41" t="n">
        <v>1.415606</v>
      </c>
      <c r="AO2068" s="31" t="n">
        <v>27.786294</v>
      </c>
      <c r="AP2068" s="31" t="n">
        <f aca="false">IF(CORE_MODE=1,G2068,IF(OR(CORE_MODE=3,CORE_MODE=4),G2068+(CHOOSE(N_CW+1,0,1,CW_N2,CW_N3,CW_N4,CW_N5,CW_N6)+CHOOSE(N_CW_A+1,0,CW_A1,CW_A2))*CW_PER_SWING*AM2068,AM2068))</f>
        <v>37.055379513192</v>
      </c>
      <c r="AQ2068" s="41" t="n">
        <f aca="false">IF(CORE_MODE=2,AN2068,K2068)</f>
        <v>1.434109</v>
      </c>
      <c r="AR2068" s="31" t="n">
        <f aca="false">IF(CORE_MODE=2,AO2068,L2068)</f>
        <v>28.457253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31" t="n">
        <v>16.907073</v>
      </c>
      <c r="H2069" s="8" t="n">
        <v>101.033783</v>
      </c>
      <c r="I2069" s="8" t="n">
        <v>679.928099</v>
      </c>
      <c r="J2069" s="31" t="n">
        <v>6.72971</v>
      </c>
      <c r="K2069" s="41" t="n">
        <v>1.323736</v>
      </c>
      <c r="L2069" s="31" t="n">
        <v>6.088624</v>
      </c>
      <c r="M2069" s="8" t="n">
        <v>148</v>
      </c>
      <c r="N2069" s="8" t="n">
        <v>908</v>
      </c>
      <c r="O2069" s="31" t="n">
        <v>17.542188</v>
      </c>
      <c r="P2069" s="31" t="n">
        <v>16.34675</v>
      </c>
      <c r="Q2069" s="31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31" t="n">
        <v>4.860833</v>
      </c>
      <c r="W2069" s="41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2*ROUNDUP(G2069*1000/V_ZENER,0)*PRICE_Z+(4+IF(CORE_MODE=1,1,0)+IF(OR(CORE_MODE=3,CORE_MODE=4),1+2*N_CW+2*N_CW_A,0))*ROUNDUP(G2069*DIODE_SAFETY/V_STICK,0)*PRICE_STICK</f>
        <v>147</v>
      </c>
      <c r="AG2069" s="24" t="n">
        <f aca="false">SUM(X2069:AF2069)</f>
        <v>2169.3561354</v>
      </c>
      <c r="AH2069" s="20" t="n">
        <f aca="false">FIXED_BOM</f>
        <v>3666</v>
      </c>
      <c r="AI2069" s="24" t="n">
        <f aca="false">(AG2069+AH2069)*(1+CONT)</f>
        <v>6710.65955571</v>
      </c>
      <c r="AJ2069" s="24" t="n">
        <f aca="false">IF(AR2069&gt;0,AI2069/AR2069,1000000000000)</f>
        <v>1102.16356860105</v>
      </c>
      <c r="AK2069" s="8" t="n">
        <f aca="false">IF(AND(AP2069&gt;=V_NEED,AR2069&gt;=P_MIN,AQ2069&gt;=Z_MIN,F2069&lt;=N_CAP,D2069&lt;=R_MAX,OR(CORONA_REQ=0,O2069&gt;=G2069),OR(CORE_MODE&lt;&gt;3,E_CORE&lt;=E_NULL_MAX)),1,0)</f>
        <v>1</v>
      </c>
      <c r="AL2069" s="31" t="n">
        <f aca="false">IF(AK2069=1,IF(OBJECTIVE=1,AI2069,AJ2069),1000000000000)+ROW()*0.000000001</f>
        <v>6710.659557779</v>
      </c>
      <c r="AM2069" s="31" t="n">
        <v>9.096826</v>
      </c>
      <c r="AN2069" s="41" t="n">
        <v>1.27227</v>
      </c>
      <c r="AO2069" s="31" t="n">
        <v>5.428847</v>
      </c>
      <c r="AP2069" s="31" t="n">
        <f aca="false">IF(CORE_MODE=1,G2069,IF(OR(CORE_MODE=3,CORE_MODE=4),G2069+(CHOOSE(N_CW+1,0,1,CW_N2,CW_N3,CW_N4,CW_N5,CW_N6)+CHOOSE(N_CW_A+1,0,CW_A1,CW_A2))*CW_PER_SWING*AM2069,AM2069))</f>
        <v>36.212930237238</v>
      </c>
      <c r="AQ2069" s="41" t="n">
        <f aca="false">IF(CORE_MODE=2,AN2069,K2069)</f>
        <v>1.323736</v>
      </c>
      <c r="AR2069" s="31" t="n">
        <f aca="false">IF(CORE_MODE=2,AO2069,L2069)</f>
        <v>6.088624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31" t="n">
        <v>16.907073</v>
      </c>
      <c r="H2070" s="8" t="n">
        <v>157.624516</v>
      </c>
      <c r="I2070" s="8" t="n">
        <v>1068.458441</v>
      </c>
      <c r="J2070" s="31" t="n">
        <v>6.778504</v>
      </c>
      <c r="K2070" s="41" t="n">
        <v>1.346891</v>
      </c>
      <c r="L2070" s="31" t="n">
        <v>10.079208</v>
      </c>
      <c r="M2070" s="8" t="n">
        <v>220</v>
      </c>
      <c r="N2070" s="8" t="n">
        <v>1052</v>
      </c>
      <c r="O2070" s="31" t="n">
        <v>17.542188</v>
      </c>
      <c r="P2070" s="31" t="n">
        <v>24.520124</v>
      </c>
      <c r="Q2070" s="31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31" t="n">
        <v>6.628409</v>
      </c>
      <c r="W2070" s="41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2*ROUNDUP(G2070*1000/V_ZENER,0)*PRICE_Z+(4+IF(CORE_MODE=1,1,0)+IF(OR(CORE_MODE=3,CORE_MODE=4),1+2*N_CW+2*N_CW_A,0))*ROUNDUP(G2070*DIODE_SAFETY/V_STICK,0)*PRICE_STICK</f>
        <v>147</v>
      </c>
      <c r="AG2070" s="24" t="n">
        <f aca="false">SUM(X2070:AF2070)</f>
        <v>3001.72230741</v>
      </c>
      <c r="AH2070" s="20" t="n">
        <f aca="false">FIXED_BOM</f>
        <v>3666</v>
      </c>
      <c r="AI2070" s="24" t="n">
        <f aca="false">(AG2070+AH2070)*(1+CONT)</f>
        <v>7667.8806535215</v>
      </c>
      <c r="AJ2070" s="24" t="n">
        <f aca="false">IF(AR2070&gt;0,AI2070/AR2070,1000000000000)</f>
        <v>760.762219960289</v>
      </c>
      <c r="AK2070" s="8" t="n">
        <f aca="false">IF(AND(AP2070&gt;=V_NEED,AR2070&gt;=P_MIN,AQ2070&gt;=Z_MIN,F2070&lt;=N_CAP,D2070&lt;=R_MAX,OR(CORONA_REQ=0,O2070&gt;=G2070),OR(CORE_MODE&lt;&gt;3,E_CORE&lt;=E_NULL_MAX)),1,0)</f>
        <v>1</v>
      </c>
      <c r="AL2070" s="31" t="n">
        <f aca="false">IF(AK2070=1,IF(OBJECTIVE=1,AI2070,AJ2070),1000000000000)+ROW()*0.000000001</f>
        <v>7667.8806555915</v>
      </c>
      <c r="AM2070" s="31" t="n">
        <v>9.172775</v>
      </c>
      <c r="AN2070" s="41" t="n">
        <v>1.311006</v>
      </c>
      <c r="AO2070" s="31" t="n">
        <v>9.409923</v>
      </c>
      <c r="AP2070" s="31" t="n">
        <f aca="false">IF(CORE_MODE=1,G2070,IF(OR(CORE_MODE=3,CORE_MODE=4),G2070+(CHOOSE(N_CW+1,0,1,CW_N2,CW_N3,CW_N4,CW_N5,CW_N6)+CHOOSE(N_CW_A+1,0,CW_A1,CW_A2))*CW_PER_SWING*AM2070,AM2070))</f>
        <v>36.374113989825</v>
      </c>
      <c r="AQ2070" s="41" t="n">
        <f aca="false">IF(CORE_MODE=2,AN2070,K2070)</f>
        <v>1.346891</v>
      </c>
      <c r="AR2070" s="31" t="n">
        <f aca="false">IF(CORE_MODE=2,AO2070,L2070)</f>
        <v>10.079208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31" t="n">
        <v>16.907073</v>
      </c>
      <c r="H2071" s="8" t="n">
        <v>214.215248</v>
      </c>
      <c r="I2071" s="8" t="n">
        <v>1456.988783</v>
      </c>
      <c r="J2071" s="31" t="n">
        <v>6.801518</v>
      </c>
      <c r="K2071" s="41" t="n">
        <v>1.358651</v>
      </c>
      <c r="L2071" s="31" t="n">
        <v>14.064604</v>
      </c>
      <c r="M2071" s="8" t="n">
        <v>292</v>
      </c>
      <c r="N2071" s="8" t="n">
        <v>1196</v>
      </c>
      <c r="O2071" s="31" t="n">
        <v>17.542188</v>
      </c>
      <c r="P2071" s="31" t="n">
        <v>32.693499</v>
      </c>
      <c r="Q2071" s="31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31" t="n">
        <v>8.395984</v>
      </c>
      <c r="W2071" s="41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2*ROUNDUP(G2071*1000/V_ZENER,0)*PRICE_Z+(4+IF(CORE_MODE=1,1,0)+IF(OR(CORE_MODE=3,CORE_MODE=4),1+2*N_CW+2*N_CW_A,0))*ROUNDUP(G2071*DIODE_SAFETY/V_STICK,0)*PRICE_STICK</f>
        <v>147</v>
      </c>
      <c r="AG2071" s="24" t="n">
        <f aca="false">SUM(X2071:AF2071)</f>
        <v>3834.08842292</v>
      </c>
      <c r="AH2071" s="20" t="n">
        <f aca="false">FIXED_BOM</f>
        <v>3666</v>
      </c>
      <c r="AI2071" s="24" t="n">
        <f aca="false">(AG2071+AH2071)*(1+CONT)</f>
        <v>8625.101686358</v>
      </c>
      <c r="AJ2071" s="24" t="n">
        <f aca="false">IF(AR2071&gt;0,AI2071/AR2071,1000000000000)</f>
        <v>613.248811438843</v>
      </c>
      <c r="AK2071" s="8" t="n">
        <f aca="false">IF(AND(AP2071&gt;=V_NEED,AR2071&gt;=P_MIN,AQ2071&gt;=Z_MIN,F2071&lt;=N_CAP,D2071&lt;=R_MAX,OR(CORONA_REQ=0,O2071&gt;=G2071),OR(CORE_MODE&lt;&gt;3,E_CORE&lt;=E_NULL_MAX)),1,0)</f>
        <v>0</v>
      </c>
      <c r="AL2071" s="31" t="n">
        <f aca="false">IF(AK2071=1,IF(OBJECTIVE=1,AI2071,AJ2071),1000000000000)+ROW()*0.000000001</f>
        <v>1000000000000</v>
      </c>
      <c r="AM2071" s="31" t="n">
        <v>9.225455</v>
      </c>
      <c r="AN2071" s="41" t="n">
        <v>1.332048</v>
      </c>
      <c r="AO2071" s="31" t="n">
        <v>13.424235</v>
      </c>
      <c r="AP2071" s="31" t="n">
        <f aca="false">IF(CORE_MODE=1,G2071,IF(OR(CORE_MODE=3,CORE_MODE=4),G2071+(CHOOSE(N_CW+1,0,1,CW_N2,CW_N3,CW_N4,CW_N5,CW_N6)+CHOOSE(N_CW_A+1,0,CW_A1,CW_A2))*CW_PER_SWING*AM2071,AM2071))</f>
        <v>36.485914804665</v>
      </c>
      <c r="AQ2071" s="41" t="n">
        <f aca="false">IF(CORE_MODE=2,AN2071,K2071)</f>
        <v>1.358651</v>
      </c>
      <c r="AR2071" s="31" t="n">
        <f aca="false">IF(CORE_MODE=2,AO2071,L2071)</f>
        <v>14.064604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31" t="n">
        <v>16.907073</v>
      </c>
      <c r="H2072" s="8" t="n">
        <v>270.805981</v>
      </c>
      <c r="I2072" s="8" t="n">
        <v>1845.519125</v>
      </c>
      <c r="J2072" s="31" t="n">
        <v>6.814913</v>
      </c>
      <c r="K2072" s="41" t="n">
        <v>1.365126</v>
      </c>
      <c r="L2072" s="31" t="n">
        <v>18.059286</v>
      </c>
      <c r="M2072" s="8" t="n">
        <v>364</v>
      </c>
      <c r="N2072" s="8" t="n">
        <v>1340</v>
      </c>
      <c r="O2072" s="31" t="n">
        <v>17.542188</v>
      </c>
      <c r="P2072" s="31" t="n">
        <v>40.866874</v>
      </c>
      <c r="Q2072" s="31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31" t="n">
        <v>10.16356</v>
      </c>
      <c r="W2072" s="41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2*ROUNDUP(G2072*1000/V_ZENER,0)*PRICE_Z+(4+IF(CORE_MODE=1,1,0)+IF(OR(CORE_MODE=3,CORE_MODE=4),1+2*N_CW+2*N_CW_A,0))*ROUNDUP(G2072*DIODE_SAFETY/V_STICK,0)*PRICE_STICK</f>
        <v>147</v>
      </c>
      <c r="AG2072" s="24" t="n">
        <f aca="false">SUM(X2072:AF2072)</f>
        <v>4666.45459843</v>
      </c>
      <c r="AH2072" s="20" t="n">
        <f aca="false">FIXED_BOM</f>
        <v>3666</v>
      </c>
      <c r="AI2072" s="24" t="n">
        <f aca="false">(AG2072+AH2072)*(1+CONT)</f>
        <v>9582.3227881945</v>
      </c>
      <c r="AJ2072" s="24" t="n">
        <f aca="false">IF(AR2072&gt;0,AI2072/AR2072,1000000000000)</f>
        <v>530.603634506619</v>
      </c>
      <c r="AK2072" s="8" t="n">
        <f aca="false">IF(AND(AP2072&gt;=V_NEED,AR2072&gt;=P_MIN,AQ2072&gt;=Z_MIN,F2072&lt;=N_CAP,D2072&lt;=R_MAX,OR(CORONA_REQ=0,O2072&gt;=G2072),OR(CORE_MODE&lt;&gt;3,E_CORE&lt;=E_NULL_MAX)),1,0)</f>
        <v>0</v>
      </c>
      <c r="AL2072" s="31" t="n">
        <f aca="false">IF(AK2072=1,IF(OBJECTIVE=1,AI2072,AJ2072),1000000000000)+ROW()*0.000000001</f>
        <v>1000000000000</v>
      </c>
      <c r="AM2072" s="31" t="n">
        <v>9.289487</v>
      </c>
      <c r="AN2072" s="41" t="n">
        <v>1.343002</v>
      </c>
      <c r="AO2072" s="31" t="n">
        <v>17.394457</v>
      </c>
      <c r="AP2072" s="31" t="n">
        <f aca="false">IF(CORE_MODE=1,G2072,IF(OR(CORE_MODE=3,CORE_MODE=4),G2072+(CHOOSE(N_CW+1,0,1,CW_N2,CW_N3,CW_N4,CW_N5,CW_N6)+CHOOSE(N_CW_A+1,0,CW_A1,CW_A2))*CW_PER_SWING*AM2072,AM2072))</f>
        <v>36.621807549081</v>
      </c>
      <c r="AQ2072" s="41" t="n">
        <f aca="false">IF(CORE_MODE=2,AN2072,K2072)</f>
        <v>1.365126</v>
      </c>
      <c r="AR2072" s="31" t="n">
        <f aca="false">IF(CORE_MODE=2,AO2072,L2072)</f>
        <v>18.059286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31" t="n">
        <v>16.907073</v>
      </c>
      <c r="H2073" s="8" t="n">
        <v>327.396714</v>
      </c>
      <c r="I2073" s="8" t="n">
        <v>2234.049467</v>
      </c>
      <c r="J2073" s="31" t="n">
        <v>6.823677</v>
      </c>
      <c r="K2073" s="41" t="n">
        <v>1.370075</v>
      </c>
      <c r="L2073" s="31" t="n">
        <v>22.076901</v>
      </c>
      <c r="M2073" s="8" t="n">
        <v>436</v>
      </c>
      <c r="N2073" s="8" t="n">
        <v>1484</v>
      </c>
      <c r="O2073" s="31" t="n">
        <v>17.542188</v>
      </c>
      <c r="P2073" s="31" t="n">
        <v>49.040249</v>
      </c>
      <c r="Q2073" s="31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31" t="n">
        <v>11.931136</v>
      </c>
      <c r="W2073" s="41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2*ROUNDUP(G2073*1000/V_ZENER,0)*PRICE_Z+(4+IF(CORE_MODE=1,1,0)+IF(OR(CORE_MODE=3,CORE_MODE=4),1+2*N_CW+2*N_CW_A,0))*ROUNDUP(G2073*DIODE_SAFETY/V_STICK,0)*PRICE_STICK</f>
        <v>147</v>
      </c>
      <c r="AG2073" s="24" t="n">
        <f aca="false">SUM(X2073:AF2073)</f>
        <v>5498.82077394</v>
      </c>
      <c r="AH2073" s="20" t="n">
        <f aca="false">FIXED_BOM</f>
        <v>3666</v>
      </c>
      <c r="AI2073" s="24" t="n">
        <f aca="false">(AG2073+AH2073)*(1+CONT)</f>
        <v>10539.543890031</v>
      </c>
      <c r="AJ2073" s="24" t="n">
        <f aca="false">IF(AR2073&gt;0,AI2073/AR2073,1000000000000)</f>
        <v>477.401420155438</v>
      </c>
      <c r="AK2073" s="8" t="n">
        <f aca="false">IF(AND(AP2073&gt;=V_NEED,AR2073&gt;=P_MIN,AQ2073&gt;=Z_MIN,F2073&lt;=N_CAP,D2073&lt;=R_MAX,OR(CORONA_REQ=0,O2073&gt;=G2073),OR(CORE_MODE&lt;&gt;3,E_CORE&lt;=E_NULL_MAX)),1,0)</f>
        <v>0</v>
      </c>
      <c r="AL2073" s="31" t="n">
        <f aca="false">IF(AK2073=1,IF(OBJECTIVE=1,AI2073,AJ2073),1000000000000)+ROW()*0.000000001</f>
        <v>1000000000000</v>
      </c>
      <c r="AM2073" s="31" t="n">
        <v>9.343861</v>
      </c>
      <c r="AN2073" s="41" t="n">
        <v>1.351299</v>
      </c>
      <c r="AO2073" s="31" t="n">
        <v>21.401502</v>
      </c>
      <c r="AP2073" s="31" t="n">
        <f aca="false">IF(CORE_MODE=1,G2073,IF(OR(CORE_MODE=3,CORE_MODE=4),G2073+(CHOOSE(N_CW+1,0,1,CW_N2,CW_N3,CW_N4,CW_N5,CW_N6)+CHOOSE(N_CW_A+1,0,CW_A1,CW_A2))*CW_PER_SWING*AM2073,AM2073))</f>
        <v>36.737203477443</v>
      </c>
      <c r="AQ2073" s="41" t="n">
        <f aca="false">IF(CORE_MODE=2,AN2073,K2073)</f>
        <v>1.370075</v>
      </c>
      <c r="AR2073" s="31" t="n">
        <f aca="false">IF(CORE_MODE=2,AO2073,L2073)</f>
        <v>22.076901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31" t="n">
        <v>16.907073</v>
      </c>
      <c r="H2074" s="8" t="n">
        <v>440.57818</v>
      </c>
      <c r="I2074" s="8" t="n">
        <v>3011.110151</v>
      </c>
      <c r="J2074" s="31" t="n">
        <v>6.834451</v>
      </c>
      <c r="K2074" s="41" t="n">
        <v>1.375391</v>
      </c>
      <c r="L2074" s="31" t="n">
        <v>30.065991</v>
      </c>
      <c r="M2074" s="8" t="n">
        <v>580</v>
      </c>
      <c r="N2074" s="8" t="n">
        <v>1772</v>
      </c>
      <c r="O2074" s="31" t="n">
        <v>17.542188</v>
      </c>
      <c r="P2074" s="31" t="n">
        <v>65.386998</v>
      </c>
      <c r="Q2074" s="31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31" t="n">
        <v>15.466287</v>
      </c>
      <c r="W2074" s="41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2*ROUNDUP(G2074*1000/V_ZENER,0)*PRICE_Z+(4+IF(CORE_MODE=1,1,0)+IF(OR(CORE_MODE=3,CORE_MODE=4),1+2*N_CW+2*N_CW_A,0))*ROUNDUP(G2074*DIODE_SAFETY/V_STICK,0)*PRICE_STICK</f>
        <v>147</v>
      </c>
      <c r="AG2074" s="24" t="n">
        <f aca="false">SUM(X2074:AF2074)</f>
        <v>7163.55304799</v>
      </c>
      <c r="AH2074" s="20" t="n">
        <f aca="false">FIXED_BOM</f>
        <v>3666</v>
      </c>
      <c r="AI2074" s="24" t="n">
        <f aca="false">(AG2074+AH2074)*(1+CONT)</f>
        <v>12453.9860051885</v>
      </c>
      <c r="AJ2074" s="24" t="n">
        <f aca="false">IF(AR2074&gt;0,AI2074/AR2074,1000000000000)</f>
        <v>414.221703358738</v>
      </c>
      <c r="AK2074" s="8" t="n">
        <f aca="false">IF(AND(AP2074&gt;=V_NEED,AR2074&gt;=P_MIN,AQ2074&gt;=Z_MIN,F2074&lt;=N_CAP,D2074&lt;=R_MAX,OR(CORONA_REQ=0,O2074&gt;=G2074),OR(CORE_MODE&lt;&gt;3,E_CORE&lt;=E_NULL_MAX)),1,0)</f>
        <v>0</v>
      </c>
      <c r="AL2074" s="31" t="n">
        <f aca="false">IF(AK2074=1,IF(OBJECTIVE=1,AI2074,AJ2074),1000000000000)+ROW()*0.000000001</f>
        <v>1000000000000</v>
      </c>
      <c r="AM2074" s="31" t="n">
        <v>9.429686</v>
      </c>
      <c r="AN2074" s="41" t="n">
        <v>1.361898</v>
      </c>
      <c r="AO2074" s="31" t="n">
        <v>29.435906</v>
      </c>
      <c r="AP2074" s="31" t="n">
        <f aca="false">IF(CORE_MODE=1,G2074,IF(OR(CORE_MODE=3,CORE_MODE=4),G2074+(CHOOSE(N_CW+1,0,1,CW_N2,CW_N3,CW_N4,CW_N5,CW_N6)+CHOOSE(N_CW_A+1,0,CW_A1,CW_A2))*CW_PER_SWING*AM2074,AM2074))</f>
        <v>36.919346699418</v>
      </c>
      <c r="AQ2074" s="41" t="n">
        <f aca="false">IF(CORE_MODE=2,AN2074,K2074)</f>
        <v>1.375391</v>
      </c>
      <c r="AR2074" s="31" t="n">
        <f aca="false">IF(CORE_MODE=2,AO2074,L2074)</f>
        <v>30.065991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31" t="n">
        <v>20.62</v>
      </c>
      <c r="H2075" s="8" t="n">
        <v>47.222151</v>
      </c>
      <c r="I2075" s="8" t="n">
        <v>388.628112</v>
      </c>
      <c r="J2075" s="31" t="n">
        <v>8.229784</v>
      </c>
      <c r="K2075" s="41" t="n">
        <v>1.323209</v>
      </c>
      <c r="L2075" s="31" t="n">
        <v>5.155685</v>
      </c>
      <c r="M2075" s="8" t="n">
        <v>128</v>
      </c>
      <c r="N2075" s="8" t="n">
        <v>876</v>
      </c>
      <c r="O2075" s="31" t="n">
        <v>14.585527</v>
      </c>
      <c r="P2075" s="31" t="n">
        <v>4.501429</v>
      </c>
      <c r="Q2075" s="31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31" t="n">
        <v>4.36984</v>
      </c>
      <c r="W2075" s="41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2*ROUNDUP(G2075*1000/V_ZENER,0)*PRICE_Z+(4+IF(CORE_MODE=1,1,0)+IF(OR(CORE_MODE=3,CORE_MODE=4),1+2*N_CW+2*N_CW_A,0))*ROUNDUP(G2075*DIODE_SAFETY/V_STICK,0)*PRICE_STICK</f>
        <v>169.8</v>
      </c>
      <c r="AG2075" s="24" t="n">
        <f aca="false">SUM(X2075:AF2075)</f>
        <v>1777.80553645</v>
      </c>
      <c r="AH2075" s="20" t="n">
        <f aca="false">FIXED_BOM</f>
        <v>3666</v>
      </c>
      <c r="AI2075" s="24" t="n">
        <f aca="false">(AG2075+AH2075)*(1+CONT)</f>
        <v>6260.3763669175</v>
      </c>
      <c r="AJ2075" s="24" t="n">
        <f aca="false">IF(AR2075&gt;0,AI2075/AR2075,1000000000000)</f>
        <v>1214.26665262084</v>
      </c>
      <c r="AK2075" s="8" t="n">
        <f aca="false">IF(AND(AP2075&gt;=V_NEED,AR2075&gt;=P_MIN,AQ2075&gt;=Z_MIN,F2075&lt;=N_CAP,D2075&lt;=R_MAX,OR(CORONA_REQ=0,O2075&gt;=G2075),OR(CORE_MODE&lt;&gt;3,E_CORE&lt;=E_NULL_MAX)),1,0)</f>
        <v>0</v>
      </c>
      <c r="AL2075" s="31" t="n">
        <f aca="false">IF(AK2075=1,IF(OBJECTIVE=1,AI2075,AJ2075),1000000000000)+ROW()*0.000000001</f>
        <v>1000000000000</v>
      </c>
      <c r="AM2075" s="31" t="n">
        <v>11.084197</v>
      </c>
      <c r="AN2075" s="41" t="n">
        <v>1.23763</v>
      </c>
      <c r="AO2075" s="31" t="n">
        <v>4.190707</v>
      </c>
      <c r="AP2075" s="31" t="n">
        <f aca="false">IF(CORE_MODE=1,G2075,IF(OR(CORE_MODE=3,CORE_MODE=4),G2075+(CHOOSE(N_CW+1,0,1,CW_N2,CW_N3,CW_N4,CW_N5,CW_N6)+CHOOSE(N_CW_A+1,0,CW_A1,CW_A2))*CW_PER_SWING*AM2075,AM2075))</f>
        <v>44.143581177811</v>
      </c>
      <c r="AQ2075" s="41" t="n">
        <f aca="false">IF(CORE_MODE=2,AN2075,K2075)</f>
        <v>1.323209</v>
      </c>
      <c r="AR2075" s="31" t="n">
        <f aca="false">IF(CORE_MODE=2,AO2075,L2075)</f>
        <v>5.155685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31" t="n">
        <v>20.62</v>
      </c>
      <c r="H2076" s="8" t="n">
        <v>73.063379</v>
      </c>
      <c r="I2076" s="8" t="n">
        <v>610.701319</v>
      </c>
      <c r="J2076" s="31" t="n">
        <v>8.358515</v>
      </c>
      <c r="K2076" s="41" t="n">
        <v>1.365174</v>
      </c>
      <c r="L2076" s="31" t="n">
        <v>8.857395</v>
      </c>
      <c r="M2076" s="8" t="n">
        <v>197</v>
      </c>
      <c r="N2076" s="8" t="n">
        <v>1014</v>
      </c>
      <c r="O2076" s="31" t="n">
        <v>14.585527</v>
      </c>
      <c r="P2076" s="31" t="n">
        <v>6.752144</v>
      </c>
      <c r="Q2076" s="31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31" t="n">
        <v>6.063766</v>
      </c>
      <c r="W2076" s="41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2*ROUNDUP(G2076*1000/V_ZENER,0)*PRICE_Z+(4+IF(CORE_MODE=1,1,0)+IF(OR(CORE_MODE=3,CORE_MODE=4),1+2*N_CW+2*N_CW_A,0))*ROUNDUP(G2076*DIODE_SAFETY/V_STICK,0)*PRICE_STICK</f>
        <v>169.8</v>
      </c>
      <c r="AG2076" s="24" t="n">
        <f aca="false">SUM(X2076:AF2076)</f>
        <v>2472.66623316</v>
      </c>
      <c r="AH2076" s="20" t="n">
        <f aca="false">FIXED_BOM</f>
        <v>3666</v>
      </c>
      <c r="AI2076" s="24" t="n">
        <f aca="false">(AG2076+AH2076)*(1+CONT)</f>
        <v>7059.466168134</v>
      </c>
      <c r="AJ2076" s="24" t="n">
        <f aca="false">IF(AR2076&gt;0,AI2076/AR2076,1000000000000)</f>
        <v>797.013813670272</v>
      </c>
      <c r="AK2076" s="8" t="n">
        <f aca="false">IF(AND(AP2076&gt;=V_NEED,AR2076&gt;=P_MIN,AQ2076&gt;=Z_MIN,F2076&lt;=N_CAP,D2076&lt;=R_MAX,OR(CORONA_REQ=0,O2076&gt;=G2076),OR(CORE_MODE&lt;&gt;3,E_CORE&lt;=E_NULL_MAX)),1,0)</f>
        <v>0</v>
      </c>
      <c r="AL2076" s="31" t="n">
        <f aca="false">IF(AK2076=1,IF(OBJECTIVE=1,AI2076,AJ2076),1000000000000)+ROW()*0.000000001</f>
        <v>1000000000000</v>
      </c>
      <c r="AM2076" s="31" t="n">
        <v>11.187826</v>
      </c>
      <c r="AN2076" s="41" t="n">
        <v>1.302377</v>
      </c>
      <c r="AO2076" s="31" t="n">
        <v>7.873468</v>
      </c>
      <c r="AP2076" s="31" t="n">
        <f aca="false">IF(CORE_MODE=1,G2076,IF(OR(CORE_MODE=3,CORE_MODE=4),G2076+(CHOOSE(N_CW+1,0,1,CW_N2,CW_N3,CW_N4,CW_N5,CW_N6)+CHOOSE(N_CW_A+1,0,CW_A1,CW_A2))*CW_PER_SWING*AM2076,AM2076))</f>
        <v>44.363509170238</v>
      </c>
      <c r="AQ2076" s="41" t="n">
        <f aca="false">IF(CORE_MODE=2,AN2076,K2076)</f>
        <v>1.365174</v>
      </c>
      <c r="AR2076" s="31" t="n">
        <f aca="false">IF(CORE_MODE=2,AO2076,L2076)</f>
        <v>8.857395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31" t="n">
        <v>20.62</v>
      </c>
      <c r="H2077" s="8" t="n">
        <v>98.904608</v>
      </c>
      <c r="I2077" s="8" t="n">
        <v>832.774526</v>
      </c>
      <c r="J2077" s="31" t="n">
        <v>8.419977</v>
      </c>
      <c r="K2077" s="41" t="n">
        <v>1.386122</v>
      </c>
      <c r="L2077" s="31" t="n">
        <v>12.569719</v>
      </c>
      <c r="M2077" s="8" t="n">
        <v>254.5</v>
      </c>
      <c r="N2077" s="8" t="n">
        <v>1129</v>
      </c>
      <c r="O2077" s="31" t="n">
        <v>14.585527</v>
      </c>
      <c r="P2077" s="31" t="n">
        <v>9.002859</v>
      </c>
      <c r="Q2077" s="31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31" t="n">
        <v>7.475372</v>
      </c>
      <c r="W2077" s="41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2*ROUNDUP(G2077*1000/V_ZENER,0)*PRICE_Z+(4+IF(CORE_MODE=1,1,0)+IF(OR(CORE_MODE=3,CORE_MODE=4),1+2*N_CW+2*N_CW_A,0))*ROUNDUP(G2077*DIODE_SAFETY/V_STICK,0)*PRICE_STICK</f>
        <v>169.8</v>
      </c>
      <c r="AG2077" s="24" t="n">
        <f aca="false">SUM(X2077:AF2077)</f>
        <v>3062.42988479</v>
      </c>
      <c r="AH2077" s="20" t="n">
        <f aca="false">FIXED_BOM</f>
        <v>3666</v>
      </c>
      <c r="AI2077" s="24" t="n">
        <f aca="false">(AG2077+AH2077)*(1+CONT)</f>
        <v>7737.6943675085</v>
      </c>
      <c r="AJ2077" s="24" t="n">
        <f aca="false">IF(AR2077&gt;0,AI2077/AR2077,1000000000000)</f>
        <v>615.582127771393</v>
      </c>
      <c r="AK2077" s="8" t="n">
        <f aca="false">IF(AND(AP2077&gt;=V_NEED,AR2077&gt;=P_MIN,AQ2077&gt;=Z_MIN,F2077&lt;=N_CAP,D2077&lt;=R_MAX,OR(CORONA_REQ=0,O2077&gt;=G2077),OR(CORE_MODE&lt;&gt;3,E_CORE&lt;=E_NULL_MAX)),1,0)</f>
        <v>0</v>
      </c>
      <c r="AL2077" s="31" t="n">
        <f aca="false">IF(AK2077=1,IF(OBJECTIVE=1,AI2077,AJ2077),1000000000000)+ROW()*0.000000001</f>
        <v>1000000000000</v>
      </c>
      <c r="AM2077" s="31" t="n">
        <v>11.251336</v>
      </c>
      <c r="AN2077" s="41" t="n">
        <v>1.337734</v>
      </c>
      <c r="AO2077" s="31" t="n">
        <v>11.619312</v>
      </c>
      <c r="AP2077" s="31" t="n">
        <f aca="false">IF(CORE_MODE=1,G2077,IF(OR(CORE_MODE=3,CORE_MODE=4),G2077+(CHOOSE(N_CW+1,0,1,CW_N2,CW_N3,CW_N4,CW_N5,CW_N6)+CHOOSE(N_CW_A+1,0,CW_A1,CW_A2))*CW_PER_SWING*AM2077,AM2077))</f>
        <v>44.498294093368</v>
      </c>
      <c r="AQ2077" s="41" t="n">
        <f aca="false">IF(CORE_MODE=2,AN2077,K2077)</f>
        <v>1.386122</v>
      </c>
      <c r="AR2077" s="31" t="n">
        <f aca="false">IF(CORE_MODE=2,AO2077,L2077)</f>
        <v>12.569719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31" t="n">
        <v>20.62</v>
      </c>
      <c r="H2078" s="8" t="n">
        <v>124.745837</v>
      </c>
      <c r="I2078" s="8" t="n">
        <v>1054.847733</v>
      </c>
      <c r="J2078" s="31" t="n">
        <v>8.455975</v>
      </c>
      <c r="K2078" s="41" t="n">
        <v>1.398489</v>
      </c>
      <c r="L2078" s="31" t="n">
        <v>16.288719</v>
      </c>
      <c r="M2078" s="8" t="n">
        <v>312</v>
      </c>
      <c r="N2078" s="8" t="n">
        <v>1244</v>
      </c>
      <c r="O2078" s="31" t="n">
        <v>14.585527</v>
      </c>
      <c r="P2078" s="31" t="n">
        <v>11.253574</v>
      </c>
      <c r="Q2078" s="31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31" t="n">
        <v>8.886978</v>
      </c>
      <c r="W2078" s="41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2*ROUNDUP(G2078*1000/V_ZENER,0)*PRICE_Z+(4+IF(CORE_MODE=1,1,0)+IF(OR(CORE_MODE=3,CORE_MODE=4),1+2*N_CW+2*N_CW_A,0))*ROUNDUP(G2078*DIODE_SAFETY/V_STICK,0)*PRICE_STICK</f>
        <v>169.8</v>
      </c>
      <c r="AG2078" s="24" t="n">
        <f aca="false">SUM(X2078:AF2078)</f>
        <v>3652.19359142</v>
      </c>
      <c r="AH2078" s="20" t="n">
        <f aca="false">FIXED_BOM</f>
        <v>3666</v>
      </c>
      <c r="AI2078" s="24" t="n">
        <f aca="false">(AG2078+AH2078)*(1+CONT)</f>
        <v>8415.922630133</v>
      </c>
      <c r="AJ2078" s="24" t="n">
        <f aca="false">IF(AR2078&gt;0,AI2078/AR2078,1000000000000)</f>
        <v>516.67185308636</v>
      </c>
      <c r="AK2078" s="8" t="n">
        <f aca="false">IF(AND(AP2078&gt;=V_NEED,AR2078&gt;=P_MIN,AQ2078&gt;=Z_MIN,F2078&lt;=N_CAP,D2078&lt;=R_MAX,OR(CORONA_REQ=0,O2078&gt;=G2078),OR(CORE_MODE&lt;&gt;3,E_CORE&lt;=E_NULL_MAX)),1,0)</f>
        <v>0</v>
      </c>
      <c r="AL2078" s="31" t="n">
        <f aca="false">IF(AK2078=1,IF(OBJECTIVE=1,AI2078,AJ2078),1000000000000)+ROW()*0.000000001</f>
        <v>1000000000000</v>
      </c>
      <c r="AM2078" s="31" t="n">
        <v>11.300951</v>
      </c>
      <c r="AN2078" s="41" t="n">
        <v>1.357755</v>
      </c>
      <c r="AO2078" s="31" t="n">
        <v>15.291615</v>
      </c>
      <c r="AP2078" s="31" t="n">
        <f aca="false">IF(CORE_MODE=1,G2078,IF(OR(CORE_MODE=3,CORE_MODE=4),G2078+(CHOOSE(N_CW+1,0,1,CW_N2,CW_N3,CW_N4,CW_N5,CW_N6)+CHOOSE(N_CW_A+1,0,CW_A1,CW_A2))*CW_PER_SWING*AM2078,AM2078))</f>
        <v>44.603590172113</v>
      </c>
      <c r="AQ2078" s="41" t="n">
        <f aca="false">IF(CORE_MODE=2,AN2078,K2078)</f>
        <v>1.398489</v>
      </c>
      <c r="AR2078" s="31" t="n">
        <f aca="false">IF(CORE_MODE=2,AO2078,L2078)</f>
        <v>16.288719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31" t="n">
        <v>20.62</v>
      </c>
      <c r="H2079" s="8" t="n">
        <v>150.587066</v>
      </c>
      <c r="I2079" s="8" t="n">
        <v>1276.92094</v>
      </c>
      <c r="J2079" s="31" t="n">
        <v>8.479619</v>
      </c>
      <c r="K2079" s="41" t="n">
        <v>1.407455</v>
      </c>
      <c r="L2079" s="31" t="n">
        <v>20.038017</v>
      </c>
      <c r="M2079" s="8" t="n">
        <v>381</v>
      </c>
      <c r="N2079" s="8" t="n">
        <v>1382</v>
      </c>
      <c r="O2079" s="31" t="n">
        <v>14.585527</v>
      </c>
      <c r="P2079" s="31" t="n">
        <v>13.504288</v>
      </c>
      <c r="Q2079" s="31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31" t="n">
        <v>10.580904</v>
      </c>
      <c r="W2079" s="41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2*ROUNDUP(G2079*1000/V_ZENER,0)*PRICE_Z+(4+IF(CORE_MODE=1,1,0)+IF(OR(CORE_MODE=3,CORE_MODE=4),1+2*N_CW+2*N_CW_A,0))*ROUNDUP(G2079*DIODE_SAFETY/V_STICK,0)*PRICE_STICK</f>
        <v>169.8</v>
      </c>
      <c r="AG2079" s="24" t="n">
        <f aca="false">SUM(X2079:AF2079)</f>
        <v>4347.05427616</v>
      </c>
      <c r="AH2079" s="20" t="n">
        <f aca="false">FIXED_BOM</f>
        <v>3666</v>
      </c>
      <c r="AI2079" s="24" t="n">
        <f aca="false">(AG2079+AH2079)*(1+CONT)</f>
        <v>9215.012417584</v>
      </c>
      <c r="AJ2079" s="24" t="n">
        <f aca="false">IF(AR2079&gt;0,AI2079/AR2079,1000000000000)</f>
        <v>459.876464701273</v>
      </c>
      <c r="AK2079" s="8" t="n">
        <f aca="false">IF(AND(AP2079&gt;=V_NEED,AR2079&gt;=P_MIN,AQ2079&gt;=Z_MIN,F2079&lt;=N_CAP,D2079&lt;=R_MAX,OR(CORONA_REQ=0,O2079&gt;=G2079),OR(CORE_MODE&lt;&gt;3,E_CORE&lt;=E_NULL_MAX)),1,0)</f>
        <v>0</v>
      </c>
      <c r="AL2079" s="31" t="n">
        <f aca="false">IF(AK2079=1,IF(OBJECTIVE=1,AI2079,AJ2079),1000000000000)+ROW()*0.000000001</f>
        <v>1000000000000</v>
      </c>
      <c r="AM2079" s="31" t="n">
        <v>11.340812</v>
      </c>
      <c r="AN2079" s="41" t="n">
        <v>1.373055</v>
      </c>
      <c r="AO2079" s="31" t="n">
        <v>19.043991</v>
      </c>
      <c r="AP2079" s="31" t="n">
        <f aca="false">IF(CORE_MODE=1,G2079,IF(OR(CORE_MODE=3,CORE_MODE=4),G2079+(CHOOSE(N_CW+1,0,1,CW_N2,CW_N3,CW_N4,CW_N5,CW_N6)+CHOOSE(N_CW_A+1,0,CW_A1,CW_A2))*CW_PER_SWING*AM2079,AM2079))</f>
        <v>44.688185697556</v>
      </c>
      <c r="AQ2079" s="41" t="n">
        <f aca="false">IF(CORE_MODE=2,AN2079,K2079)</f>
        <v>1.407455</v>
      </c>
      <c r="AR2079" s="31" t="n">
        <f aca="false">IF(CORE_MODE=2,AO2079,L2079)</f>
        <v>20.038017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31" t="n">
        <v>20.62</v>
      </c>
      <c r="H2080" s="8" t="n">
        <v>202.269524</v>
      </c>
      <c r="I2080" s="8" t="n">
        <v>1721.067354</v>
      </c>
      <c r="J2080" s="31" t="n">
        <v>8.508782</v>
      </c>
      <c r="K2080" s="41" t="n">
        <v>1.418073</v>
      </c>
      <c r="L2080" s="31" t="n">
        <v>27.512216</v>
      </c>
      <c r="M2080" s="8" t="n">
        <v>507.5</v>
      </c>
      <c r="N2080" s="8" t="n">
        <v>1635</v>
      </c>
      <c r="O2080" s="31" t="n">
        <v>14.585527</v>
      </c>
      <c r="P2080" s="31" t="n">
        <v>18.005718</v>
      </c>
      <c r="Q2080" s="31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31" t="n">
        <v>13.686436</v>
      </c>
      <c r="W2080" s="41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2*ROUNDUP(G2080*1000/V_ZENER,0)*PRICE_Z+(4+IF(CORE_MODE=1,1,0)+IF(OR(CORE_MODE=3,CORE_MODE=4),1+2*N_CW+2*N_CW_A,0))*ROUNDUP(G2080*DIODE_SAFETY/V_STICK,0)*PRICE_STICK</f>
        <v>169.8</v>
      </c>
      <c r="AG2080" s="24" t="n">
        <f aca="false">SUM(X2080:AF2080)</f>
        <v>5631.678681</v>
      </c>
      <c r="AH2080" s="20" t="n">
        <f aca="false">FIXED_BOM</f>
        <v>3666</v>
      </c>
      <c r="AI2080" s="24" t="n">
        <f aca="false">(AG2080+AH2080)*(1+CONT)</f>
        <v>10692.33048315</v>
      </c>
      <c r="AJ2080" s="24" t="n">
        <f aca="false">IF(AR2080&gt;0,AI2080/AR2080,1000000000000)</f>
        <v>388.639376891705</v>
      </c>
      <c r="AK2080" s="8" t="n">
        <f aca="false">IF(AND(AP2080&gt;=V_NEED,AR2080&gt;=P_MIN,AQ2080&gt;=Z_MIN,F2080&lt;=N_CAP,D2080&lt;=R_MAX,OR(CORONA_REQ=0,O2080&gt;=G2080),OR(CORE_MODE&lt;&gt;3,E_CORE&lt;=E_NULL_MAX)),1,0)</f>
        <v>0</v>
      </c>
      <c r="AL2080" s="31" t="n">
        <f aca="false">IF(AK2080=1,IF(OBJECTIVE=1,AI2080,AJ2080),1000000000000)+ROW()*0.000000001</f>
        <v>1000000000000</v>
      </c>
      <c r="AM2080" s="31" t="n">
        <v>11.423658</v>
      </c>
      <c r="AN2080" s="41" t="n">
        <v>1.391781</v>
      </c>
      <c r="AO2080" s="31" t="n">
        <v>26.528742</v>
      </c>
      <c r="AP2080" s="31" t="n">
        <f aca="false">IF(CORE_MODE=1,G2080,IF(OR(CORE_MODE=3,CORE_MODE=4),G2080+(CHOOSE(N_CW+1,0,1,CW_N2,CW_N3,CW_N4,CW_N5,CW_N6)+CHOOSE(N_CW_A+1,0,CW_A1,CW_A2))*CW_PER_SWING*AM2080,AM2080))</f>
        <v>44.864006698054</v>
      </c>
      <c r="AQ2080" s="41" t="n">
        <f aca="false">IF(CORE_MODE=2,AN2080,K2080)</f>
        <v>1.418073</v>
      </c>
      <c r="AR2080" s="31" t="n">
        <f aca="false">IF(CORE_MODE=2,AO2080,L2080)</f>
        <v>27.512216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31" t="n">
        <v>20.62</v>
      </c>
      <c r="H2081" s="8" t="n">
        <v>61.75642</v>
      </c>
      <c r="I2081" s="8" t="n">
        <v>466.497138</v>
      </c>
      <c r="J2081" s="31" t="n">
        <v>7.553824</v>
      </c>
      <c r="K2081" s="41" t="n">
        <v>1.322955</v>
      </c>
      <c r="L2081" s="31" t="n">
        <v>6.192009</v>
      </c>
      <c r="M2081" s="8" t="n">
        <v>139.5</v>
      </c>
      <c r="N2081" s="8" t="n">
        <v>899</v>
      </c>
      <c r="O2081" s="31" t="n">
        <v>14.585527</v>
      </c>
      <c r="P2081" s="31" t="n">
        <v>5.31573</v>
      </c>
      <c r="Q2081" s="31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31" t="n">
        <v>4.652161</v>
      </c>
      <c r="W2081" s="41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2*ROUNDUP(G2081*1000/V_ZENER,0)*PRICE_Z+(4+IF(CORE_MODE=1,1,0)+IF(OR(CORE_MODE=3,CORE_MODE=4),1+2*N_CW+2*N_CW_A,0))*ROUNDUP(G2081*DIODE_SAFETY/V_STICK,0)*PRICE_STICK</f>
        <v>169.8</v>
      </c>
      <c r="AG2081" s="24" t="n">
        <f aca="false">SUM(X2081:AF2081)</f>
        <v>1892.6497695</v>
      </c>
      <c r="AH2081" s="20" t="n">
        <f aca="false">FIXED_BOM</f>
        <v>3666</v>
      </c>
      <c r="AI2081" s="24" t="n">
        <f aca="false">(AG2081+AH2081)*(1+CONT)</f>
        <v>6392.447234925</v>
      </c>
      <c r="AJ2081" s="24" t="n">
        <f aca="false">IF(AR2081&gt;0,AI2081/AR2081,1000000000000)</f>
        <v>1032.37046892616</v>
      </c>
      <c r="AK2081" s="8" t="n">
        <f aca="false">IF(AND(AP2081&gt;=V_NEED,AR2081&gt;=P_MIN,AQ2081&gt;=Z_MIN,F2081&lt;=N_CAP,D2081&lt;=R_MAX,OR(CORONA_REQ=0,O2081&gt;=G2081),OR(CORE_MODE&lt;&gt;3,E_CORE&lt;=E_NULL_MAX)),1,0)</f>
        <v>0</v>
      </c>
      <c r="AL2081" s="31" t="n">
        <f aca="false">IF(AK2081=1,IF(OBJECTIVE=1,AI2081,AJ2081),1000000000000)+ROW()*0.000000001</f>
        <v>1000000000000</v>
      </c>
      <c r="AM2081" s="31" t="n">
        <v>11.088009</v>
      </c>
      <c r="AN2081" s="41" t="n">
        <v>1.251</v>
      </c>
      <c r="AO2081" s="31" t="n">
        <v>5.261684</v>
      </c>
      <c r="AP2081" s="31" t="n">
        <f aca="false">IF(CORE_MODE=1,G2081,IF(OR(CORE_MODE=3,CORE_MODE=4),G2081+(CHOOSE(N_CW+1,0,1,CW_N2,CW_N3,CW_N4,CW_N5,CW_N6)+CHOOSE(N_CW_A+1,0,CW_A1,CW_A2))*CW_PER_SWING*AM2081,AM2081))</f>
        <v>44.151671244367</v>
      </c>
      <c r="AQ2081" s="41" t="n">
        <f aca="false">IF(CORE_MODE=2,AN2081,K2081)</f>
        <v>1.322955</v>
      </c>
      <c r="AR2081" s="31" t="n">
        <f aca="false">IF(CORE_MODE=2,AO2081,L2081)</f>
        <v>6.192009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31" t="n">
        <v>20.62</v>
      </c>
      <c r="H2082" s="8" t="n">
        <v>95.902946</v>
      </c>
      <c r="I2082" s="8" t="n">
        <v>733.066931</v>
      </c>
      <c r="J2082" s="31" t="n">
        <v>7.643842</v>
      </c>
      <c r="K2082" s="41" t="n">
        <v>1.357595</v>
      </c>
      <c r="L2082" s="31" t="n">
        <v>10.482739</v>
      </c>
      <c r="M2082" s="8" t="n">
        <v>197</v>
      </c>
      <c r="N2082" s="8" t="n">
        <v>1014</v>
      </c>
      <c r="O2082" s="31" t="n">
        <v>14.585527</v>
      </c>
      <c r="P2082" s="31" t="n">
        <v>7.973595</v>
      </c>
      <c r="Q2082" s="31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31" t="n">
        <v>6.063766</v>
      </c>
      <c r="W2082" s="41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2*ROUNDUP(G2082*1000/V_ZENER,0)*PRICE_Z+(4+IF(CORE_MODE=1,1,0)+IF(OR(CORE_MODE=3,CORE_MODE=4),1+2*N_CW+2*N_CW_A,0))*ROUNDUP(G2082*DIODE_SAFETY/V_STICK,0)*PRICE_STICK</f>
        <v>169.8</v>
      </c>
      <c r="AG2082" s="24" t="n">
        <f aca="false">SUM(X2082:AF2082)</f>
        <v>2487.28700163</v>
      </c>
      <c r="AH2082" s="20" t="n">
        <f aca="false">FIXED_BOM</f>
        <v>3666</v>
      </c>
      <c r="AI2082" s="24" t="n">
        <f aca="false">(AG2082+AH2082)*(1+CONT)</f>
        <v>7076.2800518745</v>
      </c>
      <c r="AJ2082" s="24" t="n">
        <f aca="false">IF(AR2082&gt;0,AI2082/AR2082,1000000000000)</f>
        <v>675.041136851208</v>
      </c>
      <c r="AK2082" s="8" t="n">
        <f aca="false">IF(AND(AP2082&gt;=V_NEED,AR2082&gt;=P_MIN,AQ2082&gt;=Z_MIN,F2082&lt;=N_CAP,D2082&lt;=R_MAX,OR(CORONA_REQ=0,O2082&gt;=G2082),OR(CORE_MODE&lt;&gt;3,E_CORE&lt;=E_NULL_MAX)),1,0)</f>
        <v>0</v>
      </c>
      <c r="AL2082" s="31" t="n">
        <f aca="false">IF(AK2082=1,IF(OBJECTIVE=1,AI2082,AJ2082),1000000000000)+ROW()*0.000000001</f>
        <v>1000000000000</v>
      </c>
      <c r="AM2082" s="31" t="n">
        <v>11.1817</v>
      </c>
      <c r="AN2082" s="41" t="n">
        <v>1.305979</v>
      </c>
      <c r="AO2082" s="31" t="n">
        <v>9.51919</v>
      </c>
      <c r="AP2082" s="31" t="n">
        <f aca="false">IF(CORE_MODE=1,G2082,IF(OR(CORE_MODE=3,CORE_MODE=4),G2082+(CHOOSE(N_CW+1,0,1,CW_N2,CW_N3,CW_N4,CW_N5,CW_N6)+CHOOSE(N_CW_A+1,0,CW_A1,CW_A2))*CW_PER_SWING*AM2082,AM2082))</f>
        <v>44.3505081871</v>
      </c>
      <c r="AQ2082" s="41" t="n">
        <f aca="false">IF(CORE_MODE=2,AN2082,K2082)</f>
        <v>1.357595</v>
      </c>
      <c r="AR2082" s="31" t="n">
        <f aca="false">IF(CORE_MODE=2,AO2082,L2082)</f>
        <v>10.482739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31" t="n">
        <v>20.62</v>
      </c>
      <c r="H2083" s="8" t="n">
        <v>130.049471</v>
      </c>
      <c r="I2083" s="8" t="n">
        <v>999.636724</v>
      </c>
      <c r="J2083" s="31" t="n">
        <v>7.686588</v>
      </c>
      <c r="K2083" s="41" t="n">
        <v>1.374692</v>
      </c>
      <c r="L2083" s="31" t="n">
        <v>14.780426</v>
      </c>
      <c r="M2083" s="8" t="n">
        <v>266</v>
      </c>
      <c r="N2083" s="8" t="n">
        <v>1152</v>
      </c>
      <c r="O2083" s="31" t="n">
        <v>14.585527</v>
      </c>
      <c r="P2083" s="31" t="n">
        <v>10.631461</v>
      </c>
      <c r="Q2083" s="31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31" t="n">
        <v>7.757693</v>
      </c>
      <c r="W2083" s="41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2*ROUNDUP(G2083*1000/V_ZENER,0)*PRICE_Z+(4+IF(CORE_MODE=1,1,0)+IF(OR(CORE_MODE=3,CORE_MODE=4),1+2*N_CW+2*N_CW_A,0))*ROUNDUP(G2083*DIODE_SAFETY/V_STICK,0)*PRICE_STICK</f>
        <v>169.8</v>
      </c>
      <c r="AG2083" s="24" t="n">
        <f aca="false">SUM(X2083:AF2083)</f>
        <v>3187.02135731</v>
      </c>
      <c r="AH2083" s="20" t="n">
        <f aca="false">FIXED_BOM</f>
        <v>3666</v>
      </c>
      <c r="AI2083" s="24" t="n">
        <f aca="false">(AG2083+AH2083)*(1+CONT)</f>
        <v>7880.9745609065</v>
      </c>
      <c r="AJ2083" s="24" t="n">
        <f aca="false">IF(AR2083&gt;0,AI2083/AR2083,1000000000000)</f>
        <v>533.203478770267</v>
      </c>
      <c r="AK2083" s="8" t="n">
        <f aca="false">IF(AND(AP2083&gt;=V_NEED,AR2083&gt;=P_MIN,AQ2083&gt;=Z_MIN,F2083&lt;=N_CAP,D2083&lt;=R_MAX,OR(CORONA_REQ=0,O2083&gt;=G2083),OR(CORE_MODE&lt;&gt;3,E_CORE&lt;=E_NULL_MAX)),1,0)</f>
        <v>0</v>
      </c>
      <c r="AL2083" s="31" t="n">
        <f aca="false">IF(AK2083=1,IF(OBJECTIVE=1,AI2083,AJ2083),1000000000000)+ROW()*0.000000001</f>
        <v>1000000000000</v>
      </c>
      <c r="AM2083" s="31" t="n">
        <v>11.246983</v>
      </c>
      <c r="AN2083" s="41" t="n">
        <v>1.334069</v>
      </c>
      <c r="AO2083" s="31" t="n">
        <v>13.795722</v>
      </c>
      <c r="AP2083" s="31" t="n">
        <f aca="false">IF(CORE_MODE=1,G2083,IF(OR(CORE_MODE=3,CORE_MODE=4),G2083+(CHOOSE(N_CW+1,0,1,CW_N2,CW_N3,CW_N4,CW_N5,CW_N6)+CHOOSE(N_CW_A+1,0,CW_A1,CW_A2))*CW_PER_SWING*AM2083,AM2083))</f>
        <v>44.489055882529</v>
      </c>
      <c r="AQ2083" s="41" t="n">
        <f aca="false">IF(CORE_MODE=2,AN2083,K2083)</f>
        <v>1.374692</v>
      </c>
      <c r="AR2083" s="31" t="n">
        <f aca="false">IF(CORE_MODE=2,AO2083,L2083)</f>
        <v>14.780426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31" t="n">
        <v>20.62</v>
      </c>
      <c r="H2084" s="8" t="n">
        <v>164.195997</v>
      </c>
      <c r="I2084" s="8" t="n">
        <v>1266.206517</v>
      </c>
      <c r="J2084" s="31" t="n">
        <v>7.711555</v>
      </c>
      <c r="K2084" s="41" t="n">
        <v>1.384585</v>
      </c>
      <c r="L2084" s="31" t="n">
        <v>19.10423</v>
      </c>
      <c r="M2084" s="8" t="n">
        <v>335</v>
      </c>
      <c r="N2084" s="8" t="n">
        <v>1290</v>
      </c>
      <c r="O2084" s="31" t="n">
        <v>14.585527</v>
      </c>
      <c r="P2084" s="31" t="n">
        <v>13.289326</v>
      </c>
      <c r="Q2084" s="31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31" t="n">
        <v>9.45162</v>
      </c>
      <c r="W2084" s="41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2*ROUNDUP(G2084*1000/V_ZENER,0)*PRICE_Z+(4+IF(CORE_MODE=1,1,0)+IF(OR(CORE_MODE=3,CORE_MODE=4),1+2*N_CW+2*N_CW_A,0))*ROUNDUP(G2084*DIODE_SAFETY/V_STICK,0)*PRICE_STICK</f>
        <v>169.8</v>
      </c>
      <c r="AG2084" s="24" t="n">
        <f aca="false">SUM(X2084:AF2084)</f>
        <v>3886.75563952</v>
      </c>
      <c r="AH2084" s="20" t="n">
        <f aca="false">FIXED_BOM</f>
        <v>3666</v>
      </c>
      <c r="AI2084" s="24" t="n">
        <f aca="false">(AG2084+AH2084)*(1+CONT)</f>
        <v>8685.668985448</v>
      </c>
      <c r="AJ2084" s="24" t="n">
        <f aca="false">IF(AR2084&gt;0,AI2084/AR2084,1000000000000)</f>
        <v>454.646378600341</v>
      </c>
      <c r="AK2084" s="8" t="n">
        <f aca="false">IF(AND(AP2084&gt;=V_NEED,AR2084&gt;=P_MIN,AQ2084&gt;=Z_MIN,F2084&lt;=N_CAP,D2084&lt;=R_MAX,OR(CORONA_REQ=0,O2084&gt;=G2084),OR(CORE_MODE&lt;&gt;3,E_CORE&lt;=E_NULL_MAX)),1,0)</f>
        <v>0</v>
      </c>
      <c r="AL2084" s="31" t="n">
        <f aca="false">IF(AK2084=1,IF(OBJECTIVE=1,AI2084,AJ2084),1000000000000)+ROW()*0.000000001</f>
        <v>1000000000000</v>
      </c>
      <c r="AM2084" s="31" t="n">
        <v>11.29686</v>
      </c>
      <c r="AN2084" s="41" t="n">
        <v>1.351462</v>
      </c>
      <c r="AO2084" s="31" t="n">
        <v>18.116458</v>
      </c>
      <c r="AP2084" s="31" t="n">
        <f aca="false">IF(CORE_MODE=1,G2084,IF(OR(CORE_MODE=3,CORE_MODE=4),G2084+(CHOOSE(N_CW+1,0,1,CW_N2,CW_N3,CW_N4,CW_N5,CW_N6)+CHOOSE(N_CW_A+1,0,CW_A1,CW_A2))*CW_PER_SWING*AM2084,AM2084))</f>
        <v>44.59490799418</v>
      </c>
      <c r="AQ2084" s="41" t="n">
        <f aca="false">IF(CORE_MODE=2,AN2084,K2084)</f>
        <v>1.384585</v>
      </c>
      <c r="AR2084" s="31" t="n">
        <f aca="false">IF(CORE_MODE=2,AO2084,L2084)</f>
        <v>19.10423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31" t="n">
        <v>20.62</v>
      </c>
      <c r="H2085" s="8" t="n">
        <v>198.342523</v>
      </c>
      <c r="I2085" s="8" t="n">
        <v>1532.77631</v>
      </c>
      <c r="J2085" s="31" t="n">
        <v>7.727926</v>
      </c>
      <c r="K2085" s="41" t="n">
        <v>1.391481</v>
      </c>
      <c r="L2085" s="31" t="n">
        <v>23.408233</v>
      </c>
      <c r="M2085" s="8" t="n">
        <v>404</v>
      </c>
      <c r="N2085" s="8" t="n">
        <v>1428</v>
      </c>
      <c r="O2085" s="31" t="n">
        <v>14.585527</v>
      </c>
      <c r="P2085" s="31" t="n">
        <v>15.947191</v>
      </c>
      <c r="Q2085" s="31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31" t="n">
        <v>11.145546</v>
      </c>
      <c r="W2085" s="41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2*ROUNDUP(G2085*1000/V_ZENER,0)*PRICE_Z+(4+IF(CORE_MODE=1,1,0)+IF(OR(CORE_MODE=3,CORE_MODE=4),1+2*N_CW+2*N_CW_A,0))*ROUNDUP(G2085*DIODE_SAFETY/V_STICK,0)*PRICE_STICK</f>
        <v>169.8</v>
      </c>
      <c r="AG2085" s="24" t="n">
        <f aca="false">SUM(X2085:AF2085)</f>
        <v>4586.48991673</v>
      </c>
      <c r="AH2085" s="20" t="n">
        <f aca="false">FIXED_BOM</f>
        <v>3666</v>
      </c>
      <c r="AI2085" s="24" t="n">
        <f aca="false">(AG2085+AH2085)*(1+CONT)</f>
        <v>9490.3634042395</v>
      </c>
      <c r="AJ2085" s="24" t="n">
        <f aca="false">IF(AR2085&gt;0,AI2085/AR2085,1000000000000)</f>
        <v>405.428440678948</v>
      </c>
      <c r="AK2085" s="8" t="n">
        <f aca="false">IF(AND(AP2085&gt;=V_NEED,AR2085&gt;=P_MIN,AQ2085&gt;=Z_MIN,F2085&lt;=N_CAP,D2085&lt;=R_MAX,OR(CORONA_REQ=0,O2085&gt;=G2085),OR(CORE_MODE&lt;&gt;3,E_CORE&lt;=E_NULL_MAX)),1,0)</f>
        <v>0</v>
      </c>
      <c r="AL2085" s="31" t="n">
        <f aca="false">IF(AK2085=1,IF(OBJECTIVE=1,AI2085,AJ2085),1000000000000)+ROW()*0.000000001</f>
        <v>1000000000000</v>
      </c>
      <c r="AM2085" s="31" t="n">
        <v>11.3401</v>
      </c>
      <c r="AN2085" s="41" t="n">
        <v>1.364235</v>
      </c>
      <c r="AO2085" s="31" t="n">
        <v>22.462853</v>
      </c>
      <c r="AP2085" s="31" t="n">
        <f aca="false">IF(CORE_MODE=1,G2085,IF(OR(CORE_MODE=3,CORE_MODE=4),G2085+(CHOOSE(N_CW+1,0,1,CW_N2,CW_N3,CW_N4,CW_N5,CW_N6)+CHOOSE(N_CW_A+1,0,CW_A1,CW_A2))*CW_PER_SWING*AM2085,AM2085))</f>
        <v>44.6866746463</v>
      </c>
      <c r="AQ2085" s="41" t="n">
        <f aca="false">IF(CORE_MODE=2,AN2085,K2085)</f>
        <v>1.391481</v>
      </c>
      <c r="AR2085" s="31" t="n">
        <f aca="false">IF(CORE_MODE=2,AO2085,L2085)</f>
        <v>23.408233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31" t="n">
        <v>20.62</v>
      </c>
      <c r="H2086" s="8" t="n">
        <v>266.635574</v>
      </c>
      <c r="I2086" s="8" t="n">
        <v>2065.915897</v>
      </c>
      <c r="J2086" s="31" t="n">
        <v>7.748088</v>
      </c>
      <c r="K2086" s="41" t="n">
        <v>1.400041</v>
      </c>
      <c r="L2086" s="31" t="n">
        <v>32.067853</v>
      </c>
      <c r="M2086" s="8" t="n">
        <v>530.5</v>
      </c>
      <c r="N2086" s="8" t="n">
        <v>1681</v>
      </c>
      <c r="O2086" s="31" t="n">
        <v>14.585527</v>
      </c>
      <c r="P2086" s="31" t="n">
        <v>21.262921</v>
      </c>
      <c r="Q2086" s="31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31" t="n">
        <v>14.251079</v>
      </c>
      <c r="W2086" s="41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2*ROUNDUP(G2086*1000/V_ZENER,0)*PRICE_Z+(4+IF(CORE_MODE=1,1,0)+IF(OR(CORE_MODE=3,CORE_MODE=4),1+2*N_CW+2*N_CW_A,0))*ROUNDUP(G2086*DIODE_SAFETY/V_STICK,0)*PRICE_STICK</f>
        <v>169.8</v>
      </c>
      <c r="AG2086" s="24" t="n">
        <f aca="false">SUM(X2086:AF2086)</f>
        <v>5880.86155607</v>
      </c>
      <c r="AH2086" s="20" t="n">
        <f aca="false">FIXED_BOM</f>
        <v>3666</v>
      </c>
      <c r="AI2086" s="24" t="n">
        <f aca="false">(AG2086+AH2086)*(1+CONT)</f>
        <v>10978.8907894805</v>
      </c>
      <c r="AJ2086" s="24" t="n">
        <f aca="false">IF(AR2086&gt;0,AI2086/AR2086,1000000000000)</f>
        <v>342.364385588287</v>
      </c>
      <c r="AK2086" s="8" t="n">
        <f aca="false">IF(AND(AP2086&gt;=V_NEED,AR2086&gt;=P_MIN,AQ2086&gt;=Z_MIN,F2086&lt;=N_CAP,D2086&lt;=R_MAX,OR(CORONA_REQ=0,O2086&gt;=G2086),OR(CORE_MODE&lt;&gt;3,E_CORE&lt;=E_NULL_MAX)),1,0)</f>
        <v>0</v>
      </c>
      <c r="AL2086" s="31" t="n">
        <f aca="false">IF(AK2086=1,IF(OBJECTIVE=1,AI2086,AJ2086),1000000000000)+ROW()*0.000000001</f>
        <v>1000000000000</v>
      </c>
      <c r="AM2086" s="31" t="n">
        <v>11.446551</v>
      </c>
      <c r="AN2086" s="41" t="n">
        <v>1.378365</v>
      </c>
      <c r="AO2086" s="31" t="n">
        <v>31.066838</v>
      </c>
      <c r="AP2086" s="31" t="n">
        <f aca="false">IF(CORE_MODE=1,G2086,IF(OR(CORE_MODE=3,CORE_MODE=4),G2086+(CHOOSE(N_CW+1,0,1,CW_N2,CW_N3,CW_N4,CW_N5,CW_N6)+CHOOSE(N_CW_A+1,0,CW_A1,CW_A2))*CW_PER_SWING*AM2086,AM2086))</f>
        <v>44.912591664913</v>
      </c>
      <c r="AQ2086" s="41" t="n">
        <f aca="false">IF(CORE_MODE=2,AN2086,K2086)</f>
        <v>1.400041</v>
      </c>
      <c r="AR2086" s="31" t="n">
        <f aca="false">IF(CORE_MODE=2,AO2086,L2086)</f>
        <v>32.067853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31" t="n">
        <v>20.62</v>
      </c>
      <c r="H2087" s="8" t="n">
        <v>89.957777</v>
      </c>
      <c r="I2087" s="8" t="n">
        <v>544.648432</v>
      </c>
      <c r="J2087" s="31" t="n">
        <v>6.05449</v>
      </c>
      <c r="K2087" s="41" t="n">
        <v>1.284615</v>
      </c>
      <c r="L2087" s="31" t="n">
        <v>6.606629</v>
      </c>
      <c r="M2087" s="8" t="n">
        <v>139.5</v>
      </c>
      <c r="N2087" s="8" t="n">
        <v>899</v>
      </c>
      <c r="O2087" s="31" t="n">
        <v>14.585527</v>
      </c>
      <c r="P2087" s="31" t="n">
        <v>6.130031</v>
      </c>
      <c r="Q2087" s="31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31" t="n">
        <v>4.652161</v>
      </c>
      <c r="W2087" s="41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2*ROUNDUP(G2087*1000/V_ZENER,0)*PRICE_Z+(4+IF(CORE_MODE=1,1,0)+IF(OR(CORE_MODE=3,CORE_MODE=4),1+2*N_CW+2*N_CW_A,0))*ROUNDUP(G2087*DIODE_SAFETY/V_STICK,0)*PRICE_STICK</f>
        <v>169.8</v>
      </c>
      <c r="AG2087" s="24" t="n">
        <f aca="false">SUM(X2087:AF2087)</f>
        <v>1902.39695247</v>
      </c>
      <c r="AH2087" s="20" t="n">
        <f aca="false">FIXED_BOM</f>
        <v>3666</v>
      </c>
      <c r="AI2087" s="24" t="n">
        <f aca="false">(AG2087+AH2087)*(1+CONT)</f>
        <v>6403.6564953405</v>
      </c>
      <c r="AJ2087" s="24" t="n">
        <f aca="false">IF(AR2087&gt;0,AI2087/AR2087,1000000000000)</f>
        <v>969.27744774839</v>
      </c>
      <c r="AK2087" s="8" t="n">
        <f aca="false">IF(AND(AP2087&gt;=V_NEED,AR2087&gt;=P_MIN,AQ2087&gt;=Z_MIN,F2087&lt;=N_CAP,D2087&lt;=R_MAX,OR(CORONA_REQ=0,O2087&gt;=G2087),OR(CORE_MODE&lt;&gt;3,E_CORE&lt;=E_NULL_MAX)),1,0)</f>
        <v>0</v>
      </c>
      <c r="AL2087" s="31" t="n">
        <f aca="false">IF(AK2087=1,IF(OBJECTIVE=1,AI2087,AJ2087),1000000000000)+ROW()*0.000000001</f>
        <v>1000000000000</v>
      </c>
      <c r="AM2087" s="31" t="n">
        <v>10.99395</v>
      </c>
      <c r="AN2087" s="41" t="n">
        <v>1.227054</v>
      </c>
      <c r="AO2087" s="31" t="n">
        <v>5.640171</v>
      </c>
      <c r="AP2087" s="31" t="n">
        <f aca="false">IF(CORE_MODE=1,G2087,IF(OR(CORE_MODE=3,CORE_MODE=4),G2087+(CHOOSE(N_CW+1,0,1,CW_N2,CW_N3,CW_N4,CW_N5,CW_N6)+CHOOSE(N_CW_A+1,0,CW_A1,CW_A2))*CW_PER_SWING*AM2087,AM2087))</f>
        <v>43.95205330885</v>
      </c>
      <c r="AQ2087" s="41" t="n">
        <f aca="false">IF(CORE_MODE=2,AN2087,K2087)</f>
        <v>1.284615</v>
      </c>
      <c r="AR2087" s="31" t="n">
        <f aca="false">IF(CORE_MODE=2,AO2087,L2087)</f>
        <v>6.606629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31" t="n">
        <v>20.62</v>
      </c>
      <c r="H2088" s="8" t="n">
        <v>140.219365</v>
      </c>
      <c r="I2088" s="8" t="n">
        <v>855.876108</v>
      </c>
      <c r="J2088" s="31" t="n">
        <v>6.103837</v>
      </c>
      <c r="K2088" s="41" t="n">
        <v>1.311279</v>
      </c>
      <c r="L2088" s="31" t="n">
        <v>11.104627</v>
      </c>
      <c r="M2088" s="8" t="n">
        <v>208.5</v>
      </c>
      <c r="N2088" s="8" t="n">
        <v>1037</v>
      </c>
      <c r="O2088" s="31" t="n">
        <v>14.585527</v>
      </c>
      <c r="P2088" s="31" t="n">
        <v>9.195047</v>
      </c>
      <c r="Q2088" s="31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31" t="n">
        <v>6.346088</v>
      </c>
      <c r="W2088" s="41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2*ROUNDUP(G2088*1000/V_ZENER,0)*PRICE_Z+(4+IF(CORE_MODE=1,1,0)+IF(OR(CORE_MODE=3,CORE_MODE=4),1+2*N_CW+2*N_CW_A,0))*ROUNDUP(G2088*DIODE_SAFETY/V_STICK,0)*PRICE_STICK</f>
        <v>169.8</v>
      </c>
      <c r="AG2088" s="24" t="n">
        <f aca="false">SUM(X2088:AF2088)</f>
        <v>2607.00488865</v>
      </c>
      <c r="AH2088" s="20" t="n">
        <f aca="false">FIXED_BOM</f>
        <v>3666</v>
      </c>
      <c r="AI2088" s="24" t="n">
        <f aca="false">(AG2088+AH2088)*(1+CONT)</f>
        <v>7213.9556219475</v>
      </c>
      <c r="AJ2088" s="24" t="n">
        <f aca="false">IF(AR2088&gt;0,AI2088/AR2088,1000000000000)</f>
        <v>649.635113538483</v>
      </c>
      <c r="AK2088" s="8" t="n">
        <f aca="false">IF(AND(AP2088&gt;=V_NEED,AR2088&gt;=P_MIN,AQ2088&gt;=Z_MIN,F2088&lt;=N_CAP,D2088&lt;=R_MAX,OR(CORONA_REQ=0,O2088&gt;=G2088),OR(CORE_MODE&lt;&gt;3,E_CORE&lt;=E_NULL_MAX)),1,0)</f>
        <v>0</v>
      </c>
      <c r="AL2088" s="31" t="n">
        <f aca="false">IF(AK2088=1,IF(OBJECTIVE=1,AI2088,AJ2088),1000000000000)+ROW()*0.000000001</f>
        <v>1000000000000</v>
      </c>
      <c r="AM2088" s="31" t="n">
        <v>11.081943</v>
      </c>
      <c r="AN2088" s="41" t="n">
        <v>1.271394</v>
      </c>
      <c r="AO2088" s="31" t="n">
        <v>10.156515</v>
      </c>
      <c r="AP2088" s="31" t="n">
        <f aca="false">IF(CORE_MODE=1,G2088,IF(OR(CORE_MODE=3,CORE_MODE=4),G2088+(CHOOSE(N_CW+1,0,1,CW_N2,CW_N3,CW_N4,CW_N5,CW_N6)+CHOOSE(N_CW_A+1,0,CW_A1,CW_A2))*CW_PER_SWING*AM2088,AM2088))</f>
        <v>44.138797597009</v>
      </c>
      <c r="AQ2088" s="41" t="n">
        <f aca="false">IF(CORE_MODE=2,AN2088,K2088)</f>
        <v>1.311279</v>
      </c>
      <c r="AR2088" s="31" t="n">
        <f aca="false">IF(CORE_MODE=2,AO2088,L2088)</f>
        <v>11.104627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31" t="n">
        <v>20.62</v>
      </c>
      <c r="H2089" s="8" t="n">
        <v>190.480952</v>
      </c>
      <c r="I2089" s="8" t="n">
        <v>1167.103784</v>
      </c>
      <c r="J2089" s="31" t="n">
        <v>6.127142</v>
      </c>
      <c r="K2089" s="41" t="n">
        <v>1.324743</v>
      </c>
      <c r="L2089" s="31" t="n">
        <v>15.621368</v>
      </c>
      <c r="M2089" s="8" t="n">
        <v>277.5</v>
      </c>
      <c r="N2089" s="8" t="n">
        <v>1175</v>
      </c>
      <c r="O2089" s="31" t="n">
        <v>14.585527</v>
      </c>
      <c r="P2089" s="31" t="n">
        <v>12.260062</v>
      </c>
      <c r="Q2089" s="31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31" t="n">
        <v>8.040014</v>
      </c>
      <c r="W2089" s="41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2*ROUNDUP(G2089*1000/V_ZENER,0)*PRICE_Z+(4+IF(CORE_MODE=1,1,0)+IF(OR(CORE_MODE=3,CORE_MODE=4),1+2*N_CW+2*N_CW_A,0))*ROUNDUP(G2089*DIODE_SAFETY/V_STICK,0)*PRICE_STICK</f>
        <v>169.8</v>
      </c>
      <c r="AG2089" s="24" t="n">
        <f aca="false">SUM(X2089:AF2089)</f>
        <v>3311.61275636</v>
      </c>
      <c r="AH2089" s="20" t="n">
        <f aca="false">FIXED_BOM</f>
        <v>3666</v>
      </c>
      <c r="AI2089" s="24" t="n">
        <f aca="false">(AG2089+AH2089)*(1+CONT)</f>
        <v>8024.254669814</v>
      </c>
      <c r="AJ2089" s="24" t="n">
        <f aca="false">IF(AR2089&gt;0,AI2089/AR2089,1000000000000)</f>
        <v>513.67170082761</v>
      </c>
      <c r="AK2089" s="8" t="n">
        <f aca="false">IF(AND(AP2089&gt;=V_NEED,AR2089&gt;=P_MIN,AQ2089&gt;=Z_MIN,F2089&lt;=N_CAP,D2089&lt;=R_MAX,OR(CORONA_REQ=0,O2089&gt;=G2089),OR(CORE_MODE&lt;&gt;3,E_CORE&lt;=E_NULL_MAX)),1,0)</f>
        <v>0</v>
      </c>
      <c r="AL2089" s="31" t="n">
        <f aca="false">IF(AK2089=1,IF(OBJECTIVE=1,AI2089,AJ2089),1000000000000)+ROW()*0.000000001</f>
        <v>1000000000000</v>
      </c>
      <c r="AM2089" s="31" t="n">
        <v>11.145847</v>
      </c>
      <c r="AN2089" s="41" t="n">
        <v>1.29342</v>
      </c>
      <c r="AO2089" s="31" t="n">
        <v>14.631678</v>
      </c>
      <c r="AP2089" s="31" t="n">
        <f aca="false">IF(CORE_MODE=1,G2089,IF(OR(CORE_MODE=3,CORE_MODE=4),G2089+(CHOOSE(N_CW+1,0,1,CW_N2,CW_N3,CW_N4,CW_N5,CW_N6)+CHOOSE(N_CW_A+1,0,CW_A1,CW_A2))*CW_PER_SWING*AM2089,AM2089))</f>
        <v>44.274418691761</v>
      </c>
      <c r="AQ2089" s="41" t="n">
        <f aca="false">IF(CORE_MODE=2,AN2089,K2089)</f>
        <v>1.324743</v>
      </c>
      <c r="AR2089" s="31" t="n">
        <f aca="false">IF(CORE_MODE=2,AO2089,L2089)</f>
        <v>15.621368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31" t="n">
        <v>20.62</v>
      </c>
      <c r="H2090" s="8" t="n">
        <v>240.742539</v>
      </c>
      <c r="I2090" s="8" t="n">
        <v>1478.33146</v>
      </c>
      <c r="J2090" s="31" t="n">
        <v>6.140716</v>
      </c>
      <c r="K2090" s="41" t="n">
        <v>1.332376</v>
      </c>
      <c r="L2090" s="31" t="n">
        <v>20.135794</v>
      </c>
      <c r="M2090" s="8" t="n">
        <v>346.5</v>
      </c>
      <c r="N2090" s="8" t="n">
        <v>1313</v>
      </c>
      <c r="O2090" s="31" t="n">
        <v>14.585527</v>
      </c>
      <c r="P2090" s="31" t="n">
        <v>15.325078</v>
      </c>
      <c r="Q2090" s="31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31" t="n">
        <v>9.733941</v>
      </c>
      <c r="W2090" s="41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2*ROUNDUP(G2090*1000/V_ZENER,0)*PRICE_Z+(4+IF(CORE_MODE=1,1,0)+IF(OR(CORE_MODE=3,CORE_MODE=4),1+2*N_CW+2*N_CW_A,0))*ROUNDUP(G2090*DIODE_SAFETY/V_STICK,0)*PRICE_STICK</f>
        <v>169.8</v>
      </c>
      <c r="AG2090" s="24" t="n">
        <f aca="false">SUM(X2090:AF2090)</f>
        <v>4016.22069604</v>
      </c>
      <c r="AH2090" s="20" t="n">
        <f aca="false">FIXED_BOM</f>
        <v>3666</v>
      </c>
      <c r="AI2090" s="24" t="n">
        <f aca="false">(AG2090+AH2090)*(1+CONT)</f>
        <v>8834.553800446</v>
      </c>
      <c r="AJ2090" s="24" t="n">
        <f aca="false">IF(AR2090&gt;0,AI2090/AR2090,1000000000000)</f>
        <v>438.748717852696</v>
      </c>
      <c r="AK2090" s="8" t="n">
        <f aca="false">IF(AND(AP2090&gt;=V_NEED,AR2090&gt;=P_MIN,AQ2090&gt;=Z_MIN,F2090&lt;=N_CAP,D2090&lt;=R_MAX,OR(CORONA_REQ=0,O2090&gt;=G2090),OR(CORE_MODE&lt;&gt;3,E_CORE&lt;=E_NULL_MAX)),1,0)</f>
        <v>0</v>
      </c>
      <c r="AL2090" s="31" t="n">
        <f aca="false">IF(AK2090=1,IF(OBJECTIVE=1,AI2090,AJ2090),1000000000000)+ROW()*0.000000001</f>
        <v>1000000000000</v>
      </c>
      <c r="AM2090" s="31" t="n">
        <v>11.194173</v>
      </c>
      <c r="AN2090" s="41" t="n">
        <v>1.307775</v>
      </c>
      <c r="AO2090" s="31" t="n">
        <v>19.196725</v>
      </c>
      <c r="AP2090" s="31" t="n">
        <f aca="false">IF(CORE_MODE=1,G2090,IF(OR(CORE_MODE=3,CORE_MODE=4),G2090+(CHOOSE(N_CW+1,0,1,CW_N2,CW_N3,CW_N4,CW_N5,CW_N6)+CHOOSE(N_CW_A+1,0,CW_A1,CW_A2))*CW_PER_SWING*AM2090,AM2090))</f>
        <v>44.376979173499</v>
      </c>
      <c r="AQ2090" s="41" t="n">
        <f aca="false">IF(CORE_MODE=2,AN2090,K2090)</f>
        <v>1.332376</v>
      </c>
      <c r="AR2090" s="31" t="n">
        <f aca="false">IF(CORE_MODE=2,AO2090,L2090)</f>
        <v>20.135794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31" t="n">
        <v>20.62</v>
      </c>
      <c r="H2091" s="8" t="n">
        <v>291.004126</v>
      </c>
      <c r="I2091" s="8" t="n">
        <v>1789.559135</v>
      </c>
      <c r="J2091" s="31" t="n">
        <v>6.149601</v>
      </c>
      <c r="K2091" s="41" t="n">
        <v>1.337881</v>
      </c>
      <c r="L2091" s="31" t="n">
        <v>24.6667</v>
      </c>
      <c r="M2091" s="8" t="n">
        <v>415.5</v>
      </c>
      <c r="N2091" s="8" t="n">
        <v>1451</v>
      </c>
      <c r="O2091" s="31" t="n">
        <v>14.585527</v>
      </c>
      <c r="P2091" s="31" t="n">
        <v>18.390093</v>
      </c>
      <c r="Q2091" s="31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31" t="n">
        <v>11.427867</v>
      </c>
      <c r="W2091" s="41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2*ROUNDUP(G2091*1000/V_ZENER,0)*PRICE_Z+(4+IF(CORE_MODE=1,1,0)+IF(OR(CORE_MODE=3,CORE_MODE=4),1+2*N_CW+2*N_CW_A,0))*ROUNDUP(G2091*DIODE_SAFETY/V_STICK,0)*PRICE_STICK</f>
        <v>169.8</v>
      </c>
      <c r="AG2091" s="24" t="n">
        <f aca="false">SUM(X2091:AF2091)</f>
        <v>4720.82850375</v>
      </c>
      <c r="AH2091" s="20" t="n">
        <f aca="false">FIXED_BOM</f>
        <v>3666</v>
      </c>
      <c r="AI2091" s="24" t="n">
        <f aca="false">(AG2091+AH2091)*(1+CONT)</f>
        <v>9644.8527793125</v>
      </c>
      <c r="AJ2091" s="24" t="n">
        <f aca="false">IF(AR2091&gt;0,AI2091/AR2091,1000000000000)</f>
        <v>391.007016719403</v>
      </c>
      <c r="AK2091" s="8" t="n">
        <f aca="false">IF(AND(AP2091&gt;=V_NEED,AR2091&gt;=P_MIN,AQ2091&gt;=Z_MIN,F2091&lt;=N_CAP,D2091&lt;=R_MAX,OR(CORONA_REQ=0,O2091&gt;=G2091),OR(CORE_MODE&lt;&gt;3,E_CORE&lt;=E_NULL_MAX)),1,0)</f>
        <v>0</v>
      </c>
      <c r="AL2091" s="31" t="n">
        <f aca="false">IF(AK2091=1,IF(OBJECTIVE=1,AI2091,AJ2091),1000000000000)+ROW()*0.000000001</f>
        <v>1000000000000</v>
      </c>
      <c r="AM2091" s="31" t="n">
        <v>11.25725</v>
      </c>
      <c r="AN2091" s="41" t="n">
        <v>1.31657</v>
      </c>
      <c r="AO2091" s="31" t="n">
        <v>23.690332</v>
      </c>
      <c r="AP2091" s="31" t="n">
        <f aca="false">IF(CORE_MODE=1,G2091,IF(OR(CORE_MODE=3,CORE_MODE=4),G2091+(CHOOSE(N_CW+1,0,1,CW_N2,CW_N3,CW_N4,CW_N5,CW_N6)+CHOOSE(N_CW_A+1,0,CW_A1,CW_A2))*CW_PER_SWING*AM2091,AM2091))</f>
        <v>44.51084515675</v>
      </c>
      <c r="AQ2091" s="41" t="n">
        <f aca="false">IF(CORE_MODE=2,AN2091,K2091)</f>
        <v>1.337881</v>
      </c>
      <c r="AR2091" s="31" t="n">
        <f aca="false">IF(CORE_MODE=2,AO2091,L2091)</f>
        <v>24.6667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31" t="n">
        <v>20.62</v>
      </c>
      <c r="H2092" s="8" t="n">
        <v>391.5273</v>
      </c>
      <c r="I2092" s="8" t="n">
        <v>2412.014487</v>
      </c>
      <c r="J2092" s="31" t="n">
        <v>6.160527</v>
      </c>
      <c r="K2092" s="41" t="n">
        <v>1.344077</v>
      </c>
      <c r="L2092" s="31" t="n">
        <v>33.673023</v>
      </c>
      <c r="M2092" s="8" t="n">
        <v>553.5</v>
      </c>
      <c r="N2092" s="8" t="n">
        <v>1727</v>
      </c>
      <c r="O2092" s="31" t="n">
        <v>14.585527</v>
      </c>
      <c r="P2092" s="31" t="n">
        <v>24.520124</v>
      </c>
      <c r="Q2092" s="31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31" t="n">
        <v>14.815721</v>
      </c>
      <c r="W2092" s="41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2*ROUNDUP(G2092*1000/V_ZENER,0)*PRICE_Z+(4+IF(CORE_MODE=1,1,0)+IF(OR(CORE_MODE=3,CORE_MODE=4),1+2*N_CW+2*N_CW_A,0))*ROUNDUP(G2092*DIODE_SAFETY/V_STICK,0)*PRICE_STICK</f>
        <v>169.8</v>
      </c>
      <c r="AG2092" s="24" t="n">
        <f aca="false">SUM(X2092:AF2092)</f>
        <v>6130.04437811</v>
      </c>
      <c r="AH2092" s="20" t="n">
        <f aca="false">FIXED_BOM</f>
        <v>3666</v>
      </c>
      <c r="AI2092" s="24" t="n">
        <f aca="false">(AG2092+AH2092)*(1+CONT)</f>
        <v>11265.4510348265</v>
      </c>
      <c r="AJ2092" s="24" t="n">
        <f aca="false">IF(AR2092&gt;0,AI2092/AR2092,1000000000000)</f>
        <v>334.554192975977</v>
      </c>
      <c r="AK2092" s="8" t="n">
        <f aca="false">IF(AND(AP2092&gt;=V_NEED,AR2092&gt;=P_MIN,AQ2092&gt;=Z_MIN,F2092&lt;=N_CAP,D2092&lt;=R_MAX,OR(CORONA_REQ=0,O2092&gt;=G2092),OR(CORE_MODE&lt;&gt;3,E_CORE&lt;=E_NULL_MAX)),1,0)</f>
        <v>0</v>
      </c>
      <c r="AL2092" s="31" t="n">
        <f aca="false">IF(AK2092=1,IF(OBJECTIVE=1,AI2092,AJ2092),1000000000000)+ROW()*0.000000001</f>
        <v>1000000000000</v>
      </c>
      <c r="AM2092" s="31" t="n">
        <v>11.358687</v>
      </c>
      <c r="AN2092" s="41" t="n">
        <v>1.327713</v>
      </c>
      <c r="AO2092" s="31" t="n">
        <v>32.682623</v>
      </c>
      <c r="AP2092" s="31" t="n">
        <f aca="false">IF(CORE_MODE=1,G2092,IF(OR(CORE_MODE=3,CORE_MODE=4),G2092+(CHOOSE(N_CW+1,0,1,CW_N2,CW_N3,CW_N4,CW_N5,CW_N6)+CHOOSE(N_CW_A+1,0,CW_A1,CW_A2))*CW_PER_SWING*AM2092,AM2092))</f>
        <v>44.726121148681</v>
      </c>
      <c r="AQ2092" s="41" t="n">
        <f aca="false">IF(CORE_MODE=2,AN2092,K2092)</f>
        <v>1.344077</v>
      </c>
      <c r="AR2092" s="31" t="n">
        <f aca="false">IF(CORE_MODE=2,AO2092,L2092)</f>
        <v>33.673023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31" t="n">
        <v>20.62</v>
      </c>
      <c r="H2093" s="8" t="n">
        <v>49.231633</v>
      </c>
      <c r="I2093" s="8" t="n">
        <v>391.049461</v>
      </c>
      <c r="J2093" s="31" t="n">
        <v>7.943053</v>
      </c>
      <c r="K2093" s="41" t="n">
        <v>1.317335</v>
      </c>
      <c r="L2093" s="31" t="n">
        <v>5.117576</v>
      </c>
      <c r="M2093" s="8" t="n">
        <v>134</v>
      </c>
      <c r="N2093" s="8" t="n">
        <v>888</v>
      </c>
      <c r="O2093" s="31" t="n">
        <v>15.86467</v>
      </c>
      <c r="P2093" s="31" t="n">
        <v>6.001906</v>
      </c>
      <c r="Q2093" s="31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31" t="n">
        <v>4.517138</v>
      </c>
      <c r="W2093" s="41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2*ROUNDUP(G2093*1000/V_ZENER,0)*PRICE_Z+(4+IF(CORE_MODE=1,1,0)+IF(OR(CORE_MODE=3,CORE_MODE=4),1+2*N_CW+2*N_CW_A,0))*ROUNDUP(G2093*DIODE_SAFETY/V_STICK,0)*PRICE_STICK</f>
        <v>169.8</v>
      </c>
      <c r="AG2093" s="24" t="n">
        <f aca="false">SUM(X2093:AF2093)</f>
        <v>1831.51679758</v>
      </c>
      <c r="AH2093" s="20" t="n">
        <f aca="false">FIXED_BOM</f>
        <v>3666</v>
      </c>
      <c r="AI2093" s="24" t="n">
        <f aca="false">(AG2093+AH2093)*(1+CONT)</f>
        <v>6322.144317217</v>
      </c>
      <c r="AJ2093" s="24" t="n">
        <f aca="false">IF(AR2093&gt;0,AI2093/AR2093,1000000000000)</f>
        <v>1235.37868655336</v>
      </c>
      <c r="AK2093" s="8" t="n">
        <f aca="false">IF(AND(AP2093&gt;=V_NEED,AR2093&gt;=P_MIN,AQ2093&gt;=Z_MIN,F2093&lt;=N_CAP,D2093&lt;=R_MAX,OR(CORONA_REQ=0,O2093&gt;=G2093),OR(CORE_MODE&lt;&gt;3,E_CORE&lt;=E_NULL_MAX)),1,0)</f>
        <v>0</v>
      </c>
      <c r="AL2093" s="31" t="n">
        <f aca="false">IF(AK2093=1,IF(OBJECTIVE=1,AI2093,AJ2093),1000000000000)+ROW()*0.000000001</f>
        <v>1000000000000</v>
      </c>
      <c r="AM2093" s="31" t="n">
        <v>11.061002</v>
      </c>
      <c r="AN2093" s="41" t="n">
        <v>1.233363</v>
      </c>
      <c r="AO2093" s="31" t="n">
        <v>4.149237</v>
      </c>
      <c r="AP2093" s="31" t="n">
        <f aca="false">IF(CORE_MODE=1,G2093,IF(OR(CORE_MODE=3,CORE_MODE=4),G2093+(CHOOSE(N_CW+1,0,1,CW_N2,CW_N3,CW_N4,CW_N5,CW_N6)+CHOOSE(N_CW_A+1,0,CW_A1,CW_A2))*CW_PER_SWING*AM2093,AM2093))</f>
        <v>44.094355287526</v>
      </c>
      <c r="AQ2093" s="41" t="n">
        <f aca="false">IF(CORE_MODE=2,AN2093,K2093)</f>
        <v>1.317335</v>
      </c>
      <c r="AR2093" s="31" t="n">
        <f aca="false">IF(CORE_MODE=2,AO2093,L2093)</f>
        <v>5.117576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31" t="n">
        <v>20.62</v>
      </c>
      <c r="H2094" s="8" t="n">
        <v>76.221137</v>
      </c>
      <c r="I2094" s="8" t="n">
        <v>614.506296</v>
      </c>
      <c r="J2094" s="31" t="n">
        <v>8.062151</v>
      </c>
      <c r="K2094" s="41" t="n">
        <v>1.357937</v>
      </c>
      <c r="L2094" s="31" t="n">
        <v>8.784083</v>
      </c>
      <c r="M2094" s="8" t="n">
        <v>206</v>
      </c>
      <c r="N2094" s="8" t="n">
        <v>1032</v>
      </c>
      <c r="O2094" s="31" t="n">
        <v>15.86467</v>
      </c>
      <c r="P2094" s="31" t="n">
        <v>9.002859</v>
      </c>
      <c r="Q2094" s="31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31" t="n">
        <v>6.284713</v>
      </c>
      <c r="W2094" s="41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2*ROUNDUP(G2094*1000/V_ZENER,0)*PRICE_Z+(4+IF(CORE_MODE=1,1,0)+IF(OR(CORE_MODE=3,CORE_MODE=4),1+2*N_CW+2*N_CW_A,0))*ROUNDUP(G2094*DIODE_SAFETY/V_STICK,0)*PRICE_STICK</f>
        <v>169.8</v>
      </c>
      <c r="AG2094" s="24" t="n">
        <f aca="false">SUM(X2094:AF2094)</f>
        <v>2553.23311887</v>
      </c>
      <c r="AH2094" s="20" t="n">
        <f aca="false">FIXED_BOM</f>
        <v>3666</v>
      </c>
      <c r="AI2094" s="24" t="n">
        <f aca="false">(AG2094+AH2094)*(1+CONT)</f>
        <v>7152.1180867005</v>
      </c>
      <c r="AJ2094" s="24" t="n">
        <f aca="false">IF(AR2094&gt;0,AI2094/AR2094,1000000000000)</f>
        <v>814.213400158047</v>
      </c>
      <c r="AK2094" s="8" t="n">
        <f aca="false">IF(AND(AP2094&gt;=V_NEED,AR2094&gt;=P_MIN,AQ2094&gt;=Z_MIN,F2094&lt;=N_CAP,D2094&lt;=R_MAX,OR(CORONA_REQ=0,O2094&gt;=G2094),OR(CORE_MODE&lt;&gt;3,E_CORE&lt;=E_NULL_MAX)),1,0)</f>
        <v>0</v>
      </c>
      <c r="AL2094" s="31" t="n">
        <f aca="false">IF(AK2094=1,IF(OBJECTIVE=1,AI2094,AJ2094),1000000000000)+ROW()*0.000000001</f>
        <v>1000000000000</v>
      </c>
      <c r="AM2094" s="31" t="n">
        <v>11.176189</v>
      </c>
      <c r="AN2094" s="41" t="n">
        <v>1.29638</v>
      </c>
      <c r="AO2094" s="31" t="n">
        <v>7.806696</v>
      </c>
      <c r="AP2094" s="31" t="n">
        <f aca="false">IF(CORE_MODE=1,G2094,IF(OR(CORE_MODE=3,CORE_MODE=4),G2094+(CHOOSE(N_CW+1,0,1,CW_N2,CW_N3,CW_N4,CW_N5,CW_N6)+CHOOSE(N_CW_A+1,0,CW_A1,CW_A2))*CW_PER_SWING*AM2094,AM2094))</f>
        <v>44.338812395707</v>
      </c>
      <c r="AQ2094" s="41" t="n">
        <f aca="false">IF(CORE_MODE=2,AN2094,K2094)</f>
        <v>1.357937</v>
      </c>
      <c r="AR2094" s="31" t="n">
        <f aca="false">IF(CORE_MODE=2,AO2094,L2094)</f>
        <v>8.784083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31" t="n">
        <v>20.62</v>
      </c>
      <c r="H2095" s="8" t="n">
        <v>103.210641</v>
      </c>
      <c r="I2095" s="8" t="n">
        <v>837.963131</v>
      </c>
      <c r="J2095" s="31" t="n">
        <v>8.118961</v>
      </c>
      <c r="K2095" s="41" t="n">
        <v>1.378396</v>
      </c>
      <c r="L2095" s="31" t="n">
        <v>12.474209</v>
      </c>
      <c r="M2095" s="8" t="n">
        <v>266</v>
      </c>
      <c r="N2095" s="8" t="n">
        <v>1152</v>
      </c>
      <c r="O2095" s="31" t="n">
        <v>15.86467</v>
      </c>
      <c r="P2095" s="31" t="n">
        <v>12.003812</v>
      </c>
      <c r="Q2095" s="31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31" t="n">
        <v>7.757693</v>
      </c>
      <c r="W2095" s="41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2*ROUNDUP(G2095*1000/V_ZENER,0)*PRICE_Z+(4+IF(CORE_MODE=1,1,0)+IF(OR(CORE_MODE=3,CORE_MODE=4),1+2*N_CW+2*N_CW_A,0))*ROUNDUP(G2095*DIODE_SAFETY/V_STICK,0)*PRICE_STICK</f>
        <v>169.8</v>
      </c>
      <c r="AG2095" s="24" t="n">
        <f aca="false">SUM(X2095:AF2095)</f>
        <v>3162.81192722</v>
      </c>
      <c r="AH2095" s="20" t="n">
        <f aca="false">FIXED_BOM</f>
        <v>3666</v>
      </c>
      <c r="AI2095" s="24" t="n">
        <f aca="false">(AG2095+AH2095)*(1+CONT)</f>
        <v>7853.133716303</v>
      </c>
      <c r="AJ2095" s="24" t="n">
        <f aca="false">IF(AR2095&gt;0,AI2095/AR2095,1000000000000)</f>
        <v>629.549634474058</v>
      </c>
      <c r="AK2095" s="8" t="n">
        <f aca="false">IF(AND(AP2095&gt;=V_NEED,AR2095&gt;=P_MIN,AQ2095&gt;=Z_MIN,F2095&lt;=N_CAP,D2095&lt;=R_MAX,OR(CORONA_REQ=0,O2095&gt;=G2095),OR(CORE_MODE&lt;&gt;3,E_CORE&lt;=E_NULL_MAX)),1,0)</f>
        <v>0</v>
      </c>
      <c r="AL2095" s="31" t="n">
        <f aca="false">IF(AK2095=1,IF(OBJECTIVE=1,AI2095,AJ2095),1000000000000)+ROW()*0.000000001</f>
        <v>1000000000000</v>
      </c>
      <c r="AM2095" s="31" t="n">
        <v>11.239586</v>
      </c>
      <c r="AN2095" s="41" t="n">
        <v>1.330961</v>
      </c>
      <c r="AO2095" s="31" t="n">
        <v>11.528021</v>
      </c>
      <c r="AP2095" s="31" t="n">
        <f aca="false">IF(CORE_MODE=1,G2095,IF(OR(CORE_MODE=3,CORE_MODE=4),G2095+(CHOOSE(N_CW+1,0,1,CW_N2,CW_N3,CW_N4,CW_N5,CW_N6)+CHOOSE(N_CW_A+1,0,CW_A1,CW_A2))*CW_PER_SWING*AM2095,AM2095))</f>
        <v>44.473357503118</v>
      </c>
      <c r="AQ2095" s="41" t="n">
        <f aca="false">IF(CORE_MODE=2,AN2095,K2095)</f>
        <v>1.378396</v>
      </c>
      <c r="AR2095" s="31" t="n">
        <f aca="false">IF(CORE_MODE=2,AO2095,L2095)</f>
        <v>12.474209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31" t="n">
        <v>20.62</v>
      </c>
      <c r="H2096" s="8" t="n">
        <v>130.200146</v>
      </c>
      <c r="I2096" s="8" t="n">
        <v>1061.419965</v>
      </c>
      <c r="J2096" s="31" t="n">
        <v>8.152218</v>
      </c>
      <c r="K2096" s="41" t="n">
        <v>1.391015</v>
      </c>
      <c r="L2096" s="31" t="n">
        <v>16.178465</v>
      </c>
      <c r="M2096" s="8" t="n">
        <v>326</v>
      </c>
      <c r="N2096" s="8" t="n">
        <v>1272</v>
      </c>
      <c r="O2096" s="31" t="n">
        <v>15.86467</v>
      </c>
      <c r="P2096" s="31" t="n">
        <v>15.004765</v>
      </c>
      <c r="Q2096" s="31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31" t="n">
        <v>9.230673</v>
      </c>
      <c r="W2096" s="41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2*ROUNDUP(G2096*1000/V_ZENER,0)*PRICE_Z+(4+IF(CORE_MODE=1,1,0)+IF(OR(CORE_MODE=3,CORE_MODE=4),1+2*N_CW+2*N_CW_A,0))*ROUNDUP(G2096*DIODE_SAFETY/V_STICK,0)*PRICE_STICK</f>
        <v>169.8</v>
      </c>
      <c r="AG2096" s="24" t="n">
        <f aca="false">SUM(X2096:AF2096)</f>
        <v>3772.39067057</v>
      </c>
      <c r="AH2096" s="20" t="n">
        <f aca="false">FIXED_BOM</f>
        <v>3666</v>
      </c>
      <c r="AI2096" s="24" t="n">
        <f aca="false">(AG2096+AH2096)*(1+CONT)</f>
        <v>8554.1492711555</v>
      </c>
      <c r="AJ2096" s="24" t="n">
        <f aca="false">IF(AR2096&gt;0,AI2096/AR2096,1000000000000)</f>
        <v>528.736766507546</v>
      </c>
      <c r="AK2096" s="8" t="n">
        <f aca="false">IF(AND(AP2096&gt;=V_NEED,AR2096&gt;=P_MIN,AQ2096&gt;=Z_MIN,F2096&lt;=N_CAP,D2096&lt;=R_MAX,OR(CORONA_REQ=0,O2096&gt;=G2096),OR(CORE_MODE&lt;&gt;3,E_CORE&lt;=E_NULL_MAX)),1,0)</f>
        <v>0</v>
      </c>
      <c r="AL2096" s="31" t="n">
        <f aca="false">IF(AK2096=1,IF(OBJECTIVE=1,AI2096,AJ2096),1000000000000)+ROW()*0.000000001</f>
        <v>1000000000000</v>
      </c>
      <c r="AM2096" s="31" t="n">
        <v>11.289173</v>
      </c>
      <c r="AN2096" s="41" t="n">
        <v>1.351114</v>
      </c>
      <c r="AO2096" s="31" t="n">
        <v>15.186157</v>
      </c>
      <c r="AP2096" s="31" t="n">
        <f aca="false">IF(CORE_MODE=1,G2096,IF(OR(CORE_MODE=3,CORE_MODE=4),G2096+(CHOOSE(N_CW+1,0,1,CW_N2,CW_N3,CW_N4,CW_N5,CW_N6)+CHOOSE(N_CW_A+1,0,CW_A1,CW_A2))*CW_PER_SWING*AM2096,AM2096))</f>
        <v>44.578594158499</v>
      </c>
      <c r="AQ2096" s="41" t="n">
        <f aca="false">IF(CORE_MODE=2,AN2096,K2096)</f>
        <v>1.391015</v>
      </c>
      <c r="AR2096" s="31" t="n">
        <f aca="false">IF(CORE_MODE=2,AO2096,L2096)</f>
        <v>16.178465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31" t="n">
        <v>20.62</v>
      </c>
      <c r="H2097" s="8" t="n">
        <v>157.18965</v>
      </c>
      <c r="I2097" s="8" t="n">
        <v>1284.8768</v>
      </c>
      <c r="J2097" s="31" t="n">
        <v>8.174055</v>
      </c>
      <c r="K2097" s="41" t="n">
        <v>1.398652</v>
      </c>
      <c r="L2097" s="31" t="n">
        <v>19.874795</v>
      </c>
      <c r="M2097" s="8" t="n">
        <v>398</v>
      </c>
      <c r="N2097" s="8" t="n">
        <v>1416</v>
      </c>
      <c r="O2097" s="31" t="n">
        <v>15.86467</v>
      </c>
      <c r="P2097" s="31" t="n">
        <v>18.005718</v>
      </c>
      <c r="Q2097" s="31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31" t="n">
        <v>10.998248</v>
      </c>
      <c r="W2097" s="41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2*ROUNDUP(G2097*1000/V_ZENER,0)*PRICE_Z+(4+IF(CORE_MODE=1,1,0)+IF(OR(CORE_MODE=3,CORE_MODE=4),1+2*N_CW+2*N_CW_A,0))*ROUNDUP(G2097*DIODE_SAFETY/V_STICK,0)*PRICE_STICK</f>
        <v>169.8</v>
      </c>
      <c r="AG2097" s="24" t="n">
        <f aca="false">SUM(X2097:AF2097)</f>
        <v>4494.10699186</v>
      </c>
      <c r="AH2097" s="20" t="n">
        <f aca="false">FIXED_BOM</f>
        <v>3666</v>
      </c>
      <c r="AI2097" s="24" t="n">
        <f aca="false">(AG2097+AH2097)*(1+CONT)</f>
        <v>9384.123040639</v>
      </c>
      <c r="AJ2097" s="24" t="n">
        <f aca="false">IF(AR2097&gt;0,AI2097/AR2097,1000000000000)</f>
        <v>472.162004218861</v>
      </c>
      <c r="AK2097" s="8" t="n">
        <f aca="false">IF(AND(AP2097&gt;=V_NEED,AR2097&gt;=P_MIN,AQ2097&gt;=Z_MIN,F2097&lt;=N_CAP,D2097&lt;=R_MAX,OR(CORONA_REQ=0,O2097&gt;=G2097),OR(CORE_MODE&lt;&gt;3,E_CORE&lt;=E_NULL_MAX)),1,0)</f>
        <v>0</v>
      </c>
      <c r="AL2097" s="31" t="n">
        <f aca="false">IF(AK2097=1,IF(OBJECTIVE=1,AI2097,AJ2097),1000000000000)+ROW()*0.000000001</f>
        <v>1000000000000</v>
      </c>
      <c r="AM2097" s="31" t="n">
        <v>11.32902</v>
      </c>
      <c r="AN2097" s="41" t="n">
        <v>1.365026</v>
      </c>
      <c r="AO2097" s="31" t="n">
        <v>18.888417</v>
      </c>
      <c r="AP2097" s="31" t="n">
        <f aca="false">IF(CORE_MODE=1,G2097,IF(OR(CORE_MODE=3,CORE_MODE=4),G2097+(CHOOSE(N_CW+1,0,1,CW_N2,CW_N3,CW_N4,CW_N5,CW_N6)+CHOOSE(N_CW_A+1,0,CW_A1,CW_A2))*CW_PER_SWING*AM2097,AM2097))</f>
        <v>44.66315997226</v>
      </c>
      <c r="AQ2097" s="41" t="n">
        <f aca="false">IF(CORE_MODE=2,AN2097,K2097)</f>
        <v>1.398652</v>
      </c>
      <c r="AR2097" s="31" t="n">
        <f aca="false">IF(CORE_MODE=2,AO2097,L2097)</f>
        <v>19.874795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31" t="n">
        <v>20.62</v>
      </c>
      <c r="H2098" s="8" t="n">
        <v>211.168659</v>
      </c>
      <c r="I2098" s="8" t="n">
        <v>1731.79047</v>
      </c>
      <c r="J2098" s="31" t="n">
        <v>8.200982</v>
      </c>
      <c r="K2098" s="41" t="n">
        <v>1.40899</v>
      </c>
      <c r="L2098" s="31" t="n">
        <v>27.267371</v>
      </c>
      <c r="M2098" s="8" t="n">
        <v>530</v>
      </c>
      <c r="N2098" s="8" t="n">
        <v>1680</v>
      </c>
      <c r="O2098" s="31" t="n">
        <v>15.86467</v>
      </c>
      <c r="P2098" s="31" t="n">
        <v>24.007624</v>
      </c>
      <c r="Q2098" s="31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31" t="n">
        <v>14.238804</v>
      </c>
      <c r="W2098" s="41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2*ROUNDUP(G2098*1000/V_ZENER,0)*PRICE_Z+(4+IF(CORE_MODE=1,1,0)+IF(OR(CORE_MODE=3,CORE_MODE=4),1+2*N_CW+2*N_CW_A,0))*ROUNDUP(G2098*DIODE_SAFETY/V_STICK,0)*PRICE_STICK</f>
        <v>169.8</v>
      </c>
      <c r="AG2098" s="24" t="n">
        <f aca="false">SUM(X2098:AF2098)</f>
        <v>5825.40212997</v>
      </c>
      <c r="AH2098" s="20" t="n">
        <f aca="false">FIXED_BOM</f>
        <v>3666</v>
      </c>
      <c r="AI2098" s="24" t="n">
        <f aca="false">(AG2098+AH2098)*(1+CONT)</f>
        <v>10915.1124494655</v>
      </c>
      <c r="AJ2098" s="24" t="n">
        <f aca="false">IF(AR2098&gt;0,AI2098/AR2098,1000000000000)</f>
        <v>400.299407282994</v>
      </c>
      <c r="AK2098" s="8" t="n">
        <f aca="false">IF(AND(AP2098&gt;=V_NEED,AR2098&gt;=P_MIN,AQ2098&gt;=Z_MIN,F2098&lt;=N_CAP,D2098&lt;=R_MAX,OR(CORONA_REQ=0,O2098&gt;=G2098),OR(CORE_MODE&lt;&gt;3,E_CORE&lt;=E_NULL_MAX)),1,0)</f>
        <v>0</v>
      </c>
      <c r="AL2098" s="31" t="n">
        <f aca="false">IF(AK2098=1,IF(OBJECTIVE=1,AI2098,AJ2098),1000000000000)+ROW()*0.000000001</f>
        <v>1000000000000</v>
      </c>
      <c r="AM2098" s="31" t="n">
        <v>11.41262</v>
      </c>
      <c r="AN2098" s="41" t="n">
        <v>1.383259</v>
      </c>
      <c r="AO2098" s="31" t="n">
        <v>26.289909</v>
      </c>
      <c r="AP2098" s="31" t="n">
        <f aca="false">IF(CORE_MODE=1,G2098,IF(OR(CORE_MODE=3,CORE_MODE=4),G2098+(CHOOSE(N_CW+1,0,1,CW_N2,CW_N3,CW_N4,CW_N5,CW_N6)+CHOOSE(N_CW_A+1,0,CW_A1,CW_A2))*CW_PER_SWING*AM2098,AM2098))</f>
        <v>44.84058115906</v>
      </c>
      <c r="AQ2098" s="41" t="n">
        <f aca="false">IF(CORE_MODE=2,AN2098,K2098)</f>
        <v>1.40899</v>
      </c>
      <c r="AR2098" s="31" t="n">
        <f aca="false">IF(CORE_MODE=2,AO2098,L2098)</f>
        <v>27.267371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31" t="n">
        <v>20.62</v>
      </c>
      <c r="H2099" s="8" t="n">
        <v>64.37065</v>
      </c>
      <c r="I2099" s="8" t="n">
        <v>468.849283</v>
      </c>
      <c r="J2099" s="31" t="n">
        <v>7.283588</v>
      </c>
      <c r="K2099" s="41" t="n">
        <v>1.315796</v>
      </c>
      <c r="L2099" s="31" t="n">
        <v>6.120729</v>
      </c>
      <c r="M2099" s="8" t="n">
        <v>146</v>
      </c>
      <c r="N2099" s="8" t="n">
        <v>912</v>
      </c>
      <c r="O2099" s="31" t="n">
        <v>15.86467</v>
      </c>
      <c r="P2099" s="31" t="n">
        <v>7.08764</v>
      </c>
      <c r="Q2099" s="31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31" t="n">
        <v>4.811734</v>
      </c>
      <c r="W2099" s="41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2*ROUNDUP(G2099*1000/V_ZENER,0)*PRICE_Z+(4+IF(CORE_MODE=1,1,0)+IF(OR(CORE_MODE=3,CORE_MODE=4),1+2*N_CW+2*N_CW_A,0))*ROUNDUP(G2099*DIODE_SAFETY/V_STICK,0)*PRICE_STICK</f>
        <v>169.8</v>
      </c>
      <c r="AG2099" s="24" t="n">
        <f aca="false">SUM(X2099:AF2099)</f>
        <v>1956.6506715</v>
      </c>
      <c r="AH2099" s="20" t="n">
        <f aca="false">FIXED_BOM</f>
        <v>3666</v>
      </c>
      <c r="AI2099" s="24" t="n">
        <f aca="false">(AG2099+AH2099)*(1+CONT)</f>
        <v>6466.048272225</v>
      </c>
      <c r="AJ2099" s="24" t="n">
        <f aca="false">IF(AR2099&gt;0,AI2099/AR2099,1000000000000)</f>
        <v>1056.41799730473</v>
      </c>
      <c r="AK2099" s="8" t="n">
        <f aca="false">IF(AND(AP2099&gt;=V_NEED,AR2099&gt;=P_MIN,AQ2099&gt;=Z_MIN,F2099&lt;=N_CAP,D2099&lt;=R_MAX,OR(CORONA_REQ=0,O2099&gt;=G2099),OR(CORE_MODE&lt;&gt;3,E_CORE&lt;=E_NULL_MAX)),1,0)</f>
        <v>0</v>
      </c>
      <c r="AL2099" s="31" t="n">
        <f aca="false">IF(AK2099=1,IF(OBJECTIVE=1,AI2099,AJ2099),1000000000000)+ROW()*0.000000001</f>
        <v>1000000000000</v>
      </c>
      <c r="AM2099" s="31" t="n">
        <v>11.068845</v>
      </c>
      <c r="AN2099" s="41" t="n">
        <v>1.245409</v>
      </c>
      <c r="AO2099" s="31" t="n">
        <v>5.186471</v>
      </c>
      <c r="AP2099" s="31" t="n">
        <f aca="false">IF(CORE_MODE=1,G2099,IF(OR(CORE_MODE=3,CORE_MODE=4),G2099+(CHOOSE(N_CW+1,0,1,CW_N2,CW_N3,CW_N4,CW_N5,CW_N6)+CHOOSE(N_CW_A+1,0,CW_A1,CW_A2))*CW_PER_SWING*AM2099,AM2099))</f>
        <v>44.111000196235</v>
      </c>
      <c r="AQ2099" s="41" t="n">
        <f aca="false">IF(CORE_MODE=2,AN2099,K2099)</f>
        <v>1.315796</v>
      </c>
      <c r="AR2099" s="31" t="n">
        <f aca="false">IF(CORE_MODE=2,AO2099,L2099)</f>
        <v>6.120729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31" t="n">
        <v>20.62</v>
      </c>
      <c r="H2100" s="8" t="n">
        <v>100.011021</v>
      </c>
      <c r="I2100" s="8" t="n">
        <v>736.763158</v>
      </c>
      <c r="J2100" s="31" t="n">
        <v>7.36682</v>
      </c>
      <c r="K2100" s="41" t="n">
        <v>1.349676</v>
      </c>
      <c r="L2100" s="31" t="n">
        <v>10.37222</v>
      </c>
      <c r="M2100" s="8" t="n">
        <v>206</v>
      </c>
      <c r="N2100" s="8" t="n">
        <v>1032</v>
      </c>
      <c r="O2100" s="31" t="n">
        <v>15.86467</v>
      </c>
      <c r="P2100" s="31" t="n">
        <v>10.631461</v>
      </c>
      <c r="Q2100" s="31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31" t="n">
        <v>6.284713</v>
      </c>
      <c r="W2100" s="41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2*ROUNDUP(G2100*1000/V_ZENER,0)*PRICE_Z+(4+IF(CORE_MODE=1,1,0)+IF(OR(CORE_MODE=3,CORE_MODE=4),1+2*N_CW+2*N_CW_A,0))*ROUNDUP(G2100*DIODE_SAFETY/V_STICK,0)*PRICE_STICK</f>
        <v>169.8</v>
      </c>
      <c r="AG2100" s="24" t="n">
        <f aca="false">SUM(X2100:AF2100)</f>
        <v>2572.72748481</v>
      </c>
      <c r="AH2100" s="20" t="n">
        <f aca="false">FIXED_BOM</f>
        <v>3666</v>
      </c>
      <c r="AI2100" s="24" t="n">
        <f aca="false">(AG2100+AH2100)*(1+CONT)</f>
        <v>7174.5366075315</v>
      </c>
      <c r="AJ2100" s="24" t="n">
        <f aca="false">IF(AR2100&gt;0,AI2100/AR2100,1000000000000)</f>
        <v>691.706944851874</v>
      </c>
      <c r="AK2100" s="8" t="n">
        <f aca="false">IF(AND(AP2100&gt;=V_NEED,AR2100&gt;=P_MIN,AQ2100&gt;=Z_MIN,F2100&lt;=N_CAP,D2100&lt;=R_MAX,OR(CORONA_REQ=0,O2100&gt;=G2100),OR(CORE_MODE&lt;&gt;3,E_CORE&lt;=E_NULL_MAX)),1,0)</f>
        <v>0</v>
      </c>
      <c r="AL2100" s="31" t="n">
        <f aca="false">IF(AK2100=1,IF(OBJECTIVE=1,AI2100,AJ2100),1000000000000)+ROW()*0.000000001</f>
        <v>1000000000000</v>
      </c>
      <c r="AM2100" s="31" t="n">
        <v>11.161479</v>
      </c>
      <c r="AN2100" s="41" t="n">
        <v>1.299306</v>
      </c>
      <c r="AO2100" s="31" t="n">
        <v>9.407119</v>
      </c>
      <c r="AP2100" s="31" t="n">
        <f aca="false">IF(CORE_MODE=1,G2100,IF(OR(CORE_MODE=3,CORE_MODE=4),G2100+(CHOOSE(N_CW+1,0,1,CW_N2,CW_N3,CW_N4,CW_N5,CW_N6)+CHOOSE(N_CW_A+1,0,CW_A1,CW_A2))*CW_PER_SWING*AM2100,AM2100))</f>
        <v>44.307593906977</v>
      </c>
      <c r="AQ2100" s="41" t="n">
        <f aca="false">IF(CORE_MODE=2,AN2100,K2100)</f>
        <v>1.349676</v>
      </c>
      <c r="AR2100" s="31" t="n">
        <f aca="false">IF(CORE_MODE=2,AO2100,L2100)</f>
        <v>10.37222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31" t="n">
        <v>20.62</v>
      </c>
      <c r="H2101" s="8" t="n">
        <v>135.651392</v>
      </c>
      <c r="I2101" s="8" t="n">
        <v>1004.677034</v>
      </c>
      <c r="J2101" s="31" t="n">
        <v>7.406316</v>
      </c>
      <c r="K2101" s="41" t="n">
        <v>1.36586</v>
      </c>
      <c r="L2101" s="31" t="n">
        <v>14.629214</v>
      </c>
      <c r="M2101" s="8" t="n">
        <v>278</v>
      </c>
      <c r="N2101" s="8" t="n">
        <v>1176</v>
      </c>
      <c r="O2101" s="31" t="n">
        <v>15.86467</v>
      </c>
      <c r="P2101" s="31" t="n">
        <v>14.175281</v>
      </c>
      <c r="Q2101" s="31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31" t="n">
        <v>8.052289</v>
      </c>
      <c r="W2101" s="41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2*ROUNDUP(G2101*1000/V_ZENER,0)*PRICE_Z+(4+IF(CORE_MODE=1,1,0)+IF(OR(CORE_MODE=3,CORE_MODE=4),1+2*N_CW+2*N_CW_A,0))*ROUNDUP(G2101*DIODE_SAFETY/V_STICK,0)*PRICE_STICK</f>
        <v>169.8</v>
      </c>
      <c r="AG2101" s="24" t="n">
        <f aca="false">SUM(X2101:AF2101)</f>
        <v>3300.94198559</v>
      </c>
      <c r="AH2101" s="20" t="n">
        <f aca="false">FIXED_BOM</f>
        <v>3666</v>
      </c>
      <c r="AI2101" s="24" t="n">
        <f aca="false">(AG2101+AH2101)*(1+CONT)</f>
        <v>8011.9832834285</v>
      </c>
      <c r="AJ2101" s="24" t="n">
        <f aca="false">IF(AR2101&gt;0,AI2101/AR2101,1000000000000)</f>
        <v>547.670112928042</v>
      </c>
      <c r="AK2101" s="8" t="n">
        <f aca="false">IF(AND(AP2101&gt;=V_NEED,AR2101&gt;=P_MIN,AQ2101&gt;=Z_MIN,F2101&lt;=N_CAP,D2101&lt;=R_MAX,OR(CORONA_REQ=0,O2101&gt;=G2101),OR(CORE_MODE&lt;&gt;3,E_CORE&lt;=E_NULL_MAX)),1,0)</f>
        <v>0</v>
      </c>
      <c r="AL2101" s="31" t="n">
        <f aca="false">IF(AK2101=1,IF(OBJECTIVE=1,AI2101,AJ2101),1000000000000)+ROW()*0.000000001</f>
        <v>1000000000000</v>
      </c>
      <c r="AM2101" s="31" t="n">
        <v>11.226386</v>
      </c>
      <c r="AN2101" s="41" t="n">
        <v>1.326219</v>
      </c>
      <c r="AO2101" s="31" t="n">
        <v>13.640945</v>
      </c>
      <c r="AP2101" s="31" t="n">
        <f aca="false">IF(CORE_MODE=1,G2101,IF(OR(CORE_MODE=3,CORE_MODE=4),G2101+(CHOOSE(N_CW+1,0,1,CW_N2,CW_N3,CW_N4,CW_N5,CW_N6)+CHOOSE(N_CW_A+1,0,CW_A1,CW_A2))*CW_PER_SWING*AM2101,AM2101))</f>
        <v>44.445343631518</v>
      </c>
      <c r="AQ2101" s="41" t="n">
        <f aca="false">IF(CORE_MODE=2,AN2101,K2101)</f>
        <v>1.36586</v>
      </c>
      <c r="AR2101" s="31" t="n">
        <f aca="false">IF(CORE_MODE=2,AO2101,L2101)</f>
        <v>14.629214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31" t="n">
        <v>20.62</v>
      </c>
      <c r="H2102" s="8" t="n">
        <v>171.291764</v>
      </c>
      <c r="I2102" s="8" t="n">
        <v>1272.59091</v>
      </c>
      <c r="J2102" s="31" t="n">
        <v>7.429376</v>
      </c>
      <c r="K2102" s="41" t="n">
        <v>1.376037</v>
      </c>
      <c r="L2102" s="31" t="n">
        <v>18.889466</v>
      </c>
      <c r="M2102" s="8" t="n">
        <v>350</v>
      </c>
      <c r="N2102" s="8" t="n">
        <v>1320</v>
      </c>
      <c r="O2102" s="31" t="n">
        <v>15.86467</v>
      </c>
      <c r="P2102" s="31" t="n">
        <v>17.719101</v>
      </c>
      <c r="Q2102" s="31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31" t="n">
        <v>9.819865</v>
      </c>
      <c r="W2102" s="41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2*ROUNDUP(G2102*1000/V_ZENER,0)*PRICE_Z+(4+IF(CORE_MODE=1,1,0)+IF(OR(CORE_MODE=3,CORE_MODE=4),1+2*N_CW+2*N_CW_A,0))*ROUNDUP(G2102*DIODE_SAFETY/V_STICK,0)*PRICE_STICK</f>
        <v>169.8</v>
      </c>
      <c r="AG2102" s="24" t="n">
        <f aca="false">SUM(X2102:AF2102)</f>
        <v>4029.15648487</v>
      </c>
      <c r="AH2102" s="20" t="n">
        <f aca="false">FIXED_BOM</f>
        <v>3666</v>
      </c>
      <c r="AI2102" s="24" t="n">
        <f aca="false">(AG2102+AH2102)*(1+CONT)</f>
        <v>8849.4299576005</v>
      </c>
      <c r="AJ2102" s="24" t="n">
        <f aca="false">IF(AR2102&gt;0,AI2102/AR2102,1000000000000)</f>
        <v>468.484919457252</v>
      </c>
      <c r="AK2102" s="8" t="n">
        <f aca="false">IF(AND(AP2102&gt;=V_NEED,AR2102&gt;=P_MIN,AQ2102&gt;=Z_MIN,F2102&lt;=N_CAP,D2102&lt;=R_MAX,OR(CORONA_REQ=0,O2102&gt;=G2102),OR(CORE_MODE&lt;&gt;3,E_CORE&lt;=E_NULL_MAX)),1,0)</f>
        <v>0</v>
      </c>
      <c r="AL2102" s="31" t="n">
        <f aca="false">IF(AK2102=1,IF(OBJECTIVE=1,AI2102,AJ2102),1000000000000)+ROW()*0.000000001</f>
        <v>1000000000000</v>
      </c>
      <c r="AM2102" s="31" t="n">
        <v>11.276028</v>
      </c>
      <c r="AN2102" s="41" t="n">
        <v>1.343744</v>
      </c>
      <c r="AO2102" s="31" t="n">
        <v>17.900801</v>
      </c>
      <c r="AP2102" s="31" t="n">
        <f aca="false">IF(CORE_MODE=1,G2102,IF(OR(CORE_MODE=3,CORE_MODE=4),G2102+(CHOOSE(N_CW+1,0,1,CW_N2,CW_N3,CW_N4,CW_N5,CW_N6)+CHOOSE(N_CW_A+1,0,CW_A1,CW_A2))*CW_PER_SWING*AM2102,AM2102))</f>
        <v>44.550697011364</v>
      </c>
      <c r="AQ2102" s="41" t="n">
        <f aca="false">IF(CORE_MODE=2,AN2102,K2102)</f>
        <v>1.376037</v>
      </c>
      <c r="AR2102" s="31" t="n">
        <f aca="false">IF(CORE_MODE=2,AO2102,L2102)</f>
        <v>18.889466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31" t="n">
        <v>20.62</v>
      </c>
      <c r="H2103" s="8" t="n">
        <v>206.932135</v>
      </c>
      <c r="I2103" s="8" t="n">
        <v>1540.504786</v>
      </c>
      <c r="J2103" s="31" t="n">
        <v>7.444493</v>
      </c>
      <c r="K2103" s="41" t="n">
        <v>1.382767</v>
      </c>
      <c r="L2103" s="31" t="n">
        <v>23.162661</v>
      </c>
      <c r="M2103" s="8" t="n">
        <v>422</v>
      </c>
      <c r="N2103" s="8" t="n">
        <v>1464</v>
      </c>
      <c r="O2103" s="31" t="n">
        <v>15.86467</v>
      </c>
      <c r="P2103" s="31" t="n">
        <v>21.262921</v>
      </c>
      <c r="Q2103" s="31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31" t="n">
        <v>11.58744</v>
      </c>
      <c r="W2103" s="41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2*ROUNDUP(G2103*1000/V_ZENER,0)*PRICE_Z+(4+IF(CORE_MODE=1,1,0)+IF(OR(CORE_MODE=3,CORE_MODE=4),1+2*N_CW+2*N_CW_A,0))*ROUNDUP(G2103*DIODE_SAFETY/V_STICK,0)*PRICE_STICK</f>
        <v>169.8</v>
      </c>
      <c r="AG2103" s="24" t="n">
        <f aca="false">SUM(X2103:AF2103)</f>
        <v>4757.37091915</v>
      </c>
      <c r="AH2103" s="20" t="n">
        <f aca="false">FIXED_BOM</f>
        <v>3666</v>
      </c>
      <c r="AI2103" s="24" t="n">
        <f aca="false">(AG2103+AH2103)*(1+CONT)</f>
        <v>9686.8765570225</v>
      </c>
      <c r="AJ2103" s="24" t="n">
        <f aca="false">IF(AR2103&gt;0,AI2103/AR2103,1000000000000)</f>
        <v>418.210867785118</v>
      </c>
      <c r="AK2103" s="8" t="n">
        <f aca="false">IF(AND(AP2103&gt;=V_NEED,AR2103&gt;=P_MIN,AQ2103&gt;=Z_MIN,F2103&lt;=N_CAP,D2103&lt;=R_MAX,OR(CORONA_REQ=0,O2103&gt;=G2103),OR(CORE_MODE&lt;&gt;3,E_CORE&lt;=E_NULL_MAX)),1,0)</f>
        <v>0</v>
      </c>
      <c r="AL2103" s="31" t="n">
        <f aca="false">IF(AK2103=1,IF(OBJECTIVE=1,AI2103,AJ2103),1000000000000)+ROW()*0.000000001</f>
        <v>1000000000000</v>
      </c>
      <c r="AM2103" s="31" t="n">
        <v>11.319788</v>
      </c>
      <c r="AN2103" s="41" t="n">
        <v>1.35617</v>
      </c>
      <c r="AO2103" s="31" t="n">
        <v>22.213926</v>
      </c>
      <c r="AP2103" s="31" t="n">
        <f aca="false">IF(CORE_MODE=1,G2103,IF(OR(CORE_MODE=3,CORE_MODE=4),G2103+(CHOOSE(N_CW+1,0,1,CW_N2,CW_N3,CW_N4,CW_N5,CW_N6)+CHOOSE(N_CW_A+1,0,CW_A1,CW_A2))*CW_PER_SWING*AM2103,AM2103))</f>
        <v>44.643567240244</v>
      </c>
      <c r="AQ2103" s="41" t="n">
        <f aca="false">IF(CORE_MODE=2,AN2103,K2103)</f>
        <v>1.382767</v>
      </c>
      <c r="AR2103" s="31" t="n">
        <f aca="false">IF(CORE_MODE=2,AO2103,L2103)</f>
        <v>23.162661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31" t="n">
        <v>20.62</v>
      </c>
      <c r="H2104" s="8" t="n">
        <v>278.212877</v>
      </c>
      <c r="I2104" s="8" t="n">
        <v>2076.332537</v>
      </c>
      <c r="J2104" s="31" t="n">
        <v>7.463107</v>
      </c>
      <c r="K2104" s="41" t="n">
        <v>1.391119</v>
      </c>
      <c r="L2104" s="31" t="n">
        <v>31.69377</v>
      </c>
      <c r="M2104" s="8" t="n">
        <v>554</v>
      </c>
      <c r="N2104" s="8" t="n">
        <v>1728</v>
      </c>
      <c r="O2104" s="31" t="n">
        <v>15.86467</v>
      </c>
      <c r="P2104" s="31" t="n">
        <v>28.350561</v>
      </c>
      <c r="Q2104" s="31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31" t="n">
        <v>14.827996</v>
      </c>
      <c r="W2104" s="41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2*ROUNDUP(G2104*1000/V_ZENER,0)*PRICE_Z+(4+IF(CORE_MODE=1,1,0)+IF(OR(CORE_MODE=3,CORE_MODE=4),1+2*N_CW+2*N_CW_A,0))*ROUNDUP(G2104*DIODE_SAFETY/V_STICK,0)*PRICE_STICK</f>
        <v>169.8</v>
      </c>
      <c r="AG2104" s="24" t="n">
        <f aca="false">SUM(X2104:AF2104)</f>
        <v>6101.66229674</v>
      </c>
      <c r="AH2104" s="20" t="n">
        <f aca="false">FIXED_BOM</f>
        <v>3666</v>
      </c>
      <c r="AI2104" s="24" t="n">
        <f aca="false">(AG2104+AH2104)*(1+CONT)</f>
        <v>11232.811641251</v>
      </c>
      <c r="AJ2104" s="24" t="n">
        <f aca="false">IF(AR2104&gt;0,AI2104/AR2104,1000000000000)</f>
        <v>354.417023953004</v>
      </c>
      <c r="AK2104" s="8" t="n">
        <f aca="false">IF(AND(AP2104&gt;=V_NEED,AR2104&gt;=P_MIN,AQ2104&gt;=Z_MIN,F2104&lt;=N_CAP,D2104&lt;=R_MAX,OR(CORONA_REQ=0,O2104&gt;=G2104),OR(CORE_MODE&lt;&gt;3,E_CORE&lt;=E_NULL_MAX)),1,0)</f>
        <v>0</v>
      </c>
      <c r="AL2104" s="31" t="n">
        <f aca="false">IF(AK2104=1,IF(OBJECTIVE=1,AI2104,AJ2104),1000000000000)+ROW()*0.000000001</f>
        <v>1000000000000</v>
      </c>
      <c r="AM2104" s="31" t="n">
        <v>11.425434</v>
      </c>
      <c r="AN2104" s="41" t="n">
        <v>1.369984</v>
      </c>
      <c r="AO2104" s="31" t="n">
        <v>30.691478</v>
      </c>
      <c r="AP2104" s="31" t="n">
        <f aca="false">IF(CORE_MODE=1,G2104,IF(OR(CORE_MODE=3,CORE_MODE=4),G2104+(CHOOSE(N_CW+1,0,1,CW_N2,CW_N3,CW_N4,CW_N5,CW_N6)+CHOOSE(N_CW_A+1,0,CW_A1,CW_A2))*CW_PER_SWING*AM2104,AM2104))</f>
        <v>44.867775837142</v>
      </c>
      <c r="AQ2104" s="41" t="n">
        <f aca="false">IF(CORE_MODE=2,AN2104,K2104)</f>
        <v>1.391119</v>
      </c>
      <c r="AR2104" s="31" t="n">
        <f aca="false">IF(CORE_MODE=2,AO2104,L2104)</f>
        <v>31.69377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31" t="n">
        <v>20.62</v>
      </c>
      <c r="H2105" s="8" t="n">
        <v>93.674306</v>
      </c>
      <c r="I2105" s="8" t="n">
        <v>546.932857</v>
      </c>
      <c r="J2105" s="31" t="n">
        <v>5.838665</v>
      </c>
      <c r="K2105" s="41" t="n">
        <v>1.276107</v>
      </c>
      <c r="L2105" s="31" t="n">
        <v>6.493809</v>
      </c>
      <c r="M2105" s="8" t="n">
        <v>146</v>
      </c>
      <c r="N2105" s="8" t="n">
        <v>912</v>
      </c>
      <c r="O2105" s="31" t="n">
        <v>15.86467</v>
      </c>
      <c r="P2105" s="31" t="n">
        <v>8.173375</v>
      </c>
      <c r="Q2105" s="31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31" t="n">
        <v>4.811734</v>
      </c>
      <c r="W2105" s="41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2*ROUNDUP(G2105*1000/V_ZENER,0)*PRICE_Z+(4+IF(CORE_MODE=1,1,0)+IF(OR(CORE_MODE=3,CORE_MODE=4),1+2*N_CW+2*N_CW_A,0))*ROUNDUP(G2105*DIODE_SAFETY/V_STICK,0)*PRICE_STICK</f>
        <v>169.8</v>
      </c>
      <c r="AG2105" s="24" t="n">
        <f aca="false">SUM(X2105:AF2105)</f>
        <v>1969.64691945</v>
      </c>
      <c r="AH2105" s="20" t="n">
        <f aca="false">FIXED_BOM</f>
        <v>3666</v>
      </c>
      <c r="AI2105" s="24" t="n">
        <f aca="false">(AG2105+AH2105)*(1+CONT)</f>
        <v>6480.9939573675</v>
      </c>
      <c r="AJ2105" s="24" t="n">
        <f aca="false">IF(AR2105&gt;0,AI2105/AR2105,1000000000000)</f>
        <v>998.026575368555</v>
      </c>
      <c r="AK2105" s="8" t="n">
        <f aca="false">IF(AND(AP2105&gt;=V_NEED,AR2105&gt;=P_MIN,AQ2105&gt;=Z_MIN,F2105&lt;=N_CAP,D2105&lt;=R_MAX,OR(CORONA_REQ=0,O2105&gt;=G2105),OR(CORE_MODE&lt;&gt;3,E_CORE&lt;=E_NULL_MAX)),1,0)</f>
        <v>0</v>
      </c>
      <c r="AL2105" s="31" t="n">
        <f aca="false">IF(AK2105=1,IF(OBJECTIVE=1,AI2105,AJ2105),1000000000000)+ROW()*0.000000001</f>
        <v>1000000000000</v>
      </c>
      <c r="AM2105" s="31" t="n">
        <v>10.974387</v>
      </c>
      <c r="AN2105" s="41" t="n">
        <v>1.219926</v>
      </c>
      <c r="AO2105" s="31" t="n">
        <v>5.531009</v>
      </c>
      <c r="AP2105" s="31" t="n">
        <f aca="false">IF(CORE_MODE=1,G2105,IF(OR(CORE_MODE=3,CORE_MODE=4),G2105+(CHOOSE(N_CW+1,0,1,CW_N2,CW_N3,CW_N4,CW_N5,CW_N6)+CHOOSE(N_CW_A+1,0,CW_A1,CW_A2))*CW_PER_SWING*AM2105,AM2105))</f>
        <v>43.910535477781</v>
      </c>
      <c r="AQ2105" s="41" t="n">
        <f aca="false">IF(CORE_MODE=2,AN2105,K2105)</f>
        <v>1.276107</v>
      </c>
      <c r="AR2105" s="31" t="n">
        <f aca="false">IF(CORE_MODE=2,AO2105,L2105)</f>
        <v>6.493809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31" t="n">
        <v>20.62</v>
      </c>
      <c r="H2106" s="8" t="n">
        <v>146.059624</v>
      </c>
      <c r="I2106" s="8" t="n">
        <v>859.465917</v>
      </c>
      <c r="J2106" s="31" t="n">
        <v>5.88435</v>
      </c>
      <c r="K2106" s="41" t="n">
        <v>1.302127</v>
      </c>
      <c r="L2106" s="31" t="n">
        <v>10.922286</v>
      </c>
      <c r="M2106" s="8" t="n">
        <v>218</v>
      </c>
      <c r="N2106" s="8" t="n">
        <v>1056</v>
      </c>
      <c r="O2106" s="31" t="n">
        <v>15.86467</v>
      </c>
      <c r="P2106" s="31" t="n">
        <v>12.260062</v>
      </c>
      <c r="Q2106" s="31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31" t="n">
        <v>6.579309</v>
      </c>
      <c r="W2106" s="41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2*ROUNDUP(G2106*1000/V_ZENER,0)*PRICE_Z+(4+IF(CORE_MODE=1,1,0)+IF(OR(CORE_MODE=3,CORE_MODE=4),1+2*N_CW+2*N_CW_A,0))*ROUNDUP(G2106*DIODE_SAFETY/V_STICK,0)*PRICE_STICK</f>
        <v>169.8</v>
      </c>
      <c r="AG2106" s="24" t="n">
        <f aca="false">SUM(X2106:AF2106)</f>
        <v>2704.35947322</v>
      </c>
      <c r="AH2106" s="20" t="n">
        <f aca="false">FIXED_BOM</f>
        <v>3666</v>
      </c>
      <c r="AI2106" s="24" t="n">
        <f aca="false">(AG2106+AH2106)*(1+CONT)</f>
        <v>7325.913394203</v>
      </c>
      <c r="AJ2106" s="24" t="n">
        <f aca="false">IF(AR2106&gt;0,AI2106/AR2106,1000000000000)</f>
        <v>670.730778721872</v>
      </c>
      <c r="AK2106" s="8" t="n">
        <f aca="false">IF(AND(AP2106&gt;=V_NEED,AR2106&gt;=P_MIN,AQ2106&gt;=Z_MIN,F2106&lt;=N_CAP,D2106&lt;=R_MAX,OR(CORONA_REQ=0,O2106&gt;=G2106),OR(CORE_MODE&lt;&gt;3,E_CORE&lt;=E_NULL_MAX)),1,0)</f>
        <v>0</v>
      </c>
      <c r="AL2106" s="31" t="n">
        <f aca="false">IF(AK2106=1,IF(OBJECTIVE=1,AI2106,AJ2106),1000000000000)+ROW()*0.000000001</f>
        <v>1000000000000</v>
      </c>
      <c r="AM2106" s="31" t="n">
        <v>11.061563</v>
      </c>
      <c r="AN2106" s="41" t="n">
        <v>1.263227</v>
      </c>
      <c r="AO2106" s="31" t="n">
        <v>9.977392</v>
      </c>
      <c r="AP2106" s="31" t="n">
        <f aca="false">IF(CORE_MODE=1,G2106,IF(OR(CORE_MODE=3,CORE_MODE=4),G2106+(CHOOSE(N_CW+1,0,1,CW_N2,CW_N3,CW_N4,CW_N5,CW_N6)+CHOOSE(N_CW_A+1,0,CW_A1,CW_A2))*CW_PER_SWING*AM2106,AM2106))</f>
        <v>44.095545877069</v>
      </c>
      <c r="AQ2106" s="41" t="n">
        <f aca="false">IF(CORE_MODE=2,AN2106,K2106)</f>
        <v>1.302127</v>
      </c>
      <c r="AR2106" s="31" t="n">
        <f aca="false">IF(CORE_MODE=2,AO2106,L2106)</f>
        <v>10.922286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31" t="n">
        <v>20.62</v>
      </c>
      <c r="H2107" s="8" t="n">
        <v>198.444942</v>
      </c>
      <c r="I2107" s="8" t="n">
        <v>1171.998978</v>
      </c>
      <c r="J2107" s="31" t="n">
        <v>5.905915</v>
      </c>
      <c r="K2107" s="41" t="n">
        <v>1.315254</v>
      </c>
      <c r="L2107" s="31" t="n">
        <v>15.36263</v>
      </c>
      <c r="M2107" s="8" t="n">
        <v>290</v>
      </c>
      <c r="N2107" s="8" t="n">
        <v>1200</v>
      </c>
      <c r="O2107" s="31" t="n">
        <v>15.86467</v>
      </c>
      <c r="P2107" s="31" t="n">
        <v>16.34675</v>
      </c>
      <c r="Q2107" s="31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31" t="n">
        <v>8.346885</v>
      </c>
      <c r="W2107" s="41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2*ROUNDUP(G2107*1000/V_ZENER,0)*PRICE_Z+(4+IF(CORE_MODE=1,1,0)+IF(OR(CORE_MODE=3,CORE_MODE=4),1+2*N_CW+2*N_CW_A,0))*ROUNDUP(G2107*DIODE_SAFETY/V_STICK,0)*PRICE_STICK</f>
        <v>169.8</v>
      </c>
      <c r="AG2107" s="24" t="n">
        <f aca="false">SUM(X2107:AF2107)</f>
        <v>3439.07210246</v>
      </c>
      <c r="AH2107" s="20" t="n">
        <f aca="false">FIXED_BOM</f>
        <v>3666</v>
      </c>
      <c r="AI2107" s="24" t="n">
        <f aca="false">(AG2107+AH2107)*(1+CONT)</f>
        <v>8170.832917829</v>
      </c>
      <c r="AJ2107" s="24" t="n">
        <f aca="false">IF(AR2107&gt;0,AI2107/AR2107,1000000000000)</f>
        <v>531.864200194173</v>
      </c>
      <c r="AK2107" s="8" t="n">
        <f aca="false">IF(AND(AP2107&gt;=V_NEED,AR2107&gt;=P_MIN,AQ2107&gt;=Z_MIN,F2107&lt;=N_CAP,D2107&lt;=R_MAX,OR(CORONA_REQ=0,O2107&gt;=G2107),OR(CORE_MODE&lt;&gt;3,E_CORE&lt;=E_NULL_MAX)),1,0)</f>
        <v>0</v>
      </c>
      <c r="AL2107" s="31" t="n">
        <f aca="false">IF(AK2107=1,IF(OBJECTIVE=1,AI2107,AJ2107),1000000000000)+ROW()*0.000000001</f>
        <v>1000000000000</v>
      </c>
      <c r="AM2107" s="31" t="n">
        <v>11.125177</v>
      </c>
      <c r="AN2107" s="41" t="n">
        <v>1.284744</v>
      </c>
      <c r="AO2107" s="31" t="n">
        <v>14.377872</v>
      </c>
      <c r="AP2107" s="31" t="n">
        <f aca="false">IF(CORE_MODE=1,G2107,IF(OR(CORE_MODE=3,CORE_MODE=4),G2107+(CHOOSE(N_CW+1,0,1,CW_N2,CW_N3,CW_N4,CW_N5,CW_N6)+CHOOSE(N_CW_A+1,0,CW_A1,CW_A2))*CW_PER_SWING*AM2107,AM2107))</f>
        <v>44.230551515551</v>
      </c>
      <c r="AQ2107" s="41" t="n">
        <f aca="false">IF(CORE_MODE=2,AN2107,K2107)</f>
        <v>1.315254</v>
      </c>
      <c r="AR2107" s="31" t="n">
        <f aca="false">IF(CORE_MODE=2,AO2107,L2107)</f>
        <v>15.36263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31" t="n">
        <v>20.62</v>
      </c>
      <c r="H2108" s="8" t="n">
        <v>250.83026</v>
      </c>
      <c r="I2108" s="8" t="n">
        <v>1484.532039</v>
      </c>
      <c r="J2108" s="31" t="n">
        <v>5.918473</v>
      </c>
      <c r="K2108" s="41" t="n">
        <v>1.322691</v>
      </c>
      <c r="L2108" s="31" t="n">
        <v>19.797548</v>
      </c>
      <c r="M2108" s="8" t="n">
        <v>362</v>
      </c>
      <c r="N2108" s="8" t="n">
        <v>1344</v>
      </c>
      <c r="O2108" s="31" t="n">
        <v>15.86467</v>
      </c>
      <c r="P2108" s="31" t="n">
        <v>20.433437</v>
      </c>
      <c r="Q2108" s="31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31" t="n">
        <v>10.114461</v>
      </c>
      <c r="W2108" s="41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2*ROUNDUP(G2108*1000/V_ZENER,0)*PRICE_Z+(4+IF(CORE_MODE=1,1,0)+IF(OR(CORE_MODE=3,CORE_MODE=4),1+2*N_CW+2*N_CW_A,0))*ROUNDUP(G2108*DIODE_SAFETY/V_STICK,0)*PRICE_STICK</f>
        <v>169.8</v>
      </c>
      <c r="AG2108" s="24" t="n">
        <f aca="false">SUM(X2108:AF2108)</f>
        <v>4173.78471973</v>
      </c>
      <c r="AH2108" s="20" t="n">
        <f aca="false">FIXED_BOM</f>
        <v>3666</v>
      </c>
      <c r="AI2108" s="24" t="n">
        <f aca="false">(AG2108+AH2108)*(1+CONT)</f>
        <v>9015.7524276895</v>
      </c>
      <c r="AJ2108" s="24" t="n">
        <f aca="false">IF(AR2108&gt;0,AI2108/AR2108,1000000000000)</f>
        <v>455.397427382901</v>
      </c>
      <c r="AK2108" s="8" t="n">
        <f aca="false">IF(AND(AP2108&gt;=V_NEED,AR2108&gt;=P_MIN,AQ2108&gt;=Z_MIN,F2108&lt;=N_CAP,D2108&lt;=R_MAX,OR(CORONA_REQ=0,O2108&gt;=G2108),OR(CORE_MODE&lt;&gt;3,E_CORE&lt;=E_NULL_MAX)),1,0)</f>
        <v>0</v>
      </c>
      <c r="AL2108" s="31" t="n">
        <f aca="false">IF(AK2108=1,IF(OBJECTIVE=1,AI2108,AJ2108),1000000000000)+ROW()*0.000000001</f>
        <v>1000000000000</v>
      </c>
      <c r="AM2108" s="31" t="n">
        <v>11.173296</v>
      </c>
      <c r="AN2108" s="41" t="n">
        <v>1.298764</v>
      </c>
      <c r="AO2108" s="31" t="n">
        <v>18.865346</v>
      </c>
      <c r="AP2108" s="31" t="n">
        <f aca="false">IF(CORE_MODE=1,G2108,IF(OR(CORE_MODE=3,CORE_MODE=4),G2108+(CHOOSE(N_CW+1,0,1,CW_N2,CW_N3,CW_N4,CW_N5,CW_N6)+CHOOSE(N_CW_A+1,0,CW_A1,CW_A2))*CW_PER_SWING*AM2108,AM2108))</f>
        <v>44.332672688848</v>
      </c>
      <c r="AQ2108" s="41" t="n">
        <f aca="false">IF(CORE_MODE=2,AN2108,K2108)</f>
        <v>1.322691</v>
      </c>
      <c r="AR2108" s="31" t="n">
        <f aca="false">IF(CORE_MODE=2,AO2108,L2108)</f>
        <v>19.797548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31" t="n">
        <v>20.62</v>
      </c>
      <c r="H2109" s="8" t="n">
        <v>303.215577</v>
      </c>
      <c r="I2109" s="8" t="n">
        <v>1797.0651</v>
      </c>
      <c r="J2109" s="31" t="n">
        <v>5.926691</v>
      </c>
      <c r="K2109" s="41" t="n">
        <v>1.327576</v>
      </c>
      <c r="L2109" s="31" t="n">
        <v>24.232462</v>
      </c>
      <c r="M2109" s="8" t="n">
        <v>434</v>
      </c>
      <c r="N2109" s="8" t="n">
        <v>1488</v>
      </c>
      <c r="O2109" s="31" t="n">
        <v>15.86467</v>
      </c>
      <c r="P2109" s="31" t="n">
        <v>24.520124</v>
      </c>
      <c r="Q2109" s="31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31" t="n">
        <v>11.882036</v>
      </c>
      <c r="W2109" s="41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2*ROUNDUP(G2109*1000/V_ZENER,0)*PRICE_Z+(4+IF(CORE_MODE=1,1,0)+IF(OR(CORE_MODE=3,CORE_MODE=4),1+2*N_CW+2*N_CW_A,0))*ROUNDUP(G2109*DIODE_SAFETY/V_STICK,0)*PRICE_STICK</f>
        <v>169.8</v>
      </c>
      <c r="AG2109" s="24" t="n">
        <f aca="false">SUM(X2109:AF2109)</f>
        <v>4908.49728897</v>
      </c>
      <c r="AH2109" s="20" t="n">
        <f aca="false">FIXED_BOM</f>
        <v>3666</v>
      </c>
      <c r="AI2109" s="24" t="n">
        <f aca="false">(AG2109+AH2109)*(1+CONT)</f>
        <v>9860.6718823155</v>
      </c>
      <c r="AJ2109" s="24" t="n">
        <f aca="false">IF(AR2109&gt;0,AI2109/AR2109,1000000000000)</f>
        <v>406.919935841249</v>
      </c>
      <c r="AK2109" s="8" t="n">
        <f aca="false">IF(AND(AP2109&gt;=V_NEED,AR2109&gt;=P_MIN,AQ2109&gt;=Z_MIN,F2109&lt;=N_CAP,D2109&lt;=R_MAX,OR(CORONA_REQ=0,O2109&gt;=G2109),OR(CORE_MODE&lt;&gt;3,E_CORE&lt;=E_NULL_MAX)),1,0)</f>
        <v>0</v>
      </c>
      <c r="AL2109" s="31" t="n">
        <f aca="false">IF(AK2109=1,IF(OBJECTIVE=1,AI2109,AJ2109),1000000000000)+ROW()*0.000000001</f>
        <v>1000000000000</v>
      </c>
      <c r="AM2109" s="31" t="n">
        <v>11.236463</v>
      </c>
      <c r="AN2109" s="41" t="n">
        <v>1.306824</v>
      </c>
      <c r="AO2109" s="31" t="n">
        <v>23.261377</v>
      </c>
      <c r="AP2109" s="31" t="n">
        <f aca="false">IF(CORE_MODE=1,G2109,IF(OR(CORE_MODE=3,CORE_MODE=4),G2109+(CHOOSE(N_CW+1,0,1,CW_N2,CW_N3,CW_N4,CW_N5,CW_N6)+CHOOSE(N_CW_A+1,0,CW_A1,CW_A2))*CW_PER_SWING*AM2109,AM2109))</f>
        <v>44.466729675769</v>
      </c>
      <c r="AQ2109" s="41" t="n">
        <f aca="false">IF(CORE_MODE=2,AN2109,K2109)</f>
        <v>1.327576</v>
      </c>
      <c r="AR2109" s="31" t="n">
        <f aca="false">IF(CORE_MODE=2,AO2109,L2109)</f>
        <v>24.232462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31" t="n">
        <v>20.62</v>
      </c>
      <c r="H2110" s="8" t="n">
        <v>407.986213</v>
      </c>
      <c r="I2110" s="8" t="n">
        <v>2422.131222</v>
      </c>
      <c r="J2110" s="31" t="n">
        <v>5.936797</v>
      </c>
      <c r="K2110" s="41" t="n">
        <v>1.334087</v>
      </c>
      <c r="L2110" s="31" t="n">
        <v>33.137843</v>
      </c>
      <c r="M2110" s="8" t="n">
        <v>578</v>
      </c>
      <c r="N2110" s="8" t="n">
        <v>1776</v>
      </c>
      <c r="O2110" s="31" t="n">
        <v>15.86467</v>
      </c>
      <c r="P2110" s="31" t="n">
        <v>32.693499</v>
      </c>
      <c r="Q2110" s="31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31" t="n">
        <v>15.417188</v>
      </c>
      <c r="W2110" s="41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2*ROUNDUP(G2110*1000/V_ZENER,0)*PRICE_Z+(4+IF(CORE_MODE=1,1,0)+IF(OR(CORE_MODE=3,CORE_MODE=4),1+2*N_CW+2*N_CW_A,0))*ROUNDUP(G2110*DIODE_SAFETY/V_STICK,0)*PRICE_STICK</f>
        <v>169.8</v>
      </c>
      <c r="AG2110" s="24" t="n">
        <f aca="false">SUM(X2110:AF2110)</f>
        <v>6377.92247048</v>
      </c>
      <c r="AH2110" s="20" t="n">
        <f aca="false">FIXED_BOM</f>
        <v>3666</v>
      </c>
      <c r="AI2110" s="24" t="n">
        <f aca="false">(AG2110+AH2110)*(1+CONT)</f>
        <v>11550.510841052</v>
      </c>
      <c r="AJ2110" s="24" t="n">
        <f aca="false">IF(AR2110&gt;0,AI2110/AR2110,1000000000000)</f>
        <v>348.559525767926</v>
      </c>
      <c r="AK2110" s="8" t="n">
        <f aca="false">IF(AND(AP2110&gt;=V_NEED,AR2110&gt;=P_MIN,AQ2110&gt;=Z_MIN,F2110&lt;=N_CAP,D2110&lt;=R_MAX,OR(CORONA_REQ=0,O2110&gt;=G2110),OR(CORE_MODE&lt;&gt;3,E_CORE&lt;=E_NULL_MAX)),1,0)</f>
        <v>0</v>
      </c>
      <c r="AL2110" s="31" t="n">
        <f aca="false">IF(AK2110=1,IF(OBJECTIVE=1,AI2110,AJ2110),1000000000000)+ROW()*0.000000001</f>
        <v>1000000000000</v>
      </c>
      <c r="AM2110" s="31" t="n">
        <v>11.337124</v>
      </c>
      <c r="AN2110" s="41" t="n">
        <v>1.318166</v>
      </c>
      <c r="AO2110" s="31" t="n">
        <v>32.152311</v>
      </c>
      <c r="AP2110" s="31" t="n">
        <f aca="false">IF(CORE_MODE=1,G2110,IF(OR(CORE_MODE=3,CORE_MODE=4),G2110+(CHOOSE(N_CW+1,0,1,CW_N2,CW_N3,CW_N4,CW_N5,CW_N6)+CHOOSE(N_CW_A+1,0,CW_A1,CW_A2))*CW_PER_SWING*AM2110,AM2110))</f>
        <v>44.680358791612</v>
      </c>
      <c r="AQ2110" s="41" t="n">
        <f aca="false">IF(CORE_MODE=2,AN2110,K2110)</f>
        <v>1.334087</v>
      </c>
      <c r="AR2110" s="31" t="n">
        <f aca="false">IF(CORE_MODE=2,AO2110,L2110)</f>
        <v>33.137843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31" t="n">
        <v>20.62</v>
      </c>
      <c r="H2111" s="8" t="n">
        <v>51.163481</v>
      </c>
      <c r="I2111" s="8" t="n">
        <v>392.790733</v>
      </c>
      <c r="J2111" s="31" t="n">
        <v>7.67717</v>
      </c>
      <c r="K2111" s="41" t="n">
        <v>1.310903</v>
      </c>
      <c r="L2111" s="31" t="n">
        <v>5.065197</v>
      </c>
      <c r="M2111" s="8" t="n">
        <v>140</v>
      </c>
      <c r="N2111" s="8" t="n">
        <v>900</v>
      </c>
      <c r="O2111" s="31" t="n">
        <v>16.903932</v>
      </c>
      <c r="P2111" s="31" t="n">
        <v>7.502382</v>
      </c>
      <c r="Q2111" s="31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31" t="n">
        <v>4.664436</v>
      </c>
      <c r="W2111" s="41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2*ROUNDUP(G2111*1000/V_ZENER,0)*PRICE_Z+(4+IF(CORE_MODE=1,1,0)+IF(OR(CORE_MODE=3,CORE_MODE=4),1+2*N_CW+2*N_CW_A,0))*ROUNDUP(G2111*DIODE_SAFETY/V_STICK,0)*PRICE_STICK</f>
        <v>169.8</v>
      </c>
      <c r="AG2111" s="24" t="n">
        <f aca="false">SUM(X2111:AF2111)</f>
        <v>1885.22804674</v>
      </c>
      <c r="AH2111" s="20" t="n">
        <f aca="false">FIXED_BOM</f>
        <v>3666</v>
      </c>
      <c r="AI2111" s="24" t="n">
        <f aca="false">(AG2111+AH2111)*(1+CONT)</f>
        <v>6383.912253751</v>
      </c>
      <c r="AJ2111" s="24" t="n">
        <f aca="false">IF(AR2111&gt;0,AI2111/AR2111,1000000000000)</f>
        <v>1260.34826557605</v>
      </c>
      <c r="AK2111" s="8" t="n">
        <f aca="false">IF(AND(AP2111&gt;=V_NEED,AR2111&gt;=P_MIN,AQ2111&gt;=Z_MIN,F2111&lt;=N_CAP,D2111&lt;=R_MAX,OR(CORONA_REQ=0,O2111&gt;=G2111),OR(CORE_MODE&lt;&gt;3,E_CORE&lt;=E_NULL_MAX)),1,0)</f>
        <v>0</v>
      </c>
      <c r="AL2111" s="31" t="n">
        <f aca="false">IF(AK2111=1,IF(OBJECTIVE=1,AI2111,AJ2111),1000000000000)+ROW()*0.000000001</f>
        <v>1000000000000</v>
      </c>
      <c r="AM2111" s="31" t="n">
        <v>10.993168</v>
      </c>
      <c r="AN2111" s="41" t="n">
        <v>1.228621</v>
      </c>
      <c r="AO2111" s="31" t="n">
        <v>4.057227</v>
      </c>
      <c r="AP2111" s="31" t="n">
        <f aca="false">IF(CORE_MODE=1,G2111,IF(OR(CORE_MODE=3,CORE_MODE=4),G2111+(CHOOSE(N_CW+1,0,1,CW_N2,CW_N3,CW_N4,CW_N5,CW_N6)+CHOOSE(N_CW_A+1,0,CW_A1,CW_A2))*CW_PER_SWING*AM2111,AM2111))</f>
        <v>43.950393699184</v>
      </c>
      <c r="AQ2111" s="41" t="n">
        <f aca="false">IF(CORE_MODE=2,AN2111,K2111)</f>
        <v>1.310903</v>
      </c>
      <c r="AR2111" s="31" t="n">
        <f aca="false">IF(CORE_MODE=2,AO2111,L2111)</f>
        <v>5.065197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31" t="n">
        <v>20.62</v>
      </c>
      <c r="H2112" s="8" t="n">
        <v>79.256899</v>
      </c>
      <c r="I2112" s="8" t="n">
        <v>617.242581</v>
      </c>
      <c r="J2112" s="31" t="n">
        <v>7.787872</v>
      </c>
      <c r="K2112" s="41" t="n">
        <v>1.35119</v>
      </c>
      <c r="L2112" s="31" t="n">
        <v>8.707299</v>
      </c>
      <c r="M2112" s="8" t="n">
        <v>215</v>
      </c>
      <c r="N2112" s="8" t="n">
        <v>1050</v>
      </c>
      <c r="O2112" s="31" t="n">
        <v>16.903932</v>
      </c>
      <c r="P2112" s="31" t="n">
        <v>11.253574</v>
      </c>
      <c r="Q2112" s="31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31" t="n">
        <v>6.50566</v>
      </c>
      <c r="W2112" s="41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2*ROUNDUP(G2112*1000/V_ZENER,0)*PRICE_Z+(4+IF(CORE_MODE=1,1,0)+IF(OR(CORE_MODE=3,CORE_MODE=4),1+2*N_CW+2*N_CW_A,0))*ROUNDUP(G2112*DIODE_SAFETY/V_STICK,0)*PRICE_STICK</f>
        <v>169.8</v>
      </c>
      <c r="AG2112" s="24" t="n">
        <f aca="false">SUM(X2112:AF2112)</f>
        <v>2633.80006458</v>
      </c>
      <c r="AH2112" s="20" t="n">
        <f aca="false">FIXED_BOM</f>
        <v>3666</v>
      </c>
      <c r="AI2112" s="24" t="n">
        <f aca="false">(AG2112+AH2112)*(1+CONT)</f>
        <v>7244.770074267</v>
      </c>
      <c r="AJ2112" s="24" t="n">
        <f aca="false">IF(AR2112&gt;0,AI2112/AR2112,1000000000000)</f>
        <v>832.03414448809</v>
      </c>
      <c r="AK2112" s="8" t="n">
        <f aca="false">IF(AND(AP2112&gt;=V_NEED,AR2112&gt;=P_MIN,AQ2112&gt;=Z_MIN,F2112&lt;=N_CAP,D2112&lt;=R_MAX,OR(CORONA_REQ=0,O2112&gt;=G2112),OR(CORE_MODE&lt;&gt;3,E_CORE&lt;=E_NULL_MAX)),1,0)</f>
        <v>0</v>
      </c>
      <c r="AL2112" s="31" t="n">
        <f aca="false">IF(AK2112=1,IF(OBJECTIVE=1,AI2112,AJ2112),1000000000000)+ROW()*0.000000001</f>
        <v>1000000000000</v>
      </c>
      <c r="AM2112" s="31" t="n">
        <v>11.1591</v>
      </c>
      <c r="AN2112" s="41" t="n">
        <v>1.290875</v>
      </c>
      <c r="AO2112" s="31" t="n">
        <v>7.727022</v>
      </c>
      <c r="AP2112" s="31" t="n">
        <f aca="false">IF(CORE_MODE=1,G2112,IF(OR(CORE_MODE=3,CORE_MODE=4),G2112+(CHOOSE(N_CW+1,0,1,CW_N2,CW_N3,CW_N4,CW_N5,CW_N6)+CHOOSE(N_CW_A+1,0,CW_A1,CW_A2))*CW_PER_SWING*AM2112,AM2112))</f>
        <v>44.3025450433</v>
      </c>
      <c r="AQ2112" s="41" t="n">
        <f aca="false">IF(CORE_MODE=2,AN2112,K2112)</f>
        <v>1.35119</v>
      </c>
      <c r="AR2112" s="31" t="n">
        <f aca="false">IF(CORE_MODE=2,AO2112,L2112)</f>
        <v>8.707299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31" t="n">
        <v>20.62</v>
      </c>
      <c r="H2113" s="8" t="n">
        <v>107.350316</v>
      </c>
      <c r="I2113" s="8" t="n">
        <v>841.694428</v>
      </c>
      <c r="J2113" s="31" t="n">
        <v>7.840633</v>
      </c>
      <c r="K2113" s="41" t="n">
        <v>1.370724</v>
      </c>
      <c r="L2113" s="31" t="n">
        <v>12.350756</v>
      </c>
      <c r="M2113" s="8" t="n">
        <v>277.5</v>
      </c>
      <c r="N2113" s="8" t="n">
        <v>1175</v>
      </c>
      <c r="O2113" s="31" t="n">
        <v>16.903932</v>
      </c>
      <c r="P2113" s="31" t="n">
        <v>15.004765</v>
      </c>
      <c r="Q2113" s="31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31" t="n">
        <v>8.040014</v>
      </c>
      <c r="W2113" s="41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2*ROUNDUP(G2113*1000/V_ZENER,0)*PRICE_Z+(4+IF(CORE_MODE=1,1,0)+IF(OR(CORE_MODE=3,CORE_MODE=4),1+2*N_CW+2*N_CW_A,0))*ROUNDUP(G2113*DIODE_SAFETY/V_STICK,0)*PRICE_STICK</f>
        <v>169.8</v>
      </c>
      <c r="AG2113" s="24" t="n">
        <f aca="false">SUM(X2113:AF2113)</f>
        <v>3263.19390965</v>
      </c>
      <c r="AH2113" s="20" t="n">
        <f aca="false">FIXED_BOM</f>
        <v>3666</v>
      </c>
      <c r="AI2113" s="24" t="n">
        <f aca="false">(AG2113+AH2113)*(1+CONT)</f>
        <v>7968.5729960975</v>
      </c>
      <c r="AJ2113" s="24" t="n">
        <f aca="false">IF(AR2113&gt;0,AI2113/AR2113,1000000000000)</f>
        <v>645.189087704226</v>
      </c>
      <c r="AK2113" s="8" t="n">
        <f aca="false">IF(AND(AP2113&gt;=V_NEED,AR2113&gt;=P_MIN,AQ2113&gt;=Z_MIN,F2113&lt;=N_CAP,D2113&lt;=R_MAX,OR(CORONA_REQ=0,O2113&gt;=G2113),OR(CORE_MODE&lt;&gt;3,E_CORE&lt;=E_NULL_MAX)),1,0)</f>
        <v>0</v>
      </c>
      <c r="AL2113" s="31" t="n">
        <f aca="false">IF(AK2113=1,IF(OBJECTIVE=1,AI2113,AJ2113),1000000000000)+ROW()*0.000000001</f>
        <v>1000000000000</v>
      </c>
      <c r="AM2113" s="31" t="n">
        <v>11.223567</v>
      </c>
      <c r="AN2113" s="41" t="n">
        <v>1.324236</v>
      </c>
      <c r="AO2113" s="31" t="n">
        <v>11.404351</v>
      </c>
      <c r="AP2113" s="31" t="n">
        <f aca="false">IF(CORE_MODE=1,G2113,IF(OR(CORE_MODE=3,CORE_MODE=4),G2113+(CHOOSE(N_CW+1,0,1,CW_N2,CW_N3,CW_N4,CW_N5,CW_N6)+CHOOSE(N_CW_A+1,0,CW_A1,CW_A2))*CW_PER_SWING*AM2113,AM2113))</f>
        <v>44.439360972121</v>
      </c>
      <c r="AQ2113" s="41" t="n">
        <f aca="false">IF(CORE_MODE=2,AN2113,K2113)</f>
        <v>1.370724</v>
      </c>
      <c r="AR2113" s="31" t="n">
        <f aca="false">IF(CORE_MODE=2,AO2113,L2113)</f>
        <v>12.350756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31" t="n">
        <v>20.62</v>
      </c>
      <c r="H2114" s="8" t="n">
        <v>135.443734</v>
      </c>
      <c r="I2114" s="8" t="n">
        <v>1066.146276</v>
      </c>
      <c r="J2114" s="31" t="n">
        <v>7.871507</v>
      </c>
      <c r="K2114" s="41" t="n">
        <v>1.38307</v>
      </c>
      <c r="L2114" s="31" t="n">
        <v>16.011284</v>
      </c>
      <c r="M2114" s="8" t="n">
        <v>352.5</v>
      </c>
      <c r="N2114" s="8" t="n">
        <v>1325</v>
      </c>
      <c r="O2114" s="31" t="n">
        <v>16.903932</v>
      </c>
      <c r="P2114" s="31" t="n">
        <v>18.755956</v>
      </c>
      <c r="Q2114" s="31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31" t="n">
        <v>9.881239</v>
      </c>
      <c r="W2114" s="41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2*ROUNDUP(G2114*1000/V_ZENER,0)*PRICE_Z+(4+IF(CORE_MODE=1,1,0)+IF(OR(CORE_MODE=3,CORE_MODE=4),1+2*N_CW+2*N_CW_A,0))*ROUNDUP(G2114*DIODE_SAFETY/V_STICK,0)*PRICE_STICK</f>
        <v>169.8</v>
      </c>
      <c r="AG2114" s="24" t="n">
        <f aca="false">SUM(X2114:AF2114)</f>
        <v>4011.76591552</v>
      </c>
      <c r="AH2114" s="20" t="n">
        <f aca="false">FIXED_BOM</f>
        <v>3666</v>
      </c>
      <c r="AI2114" s="24" t="n">
        <f aca="false">(AG2114+AH2114)*(1+CONT)</f>
        <v>8829.430802848</v>
      </c>
      <c r="AJ2114" s="24" t="n">
        <f aca="false">IF(AR2114&gt;0,AI2114/AR2114,1000000000000)</f>
        <v>551.450514702506</v>
      </c>
      <c r="AK2114" s="8" t="n">
        <f aca="false">IF(AND(AP2114&gt;=V_NEED,AR2114&gt;=P_MIN,AQ2114&gt;=Z_MIN,F2114&lt;=N_CAP,D2114&lt;=R_MAX,OR(CORONA_REQ=0,O2114&gt;=G2114),OR(CORE_MODE&lt;&gt;3,E_CORE&lt;=E_NULL_MAX)),1,0)</f>
        <v>0</v>
      </c>
      <c r="AL2114" s="31" t="n">
        <f aca="false">IF(AK2114=1,IF(OBJECTIVE=1,AI2114,AJ2114),1000000000000)+ROW()*0.000000001</f>
        <v>1000000000000</v>
      </c>
      <c r="AM2114" s="31" t="n">
        <v>11.273917</v>
      </c>
      <c r="AN2114" s="41" t="n">
        <v>1.343986</v>
      </c>
      <c r="AO2114" s="31" t="n">
        <v>15.021313</v>
      </c>
      <c r="AP2114" s="31" t="n">
        <f aca="false">IF(CORE_MODE=1,G2114,IF(OR(CORE_MODE=3,CORE_MODE=4),G2114+(CHOOSE(N_CW+1,0,1,CW_N2,CW_N3,CW_N4,CW_N5,CW_N6)+CHOOSE(N_CW_A+1,0,CW_A1,CW_A2))*CW_PER_SWING*AM2114,AM2114))</f>
        <v>44.546216914171</v>
      </c>
      <c r="AQ2114" s="41" t="n">
        <f aca="false">IF(CORE_MODE=2,AN2114,K2114)</f>
        <v>1.38307</v>
      </c>
      <c r="AR2114" s="31" t="n">
        <f aca="false">IF(CORE_MODE=2,AO2114,L2114)</f>
        <v>16.011284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31" t="n">
        <v>20.62</v>
      </c>
      <c r="H2115" s="8" t="n">
        <v>163.537152</v>
      </c>
      <c r="I2115" s="8" t="n">
        <v>1290.598123</v>
      </c>
      <c r="J2115" s="31" t="n">
        <v>7.891773</v>
      </c>
      <c r="K2115" s="41" t="n">
        <v>1.391088</v>
      </c>
      <c r="L2115" s="31" t="n">
        <v>19.687054</v>
      </c>
      <c r="M2115" s="8" t="n">
        <v>415</v>
      </c>
      <c r="N2115" s="8" t="n">
        <v>1450</v>
      </c>
      <c r="O2115" s="31" t="n">
        <v>16.903932</v>
      </c>
      <c r="P2115" s="31" t="n">
        <v>22.507147</v>
      </c>
      <c r="Q2115" s="31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31" t="n">
        <v>11.415593</v>
      </c>
      <c r="W2115" s="41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2*ROUNDUP(G2115*1000/V_ZENER,0)*PRICE_Z+(4+IF(CORE_MODE=1,1,0)+IF(OR(CORE_MODE=3,CORE_MODE=4),1+2*N_CW+2*N_CW_A,0))*ROUNDUP(G2115*DIODE_SAFETY/V_STICK,0)*PRICE_STICK</f>
        <v>169.8</v>
      </c>
      <c r="AG2115" s="24" t="n">
        <f aca="false">SUM(X2115:AF2115)</f>
        <v>4641.15975559</v>
      </c>
      <c r="AH2115" s="20" t="n">
        <f aca="false">FIXED_BOM</f>
        <v>3666</v>
      </c>
      <c r="AI2115" s="24" t="n">
        <f aca="false">(AG2115+AH2115)*(1+CONT)</f>
        <v>9553.2337189285</v>
      </c>
      <c r="AJ2115" s="24" t="n">
        <f aca="false">IF(AR2115&gt;0,AI2115/AR2115,1000000000000)</f>
        <v>485.254610411924</v>
      </c>
      <c r="AK2115" s="8" t="n">
        <f aca="false">IF(AND(AP2115&gt;=V_NEED,AR2115&gt;=P_MIN,AQ2115&gt;=Z_MIN,F2115&lt;=N_CAP,D2115&lt;=R_MAX,OR(CORONA_REQ=0,O2115&gt;=G2115),OR(CORE_MODE&lt;&gt;3,E_CORE&lt;=E_NULL_MAX)),1,0)</f>
        <v>0</v>
      </c>
      <c r="AL2115" s="31" t="n">
        <f aca="false">IF(AK2115=1,IF(OBJECTIVE=1,AI2115,AJ2115),1000000000000)+ROW()*0.000000001</f>
        <v>1000000000000</v>
      </c>
      <c r="AM2115" s="31" t="n">
        <v>11.314281</v>
      </c>
      <c r="AN2115" s="41" t="n">
        <v>1.358162</v>
      </c>
      <c r="AO2115" s="31" t="n">
        <v>18.704053</v>
      </c>
      <c r="AP2115" s="31" t="n">
        <f aca="false">IF(CORE_MODE=1,G2115,IF(OR(CORE_MODE=3,CORE_MODE=4),G2115+(CHOOSE(N_CW+1,0,1,CW_N2,CW_N3,CW_N4,CW_N5,CW_N6)+CHOOSE(N_CW_A+1,0,CW_A1,CW_A2))*CW_PER_SWING*AM2115,AM2115))</f>
        <v>44.631879937903</v>
      </c>
      <c r="AQ2115" s="41" t="n">
        <f aca="false">IF(CORE_MODE=2,AN2115,K2115)</f>
        <v>1.391088</v>
      </c>
      <c r="AR2115" s="31" t="n">
        <f aca="false">IF(CORE_MODE=2,AO2115,L2115)</f>
        <v>19.687054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31" t="n">
        <v>20.62</v>
      </c>
      <c r="H2116" s="8" t="n">
        <v>219.723987</v>
      </c>
      <c r="I2116" s="8" t="n">
        <v>1739.501818</v>
      </c>
      <c r="J2116" s="31" t="n">
        <v>7.916759</v>
      </c>
      <c r="K2116" s="41" t="n">
        <v>1.401209</v>
      </c>
      <c r="L2116" s="31" t="n">
        <v>27.029839</v>
      </c>
      <c r="M2116" s="8" t="n">
        <v>552.5</v>
      </c>
      <c r="N2116" s="8" t="n">
        <v>1725</v>
      </c>
      <c r="O2116" s="31" t="n">
        <v>16.903932</v>
      </c>
      <c r="P2116" s="31" t="n">
        <v>30.00953</v>
      </c>
      <c r="Q2116" s="31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31" t="n">
        <v>14.791171</v>
      </c>
      <c r="W2116" s="41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2*ROUNDUP(G2116*1000/V_ZENER,0)*PRICE_Z+(4+IF(CORE_MODE=1,1,0)+IF(OR(CORE_MODE=3,CORE_MODE=4),1+2*N_CW+2*N_CW_A,0))*ROUNDUP(G2116*DIODE_SAFETY/V_STICK,0)*PRICE_STICK</f>
        <v>169.8</v>
      </c>
      <c r="AG2116" s="24" t="n">
        <f aca="false">SUM(X2116:AF2116)</f>
        <v>6019.12556697</v>
      </c>
      <c r="AH2116" s="20" t="n">
        <f aca="false">FIXED_BOM</f>
        <v>3666</v>
      </c>
      <c r="AI2116" s="24" t="n">
        <f aca="false">(AG2116+AH2116)*(1+CONT)</f>
        <v>11137.8944020155</v>
      </c>
      <c r="AJ2116" s="24" t="n">
        <f aca="false">IF(AR2116&gt;0,AI2116/AR2116,1000000000000)</f>
        <v>412.059220997043</v>
      </c>
      <c r="AK2116" s="8" t="n">
        <f aca="false">IF(AND(AP2116&gt;=V_NEED,AR2116&gt;=P_MIN,AQ2116&gt;=Z_MIN,F2116&lt;=N_CAP,D2116&lt;=R_MAX,OR(CORONA_REQ=0,O2116&gt;=G2116),OR(CORE_MODE&lt;&gt;3,E_CORE&lt;=E_NULL_MAX)),1,0)</f>
        <v>0</v>
      </c>
      <c r="AL2116" s="31" t="n">
        <f aca="false">IF(AK2116=1,IF(OBJECTIVE=1,AI2116,AJ2116),1000000000000)+ROW()*0.000000001</f>
        <v>1000000000000</v>
      </c>
      <c r="AM2116" s="31" t="n">
        <v>11.399006</v>
      </c>
      <c r="AN2116" s="41" t="n">
        <v>1.375986</v>
      </c>
      <c r="AO2116" s="31" t="n">
        <v>26.05433</v>
      </c>
      <c r="AP2116" s="31" t="n">
        <f aca="false">IF(CORE_MODE=1,G2116,IF(OR(CORE_MODE=3,CORE_MODE=4),G2116+(CHOOSE(N_CW+1,0,1,CW_N2,CW_N3,CW_N4,CW_N5,CW_N6)+CHOOSE(N_CW_A+1,0,CW_A1,CW_A2))*CW_PER_SWING*AM2116,AM2116))</f>
        <v>44.811688670578</v>
      </c>
      <c r="AQ2116" s="41" t="n">
        <f aca="false">IF(CORE_MODE=2,AN2116,K2116)</f>
        <v>1.401209</v>
      </c>
      <c r="AR2116" s="31" t="n">
        <f aca="false">IF(CORE_MODE=2,AO2116,L2116)</f>
        <v>27.029839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31" t="n">
        <v>20.62</v>
      </c>
      <c r="H2117" s="8" t="n">
        <v>66.842983</v>
      </c>
      <c r="I2117" s="8" t="n">
        <v>470.728859</v>
      </c>
      <c r="J2117" s="31" t="n">
        <v>7.042308</v>
      </c>
      <c r="K2117" s="41" t="n">
        <v>1.308576</v>
      </c>
      <c r="L2117" s="31" t="n">
        <v>6.048341</v>
      </c>
      <c r="M2117" s="8" t="n">
        <v>152.5</v>
      </c>
      <c r="N2117" s="8" t="n">
        <v>925</v>
      </c>
      <c r="O2117" s="31" t="n">
        <v>16.903932</v>
      </c>
      <c r="P2117" s="31" t="n">
        <v>8.85955</v>
      </c>
      <c r="Q2117" s="31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31" t="n">
        <v>4.971306</v>
      </c>
      <c r="W2117" s="41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2*ROUNDUP(G2117*1000/V_ZENER,0)*PRICE_Z+(4+IF(CORE_MODE=1,1,0)+IF(OR(CORE_MODE=3,CORE_MODE=4),1+2*N_CW+2*N_CW_A,0))*ROUNDUP(G2117*DIODE_SAFETY/V_STICK,0)*PRICE_STICK</f>
        <v>169.8</v>
      </c>
      <c r="AG2117" s="24" t="n">
        <f aca="false">SUM(X2117:AF2117)</f>
        <v>2020.6514535</v>
      </c>
      <c r="AH2117" s="20" t="n">
        <f aca="false">FIXED_BOM</f>
        <v>3666</v>
      </c>
      <c r="AI2117" s="24" t="n">
        <f aca="false">(AG2117+AH2117)*(1+CONT)</f>
        <v>6539.649171525</v>
      </c>
      <c r="AJ2117" s="24" t="n">
        <f aca="false">IF(AR2117&gt;0,AI2117/AR2117,1000000000000)</f>
        <v>1081.23023677484</v>
      </c>
      <c r="AK2117" s="8" t="n">
        <f aca="false">IF(AND(AP2117&gt;=V_NEED,AR2117&gt;=P_MIN,AQ2117&gt;=Z_MIN,F2117&lt;=N_CAP,D2117&lt;=R_MAX,OR(CORONA_REQ=0,O2117&gt;=G2117),OR(CORE_MODE&lt;&gt;3,E_CORE&lt;=E_NULL_MAX)),1,0)</f>
        <v>0</v>
      </c>
      <c r="AL2117" s="31" t="n">
        <f aca="false">IF(AK2117=1,IF(OBJECTIVE=1,AI2117,AJ2117),1000000000000)+ROW()*0.000000001</f>
        <v>1000000000000</v>
      </c>
      <c r="AM2117" s="31" t="n">
        <v>11.050985</v>
      </c>
      <c r="AN2117" s="41" t="n">
        <v>1.239625</v>
      </c>
      <c r="AO2117" s="31" t="n">
        <v>5.111383</v>
      </c>
      <c r="AP2117" s="31" t="n">
        <f aca="false">IF(CORE_MODE=1,G2117,IF(OR(CORE_MODE=3,CORE_MODE=4),G2117+(CHOOSE(N_CW+1,0,1,CW_N2,CW_N3,CW_N4,CW_N5,CW_N6)+CHOOSE(N_CW_A+1,0,CW_A1,CW_A2))*CW_PER_SWING*AM2117,AM2117))</f>
        <v>44.073096579055</v>
      </c>
      <c r="AQ2117" s="41" t="n">
        <f aca="false">IF(CORE_MODE=2,AN2117,K2117)</f>
        <v>1.308576</v>
      </c>
      <c r="AR2117" s="31" t="n">
        <f aca="false">IF(CORE_MODE=2,AO2117,L2117)</f>
        <v>6.048341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31" t="n">
        <v>20.62</v>
      </c>
      <c r="H2118" s="8" t="n">
        <v>103.896117</v>
      </c>
      <c r="I2118" s="8" t="n">
        <v>739.716779</v>
      </c>
      <c r="J2118" s="31" t="n">
        <v>7.119773</v>
      </c>
      <c r="K2118" s="41" t="n">
        <v>1.342225</v>
      </c>
      <c r="L2118" s="31" t="n">
        <v>10.250083</v>
      </c>
      <c r="M2118" s="8" t="n">
        <v>215</v>
      </c>
      <c r="N2118" s="8" t="n">
        <v>1050</v>
      </c>
      <c r="O2118" s="31" t="n">
        <v>16.903932</v>
      </c>
      <c r="P2118" s="31" t="n">
        <v>13.289326</v>
      </c>
      <c r="Q2118" s="31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31" t="n">
        <v>6.50566</v>
      </c>
      <c r="W2118" s="41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2*ROUNDUP(G2118*1000/V_ZENER,0)*PRICE_Z+(4+IF(CORE_MODE=1,1,0)+IF(OR(CORE_MODE=3,CORE_MODE=4),1+2*N_CW+2*N_CW_A,0))*ROUNDUP(G2118*DIODE_SAFETY/V_STICK,0)*PRICE_STICK</f>
        <v>169.8</v>
      </c>
      <c r="AG2118" s="24" t="n">
        <f aca="false">SUM(X2118:AF2118)</f>
        <v>2658.16801602</v>
      </c>
      <c r="AH2118" s="20" t="n">
        <f aca="false">FIXED_BOM</f>
        <v>3666</v>
      </c>
      <c r="AI2118" s="24" t="n">
        <f aca="false">(AG2118+AH2118)*(1+CONT)</f>
        <v>7272.793218423</v>
      </c>
      <c r="AJ2118" s="24" t="n">
        <f aca="false">IF(AR2118&gt;0,AI2118/AR2118,1000000000000)</f>
        <v>709.535056293983</v>
      </c>
      <c r="AK2118" s="8" t="n">
        <f aca="false">IF(AND(AP2118&gt;=V_NEED,AR2118&gt;=P_MIN,AQ2118&gt;=Z_MIN,F2118&lt;=N_CAP,D2118&lt;=R_MAX,OR(CORONA_REQ=0,O2118&gt;=G2118),OR(CORE_MODE&lt;&gt;3,E_CORE&lt;=E_NULL_MAX)),1,0)</f>
        <v>0</v>
      </c>
      <c r="AL2118" s="31" t="n">
        <f aca="false">IF(AK2118=1,IF(OBJECTIVE=1,AI2118,AJ2118),1000000000000)+ROW()*0.000000001</f>
        <v>1000000000000</v>
      </c>
      <c r="AM2118" s="31" t="n">
        <v>11.142656</v>
      </c>
      <c r="AN2118" s="41" t="n">
        <v>1.292965</v>
      </c>
      <c r="AO2118" s="31" t="n">
        <v>9.285041</v>
      </c>
      <c r="AP2118" s="31" t="n">
        <f aca="false">IF(CORE_MODE=1,G2118,IF(OR(CORE_MODE=3,CORE_MODE=4),G2118+(CHOOSE(N_CW+1,0,1,CW_N2,CW_N3,CW_N4,CW_N5,CW_N6)+CHOOSE(N_CW_A+1,0,CW_A1,CW_A2))*CW_PER_SWING*AM2118,AM2118))</f>
        <v>44.267646550528</v>
      </c>
      <c r="AQ2118" s="41" t="n">
        <f aca="false">IF(CORE_MODE=2,AN2118,K2118)</f>
        <v>1.342225</v>
      </c>
      <c r="AR2118" s="31" t="n">
        <f aca="false">IF(CORE_MODE=2,AO2118,L2118)</f>
        <v>10.250083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31" t="n">
        <v>20.62</v>
      </c>
      <c r="H2119" s="8" t="n">
        <v>140.94925</v>
      </c>
      <c r="I2119" s="8" t="n">
        <v>1008.704698</v>
      </c>
      <c r="J2119" s="31" t="n">
        <v>7.15651</v>
      </c>
      <c r="K2119" s="41" t="n">
        <v>1.358072</v>
      </c>
      <c r="L2119" s="31" t="n">
        <v>14.458367</v>
      </c>
      <c r="M2119" s="8" t="n">
        <v>290</v>
      </c>
      <c r="N2119" s="8" t="n">
        <v>1200</v>
      </c>
      <c r="O2119" s="31" t="n">
        <v>16.903932</v>
      </c>
      <c r="P2119" s="31" t="n">
        <v>17.719101</v>
      </c>
      <c r="Q2119" s="31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31" t="n">
        <v>8.346885</v>
      </c>
      <c r="W2119" s="41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2*ROUNDUP(G2119*1000/V_ZENER,0)*PRICE_Z+(4+IF(CORE_MODE=1,1,0)+IF(OR(CORE_MODE=3,CORE_MODE=4),1+2*N_CW+2*N_CW_A,0))*ROUNDUP(G2119*DIODE_SAFETY/V_STICK,0)*PRICE_STICK</f>
        <v>169.8</v>
      </c>
      <c r="AG2119" s="24" t="n">
        <f aca="false">SUM(X2119:AF2119)</f>
        <v>3414.86267387</v>
      </c>
      <c r="AH2119" s="20" t="n">
        <f aca="false">FIXED_BOM</f>
        <v>3666</v>
      </c>
      <c r="AI2119" s="24" t="n">
        <f aca="false">(AG2119+AH2119)*(1+CONT)</f>
        <v>8142.9920749505</v>
      </c>
      <c r="AJ2119" s="24" t="n">
        <f aca="false">IF(AR2119&gt;0,AI2119/AR2119,1000000000000)</f>
        <v>563.202751386135</v>
      </c>
      <c r="AK2119" s="8" t="n">
        <f aca="false">IF(AND(AP2119&gt;=V_NEED,AR2119&gt;=P_MIN,AQ2119&gt;=Z_MIN,F2119&lt;=N_CAP,D2119&lt;=R_MAX,OR(CORONA_REQ=0,O2119&gt;=G2119),OR(CORE_MODE&lt;&gt;3,E_CORE&lt;=E_NULL_MAX)),1,0)</f>
        <v>0</v>
      </c>
      <c r="AL2119" s="31" t="n">
        <f aca="false">IF(AK2119=1,IF(OBJECTIVE=1,AI2119,AJ2119),1000000000000)+ROW()*0.000000001</f>
        <v>1000000000000</v>
      </c>
      <c r="AM2119" s="31" t="n">
        <v>11.207225</v>
      </c>
      <c r="AN2119" s="41" t="n">
        <v>1.319296</v>
      </c>
      <c r="AO2119" s="31" t="n">
        <v>13.468744</v>
      </c>
      <c r="AP2119" s="31" t="n">
        <f aca="false">IF(CORE_MODE=1,G2119,IF(OR(CORE_MODE=3,CORE_MODE=4),G2119+(CHOOSE(N_CW+1,0,1,CW_N2,CW_N3,CW_N4,CW_N5,CW_N6)+CHOOSE(N_CW_A+1,0,CW_A1,CW_A2))*CW_PER_SWING*AM2119,AM2119))</f>
        <v>44.404678950175</v>
      </c>
      <c r="AQ2119" s="41" t="n">
        <f aca="false">IF(CORE_MODE=2,AN2119,K2119)</f>
        <v>1.358072</v>
      </c>
      <c r="AR2119" s="31" t="n">
        <f aca="false">IF(CORE_MODE=2,AO2119,L2119)</f>
        <v>14.458367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31" t="n">
        <v>20.62</v>
      </c>
      <c r="H2120" s="8" t="n">
        <v>178.002383</v>
      </c>
      <c r="I2120" s="8" t="n">
        <v>1277.692618</v>
      </c>
      <c r="J2120" s="31" t="n">
        <v>7.177952</v>
      </c>
      <c r="K2120" s="41" t="n">
        <v>1.368033</v>
      </c>
      <c r="L2120" s="31" t="n">
        <v>18.683858</v>
      </c>
      <c r="M2120" s="8" t="n">
        <v>365</v>
      </c>
      <c r="N2120" s="8" t="n">
        <v>1350</v>
      </c>
      <c r="O2120" s="31" t="n">
        <v>16.903932</v>
      </c>
      <c r="P2120" s="31" t="n">
        <v>22.148876</v>
      </c>
      <c r="Q2120" s="31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31" t="n">
        <v>10.18811</v>
      </c>
      <c r="W2120" s="41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2*ROUNDUP(G2120*1000/V_ZENER,0)*PRICE_Z+(4+IF(CORE_MODE=1,1,0)+IF(OR(CORE_MODE=3,CORE_MODE=4),1+2*N_CW+2*N_CW_A,0))*ROUNDUP(G2120*DIODE_SAFETY/V_STICK,0)*PRICE_STICK</f>
        <v>169.8</v>
      </c>
      <c r="AG2120" s="24" t="n">
        <f aca="false">SUM(X2120:AF2120)</f>
        <v>4171.55733022</v>
      </c>
      <c r="AH2120" s="20" t="n">
        <f aca="false">FIXED_BOM</f>
        <v>3666</v>
      </c>
      <c r="AI2120" s="24" t="n">
        <f aca="false">(AG2120+AH2120)*(1+CONT)</f>
        <v>9013.190929753</v>
      </c>
      <c r="AJ2120" s="24" t="n">
        <f aca="false">IF(AR2120&gt;0,AI2120/AR2120,1000000000000)</f>
        <v>482.405236100221</v>
      </c>
      <c r="AK2120" s="8" t="n">
        <f aca="false">IF(AND(AP2120&gt;=V_NEED,AR2120&gt;=P_MIN,AQ2120&gt;=Z_MIN,F2120&lt;=N_CAP,D2120&lt;=R_MAX,OR(CORONA_REQ=0,O2120&gt;=G2120),OR(CORE_MODE&lt;&gt;3,E_CORE&lt;=E_NULL_MAX)),1,0)</f>
        <v>0</v>
      </c>
      <c r="AL2120" s="31" t="n">
        <f aca="false">IF(AK2120=1,IF(OBJECTIVE=1,AI2120,AJ2120),1000000000000)+ROW()*0.000000001</f>
        <v>1000000000000</v>
      </c>
      <c r="AM2120" s="31" t="n">
        <v>11.256654</v>
      </c>
      <c r="AN2120" s="41" t="n">
        <v>1.336477</v>
      </c>
      <c r="AO2120" s="31" t="n">
        <v>17.694425</v>
      </c>
      <c r="AP2120" s="31" t="n">
        <f aca="false">IF(CORE_MODE=1,G2120,IF(OR(CORE_MODE=3,CORE_MODE=4),G2120+(CHOOSE(N_CW+1,0,1,CW_N2,CW_N3,CW_N4,CW_N5,CW_N6)+CHOOSE(N_CW_A+1,0,CW_A1,CW_A2))*CW_PER_SWING*AM2120,AM2120))</f>
        <v>44.509580288002</v>
      </c>
      <c r="AQ2120" s="41" t="n">
        <f aca="false">IF(CORE_MODE=2,AN2120,K2120)</f>
        <v>1.368033</v>
      </c>
      <c r="AR2120" s="31" t="n">
        <f aca="false">IF(CORE_MODE=2,AO2120,L2120)</f>
        <v>18.683858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31" t="n">
        <v>20.62</v>
      </c>
      <c r="H2121" s="8" t="n">
        <v>215.055517</v>
      </c>
      <c r="I2121" s="8" t="n">
        <v>1546.680538</v>
      </c>
      <c r="J2121" s="31" t="n">
        <v>7.192006</v>
      </c>
      <c r="K2121" s="41" t="n">
        <v>1.374618</v>
      </c>
      <c r="L2121" s="31" t="n">
        <v>22.910988</v>
      </c>
      <c r="M2121" s="8" t="n">
        <v>440</v>
      </c>
      <c r="N2121" s="8" t="n">
        <v>1500</v>
      </c>
      <c r="O2121" s="31" t="n">
        <v>16.903932</v>
      </c>
      <c r="P2121" s="31" t="n">
        <v>26.578651</v>
      </c>
      <c r="Q2121" s="31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31" t="n">
        <v>12.029334</v>
      </c>
      <c r="W2121" s="41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2*ROUNDUP(G2121*1000/V_ZENER,0)*PRICE_Z+(4+IF(CORE_MODE=1,1,0)+IF(OR(CORE_MODE=3,CORE_MODE=4),1+2*N_CW+2*N_CW_A,0))*ROUNDUP(G2121*DIODE_SAFETY/V_STICK,0)*PRICE_STICK</f>
        <v>169.8</v>
      </c>
      <c r="AG2121" s="24" t="n">
        <f aca="false">SUM(X2121:AF2121)</f>
        <v>4928.25193354</v>
      </c>
      <c r="AH2121" s="20" t="n">
        <f aca="false">FIXED_BOM</f>
        <v>3666</v>
      </c>
      <c r="AI2121" s="24" t="n">
        <f aca="false">(AG2121+AH2121)*(1+CONT)</f>
        <v>9883.389723571</v>
      </c>
      <c r="AJ2121" s="24" t="n">
        <f aca="false">IF(AR2121&gt;0,AI2121/AR2121,1000000000000)</f>
        <v>431.382082849112</v>
      </c>
      <c r="AK2121" s="8" t="n">
        <f aca="false">IF(AND(AP2121&gt;=V_NEED,AR2121&gt;=P_MIN,AQ2121&gt;=Z_MIN,F2121&lt;=N_CAP,D2121&lt;=R_MAX,OR(CORONA_REQ=0,O2121&gt;=G2121),OR(CORE_MODE&lt;&gt;3,E_CORE&lt;=E_NULL_MAX)),1,0)</f>
        <v>0</v>
      </c>
      <c r="AL2121" s="31" t="n">
        <f aca="false">IF(AK2121=1,IF(OBJECTIVE=1,AI2121,AJ2121),1000000000000)+ROW()*0.000000001</f>
        <v>1000000000000</v>
      </c>
      <c r="AM2121" s="31" t="n">
        <v>11.300786</v>
      </c>
      <c r="AN2121" s="41" t="n">
        <v>1.348603</v>
      </c>
      <c r="AO2121" s="31" t="n">
        <v>21.960085</v>
      </c>
      <c r="AP2121" s="31" t="n">
        <f aca="false">IF(CORE_MODE=1,G2121,IF(OR(CORE_MODE=3,CORE_MODE=4),G2121+(CHOOSE(N_CW+1,0,1,CW_N2,CW_N3,CW_N4,CW_N5,CW_N6)+CHOOSE(N_CW_A+1,0,CW_A1,CW_A2))*CW_PER_SWING*AM2121,AM2121))</f>
        <v>44.603239998718</v>
      </c>
      <c r="AQ2121" s="41" t="n">
        <f aca="false">IF(CORE_MODE=2,AN2121,K2121)</f>
        <v>1.374618</v>
      </c>
      <c r="AR2121" s="31" t="n">
        <f aca="false">IF(CORE_MODE=2,AO2121,L2121)</f>
        <v>22.910988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31" t="n">
        <v>20.62</v>
      </c>
      <c r="H2122" s="8" t="n">
        <v>289.161784</v>
      </c>
      <c r="I2122" s="8" t="n">
        <v>2084.656377</v>
      </c>
      <c r="J2122" s="31" t="n">
        <v>7.209308</v>
      </c>
      <c r="K2122" s="41" t="n">
        <v>1.38224</v>
      </c>
      <c r="L2122" s="31" t="n">
        <v>31.334588</v>
      </c>
      <c r="M2122" s="8" t="n">
        <v>577.5</v>
      </c>
      <c r="N2122" s="8" t="n">
        <v>1775</v>
      </c>
      <c r="O2122" s="31" t="n">
        <v>16.903932</v>
      </c>
      <c r="P2122" s="31" t="n">
        <v>35.438202</v>
      </c>
      <c r="Q2122" s="31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31" t="n">
        <v>15.404913</v>
      </c>
      <c r="W2122" s="41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2*ROUNDUP(G2122*1000/V_ZENER,0)*PRICE_Z+(4+IF(CORE_MODE=1,1,0)+IF(OR(CORE_MODE=3,CORE_MODE=4),1+2*N_CW+2*N_CW_A,0))*ROUNDUP(G2122*DIODE_SAFETY/V_STICK,0)*PRICE_STICK</f>
        <v>169.8</v>
      </c>
      <c r="AG2122" s="24" t="n">
        <f aca="false">SUM(X2122:AF2122)</f>
        <v>6322.46309741</v>
      </c>
      <c r="AH2122" s="20" t="n">
        <f aca="false">FIXED_BOM</f>
        <v>3666</v>
      </c>
      <c r="AI2122" s="24" t="n">
        <f aca="false">(AG2122+AH2122)*(1+CONT)</f>
        <v>11486.7325620215</v>
      </c>
      <c r="AJ2122" s="24" t="n">
        <f aca="false">IF(AR2122&gt;0,AI2122/AR2122,1000000000000)</f>
        <v>366.583168798055</v>
      </c>
      <c r="AK2122" s="8" t="n">
        <f aca="false">IF(AND(AP2122&gt;=V_NEED,AR2122&gt;=P_MIN,AQ2122&gt;=Z_MIN,F2122&lt;=N_CAP,D2122&lt;=R_MAX,OR(CORONA_REQ=0,O2122&gt;=G2122),OR(CORE_MODE&lt;&gt;3,E_CORE&lt;=E_NULL_MAX)),1,0)</f>
        <v>0</v>
      </c>
      <c r="AL2122" s="31" t="n">
        <f aca="false">IF(AK2122=1,IF(OBJECTIVE=1,AI2122,AJ2122),1000000000000)+ROW()*0.000000001</f>
        <v>1000000000000</v>
      </c>
      <c r="AM2122" s="31" t="n">
        <v>11.405691</v>
      </c>
      <c r="AN2122" s="41" t="n">
        <v>1.361596</v>
      </c>
      <c r="AO2122" s="31" t="n">
        <v>30.33135</v>
      </c>
      <c r="AP2122" s="31" t="n">
        <f aca="false">IF(CORE_MODE=1,G2122,IF(OR(CORE_MODE=3,CORE_MODE=4),G2122+(CHOOSE(N_CW+1,0,1,CW_N2,CW_N3,CW_N4,CW_N5,CW_N6)+CHOOSE(N_CW_A+1,0,CW_A1,CW_A2))*CW_PER_SWING*AM2122,AM2122))</f>
        <v>44.825875998733</v>
      </c>
      <c r="AQ2122" s="41" t="n">
        <f aca="false">IF(CORE_MODE=2,AN2122,K2122)</f>
        <v>1.38224</v>
      </c>
      <c r="AR2122" s="31" t="n">
        <f aca="false">IF(CORE_MODE=2,AO2122,L2122)</f>
        <v>31.334588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31" t="n">
        <v>20.62</v>
      </c>
      <c r="H2123" s="8" t="n">
        <v>97.099975</v>
      </c>
      <c r="I2123" s="8" t="n">
        <v>548.627219</v>
      </c>
      <c r="J2123" s="31" t="n">
        <v>5.650127</v>
      </c>
      <c r="K2123" s="41" t="n">
        <v>1.267932</v>
      </c>
      <c r="L2123" s="31" t="n">
        <v>6.372689</v>
      </c>
      <c r="M2123" s="8" t="n">
        <v>152.5</v>
      </c>
      <c r="N2123" s="8" t="n">
        <v>925</v>
      </c>
      <c r="O2123" s="31" t="n">
        <v>16.903932</v>
      </c>
      <c r="P2123" s="31" t="n">
        <v>10.216718</v>
      </c>
      <c r="Q2123" s="31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31" t="n">
        <v>4.971306</v>
      </c>
      <c r="W2123" s="41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2*ROUNDUP(G2123*1000/V_ZENER,0)*PRICE_Z+(4+IF(CORE_MODE=1,1,0)+IF(OR(CORE_MODE=3,CORE_MODE=4),1+2*N_CW+2*N_CW_A,0))*ROUNDUP(G2123*DIODE_SAFETY/V_STICK,0)*PRICE_STICK</f>
        <v>169.8</v>
      </c>
      <c r="AG2123" s="24" t="n">
        <f aca="false">SUM(X2123:AF2123)</f>
        <v>2036.89675446</v>
      </c>
      <c r="AH2123" s="20" t="n">
        <f aca="false">FIXED_BOM</f>
        <v>3666</v>
      </c>
      <c r="AI2123" s="24" t="n">
        <f aca="false">(AG2123+AH2123)*(1+CONT)</f>
        <v>6558.331267629</v>
      </c>
      <c r="AJ2123" s="24" t="n">
        <f aca="false">IF(AR2123&gt;0,AI2123/AR2123,1000000000000)</f>
        <v>1029.13091594914</v>
      </c>
      <c r="AK2123" s="8" t="n">
        <f aca="false">IF(AND(AP2123&gt;=V_NEED,AR2123&gt;=P_MIN,AQ2123&gt;=Z_MIN,F2123&lt;=N_CAP,D2123&lt;=R_MAX,OR(CORONA_REQ=0,O2123&gt;=G2123),OR(CORE_MODE&lt;&gt;3,E_CORE&lt;=E_NULL_MAX)),1,0)</f>
        <v>0</v>
      </c>
      <c r="AL2123" s="31" t="n">
        <f aca="false">IF(AK2123=1,IF(OBJECTIVE=1,AI2123,AJ2123),1000000000000)+ROW()*0.000000001</f>
        <v>1000000000000</v>
      </c>
      <c r="AM2123" s="31" t="n">
        <v>10.956561</v>
      </c>
      <c r="AN2123" s="41" t="n">
        <v>1.212975</v>
      </c>
      <c r="AO2123" s="31" t="n">
        <v>5.415915</v>
      </c>
      <c r="AP2123" s="31" t="n">
        <f aca="false">IF(CORE_MODE=1,G2123,IF(OR(CORE_MODE=3,CORE_MODE=4),G2123+(CHOOSE(N_CW+1,0,1,CW_N2,CW_N3,CW_N4,CW_N5,CW_N6)+CHOOSE(N_CW_A+1,0,CW_A1,CW_A2))*CW_PER_SWING*AM2123,AM2123))</f>
        <v>43.872704017543</v>
      </c>
      <c r="AQ2123" s="41" t="n">
        <f aca="false">IF(CORE_MODE=2,AN2123,K2123)</f>
        <v>1.267932</v>
      </c>
      <c r="AR2123" s="31" t="n">
        <f aca="false">IF(CORE_MODE=2,AO2123,L2123)</f>
        <v>6.372689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31" t="n">
        <v>20.62</v>
      </c>
      <c r="H2124" s="8" t="n">
        <v>151.442818</v>
      </c>
      <c r="I2124" s="8" t="n">
        <v>862.128487</v>
      </c>
      <c r="J2124" s="31" t="n">
        <v>5.692766</v>
      </c>
      <c r="K2124" s="41" t="n">
        <v>1.2938</v>
      </c>
      <c r="L2124" s="31" t="n">
        <v>10.732289</v>
      </c>
      <c r="M2124" s="8" t="n">
        <v>227.5</v>
      </c>
      <c r="N2124" s="8" t="n">
        <v>1075</v>
      </c>
      <c r="O2124" s="31" t="n">
        <v>16.903932</v>
      </c>
      <c r="P2124" s="31" t="n">
        <v>15.325078</v>
      </c>
      <c r="Q2124" s="31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31" t="n">
        <v>6.812531</v>
      </c>
      <c r="W2124" s="41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2*ROUNDUP(G2124*1000/V_ZENER,0)*PRICE_Z+(4+IF(CORE_MODE=1,1,0)+IF(OR(CORE_MODE=3,CORE_MODE=4),1+2*N_CW+2*N_CW_A,0))*ROUNDUP(G2124*DIODE_SAFETY/V_STICK,0)*PRICE_STICK</f>
        <v>169.8</v>
      </c>
      <c r="AG2124" s="24" t="n">
        <f aca="false">SUM(X2124:AF2124)</f>
        <v>2801.71406976</v>
      </c>
      <c r="AH2124" s="20" t="n">
        <f aca="false">FIXED_BOM</f>
        <v>3666</v>
      </c>
      <c r="AI2124" s="24" t="n">
        <f aca="false">(AG2124+AH2124)*(1+CONT)</f>
        <v>7437.871180224</v>
      </c>
      <c r="AJ2124" s="24" t="n">
        <f aca="false">IF(AR2124&gt;0,AI2124/AR2124,1000000000000)</f>
        <v>693.036795806002</v>
      </c>
      <c r="AK2124" s="8" t="n">
        <f aca="false">IF(AND(AP2124&gt;=V_NEED,AR2124&gt;=P_MIN,AQ2124&gt;=Z_MIN,F2124&lt;=N_CAP,D2124&lt;=R_MAX,OR(CORONA_REQ=0,O2124&gt;=G2124),OR(CORE_MODE&lt;&gt;3,E_CORE&lt;=E_NULL_MAX)),1,0)</f>
        <v>0</v>
      </c>
      <c r="AL2124" s="31" t="n">
        <f aca="false">IF(AK2124=1,IF(OBJECTIVE=1,AI2124,AJ2124),1000000000000)+ROW()*0.000000001</f>
        <v>1000000000000</v>
      </c>
      <c r="AM2124" s="31" t="n">
        <v>11.043002</v>
      </c>
      <c r="AN2124" s="41" t="n">
        <v>1.255763</v>
      </c>
      <c r="AO2124" s="31" t="n">
        <v>9.79242</v>
      </c>
      <c r="AP2124" s="31" t="n">
        <f aca="false">IF(CORE_MODE=1,G2124,IF(OR(CORE_MODE=3,CORE_MODE=4),G2124+(CHOOSE(N_CW+1,0,1,CW_N2,CW_N3,CW_N4,CW_N5,CW_N6)+CHOOSE(N_CW_A+1,0,CW_A1,CW_A2))*CW_PER_SWING*AM2124,AM2124))</f>
        <v>44.056154553526</v>
      </c>
      <c r="AQ2124" s="41" t="n">
        <f aca="false">IF(CORE_MODE=2,AN2124,K2124)</f>
        <v>1.2938</v>
      </c>
      <c r="AR2124" s="31" t="n">
        <f aca="false">IF(CORE_MODE=2,AO2124,L2124)</f>
        <v>10.732289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31" t="n">
        <v>20.62</v>
      </c>
      <c r="H2125" s="8" t="n">
        <v>205.785661</v>
      </c>
      <c r="I2125" s="8" t="n">
        <v>1175.629756</v>
      </c>
      <c r="J2125" s="31" t="n">
        <v>5.712885</v>
      </c>
      <c r="K2125" s="41" t="n">
        <v>1.306191</v>
      </c>
      <c r="L2125" s="31" t="n">
        <v>15.092158</v>
      </c>
      <c r="M2125" s="8" t="n">
        <v>302.5</v>
      </c>
      <c r="N2125" s="8" t="n">
        <v>1225</v>
      </c>
      <c r="O2125" s="31" t="n">
        <v>16.903932</v>
      </c>
      <c r="P2125" s="31" t="n">
        <v>20.433437</v>
      </c>
      <c r="Q2125" s="31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31" t="n">
        <v>8.653756</v>
      </c>
      <c r="W2125" s="41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2*ROUNDUP(G2125*1000/V_ZENER,0)*PRICE_Z+(4+IF(CORE_MODE=1,1,0)+IF(OR(CORE_MODE=3,CORE_MODE=4),1+2*N_CW+2*N_CW_A,0))*ROUNDUP(G2125*DIODE_SAFETY/V_STICK,0)*PRICE_STICK</f>
        <v>169.8</v>
      </c>
      <c r="AG2125" s="24" t="n">
        <f aca="false">SUM(X2125:AF2125)</f>
        <v>3566.53137659</v>
      </c>
      <c r="AH2125" s="20" t="n">
        <f aca="false">FIXED_BOM</f>
        <v>3666</v>
      </c>
      <c r="AI2125" s="24" t="n">
        <f aca="false">(AG2125+AH2125)*(1+CONT)</f>
        <v>8317.4110830785</v>
      </c>
      <c r="AJ2125" s="24" t="n">
        <f aca="false">IF(AR2125&gt;0,AI2125/AR2125,1000000000000)</f>
        <v>551.108137290804</v>
      </c>
      <c r="AK2125" s="8" t="n">
        <f aca="false">IF(AND(AP2125&gt;=V_NEED,AR2125&gt;=P_MIN,AQ2125&gt;=Z_MIN,F2125&lt;=N_CAP,D2125&lt;=R_MAX,OR(CORONA_REQ=0,O2125&gt;=G2125),OR(CORE_MODE&lt;&gt;3,E_CORE&lt;=E_NULL_MAX)),1,0)</f>
        <v>0</v>
      </c>
      <c r="AL2125" s="31" t="n">
        <f aca="false">IF(AK2125=1,IF(OBJECTIVE=1,AI2125,AJ2125),1000000000000)+ROW()*0.000000001</f>
        <v>1000000000000</v>
      </c>
      <c r="AM2125" s="31" t="n">
        <v>11.106357</v>
      </c>
      <c r="AN2125" s="41" t="n">
        <v>1.276398</v>
      </c>
      <c r="AO2125" s="31" t="n">
        <v>14.113941</v>
      </c>
      <c r="AP2125" s="31" t="n">
        <f aca="false">IF(CORE_MODE=1,G2125,IF(OR(CORE_MODE=3,CORE_MODE=4),G2125+(CHOOSE(N_CW+1,0,1,CW_N2,CW_N3,CW_N4,CW_N5,CW_N6)+CHOOSE(N_CW_A+1,0,CW_A1,CW_A2))*CW_PER_SWING*AM2125,AM2125))</f>
        <v>44.190610525891</v>
      </c>
      <c r="AQ2125" s="41" t="n">
        <f aca="false">IF(CORE_MODE=2,AN2125,K2125)</f>
        <v>1.306191</v>
      </c>
      <c r="AR2125" s="31" t="n">
        <f aca="false">IF(CORE_MODE=2,AO2125,L2125)</f>
        <v>15.092158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31" t="n">
        <v>20.62</v>
      </c>
      <c r="H2126" s="8" t="n">
        <v>260.128504</v>
      </c>
      <c r="I2126" s="8" t="n">
        <v>1489.131024</v>
      </c>
      <c r="J2126" s="31" t="n">
        <v>5.724598</v>
      </c>
      <c r="K2126" s="41" t="n">
        <v>1.313452</v>
      </c>
      <c r="L2126" s="31" t="n">
        <v>19.451939</v>
      </c>
      <c r="M2126" s="8" t="n">
        <v>377.5</v>
      </c>
      <c r="N2126" s="8" t="n">
        <v>1375</v>
      </c>
      <c r="O2126" s="31" t="n">
        <v>16.903932</v>
      </c>
      <c r="P2126" s="31" t="n">
        <v>25.541796</v>
      </c>
      <c r="Q2126" s="31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31" t="n">
        <v>10.49498</v>
      </c>
      <c r="W2126" s="41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2*ROUNDUP(G2126*1000/V_ZENER,0)*PRICE_Z+(4+IF(CORE_MODE=1,1,0)+IF(OR(CORE_MODE=3,CORE_MODE=4),1+2*N_CW+2*N_CW_A,0))*ROUNDUP(G2126*DIODE_SAFETY/V_STICK,0)*PRICE_STICK</f>
        <v>169.8</v>
      </c>
      <c r="AG2126" s="24" t="n">
        <f aca="false">SUM(X2126:AF2126)</f>
        <v>4331.34869539</v>
      </c>
      <c r="AH2126" s="20" t="n">
        <f aca="false">FIXED_BOM</f>
        <v>3666</v>
      </c>
      <c r="AI2126" s="24" t="n">
        <f aca="false">(AG2126+AH2126)*(1+CONT)</f>
        <v>9196.9509996985</v>
      </c>
      <c r="AJ2126" s="24" t="n">
        <f aca="false">IF(AR2126&gt;0,AI2126/AR2126,1000000000000)</f>
        <v>472.803816611727</v>
      </c>
      <c r="AK2126" s="8" t="n">
        <f aca="false">IF(AND(AP2126&gt;=V_NEED,AR2126&gt;=P_MIN,AQ2126&gt;=Z_MIN,F2126&lt;=N_CAP,D2126&lt;=R_MAX,OR(CORONA_REQ=0,O2126&gt;=G2126),OR(CORE_MODE&lt;&gt;3,E_CORE&lt;=E_NULL_MAX)),1,0)</f>
        <v>0</v>
      </c>
      <c r="AL2126" s="31" t="n">
        <f aca="false">IF(AK2126=1,IF(OBJECTIVE=1,AI2126,AJ2126),1000000000000)+ROW()*0.000000001</f>
        <v>1000000000000</v>
      </c>
      <c r="AM2126" s="31" t="n">
        <v>11.154293</v>
      </c>
      <c r="AN2126" s="41" t="n">
        <v>1.290113</v>
      </c>
      <c r="AO2126" s="31" t="n">
        <v>18.527304</v>
      </c>
      <c r="AP2126" s="31" t="n">
        <f aca="false">IF(CORE_MODE=1,G2126,IF(OR(CORE_MODE=3,CORE_MODE=4),G2126+(CHOOSE(N_CW+1,0,1,CW_N2,CW_N3,CW_N4,CW_N5,CW_N6)+CHOOSE(N_CW_A+1,0,CW_A1,CW_A2))*CW_PER_SWING*AM2126,AM2126))</f>
        <v>44.292343325059</v>
      </c>
      <c r="AQ2126" s="41" t="n">
        <f aca="false">IF(CORE_MODE=2,AN2126,K2126)</f>
        <v>1.313452</v>
      </c>
      <c r="AR2126" s="31" t="n">
        <f aca="false">IF(CORE_MODE=2,AO2126,L2126)</f>
        <v>19.451939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31" t="n">
        <v>20.62</v>
      </c>
      <c r="H2127" s="8" t="n">
        <v>314.471347</v>
      </c>
      <c r="I2127" s="8" t="n">
        <v>1802.632292</v>
      </c>
      <c r="J2127" s="31" t="n">
        <v>5.732262</v>
      </c>
      <c r="K2127" s="41" t="n">
        <v>1.318685</v>
      </c>
      <c r="L2127" s="31" t="n">
        <v>23.823204</v>
      </c>
      <c r="M2127" s="8" t="n">
        <v>452.5</v>
      </c>
      <c r="N2127" s="8" t="n">
        <v>1525</v>
      </c>
      <c r="O2127" s="31" t="n">
        <v>16.903932</v>
      </c>
      <c r="P2127" s="31" t="n">
        <v>30.650155</v>
      </c>
      <c r="Q2127" s="31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31" t="n">
        <v>12.336205</v>
      </c>
      <c r="W2127" s="41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2*ROUNDUP(G2127*1000/V_ZENER,0)*PRICE_Z+(4+IF(CORE_MODE=1,1,0)+IF(OR(CORE_MODE=3,CORE_MODE=4),1+2*N_CW+2*N_CW_A,0))*ROUNDUP(G2127*DIODE_SAFETY/V_STICK,0)*PRICE_STICK</f>
        <v>169.8</v>
      </c>
      <c r="AG2127" s="24" t="n">
        <f aca="false">SUM(X2127:AF2127)</f>
        <v>5096.16600222</v>
      </c>
      <c r="AH2127" s="20" t="n">
        <f aca="false">FIXED_BOM</f>
        <v>3666</v>
      </c>
      <c r="AI2127" s="24" t="n">
        <f aca="false">(AG2127+AH2127)*(1+CONT)</f>
        <v>10076.490902553</v>
      </c>
      <c r="AJ2127" s="24" t="n">
        <f aca="false">IF(AR2127&gt;0,AI2127/AR2127,1000000000000)</f>
        <v>422.96959311405</v>
      </c>
      <c r="AK2127" s="8" t="n">
        <f aca="false">IF(AND(AP2127&gt;=V_NEED,AR2127&gt;=P_MIN,AQ2127&gt;=Z_MIN,F2127&lt;=N_CAP,D2127&lt;=R_MAX,OR(CORONA_REQ=0,O2127&gt;=G2127),OR(CORE_MODE&lt;&gt;3,E_CORE&lt;=E_NULL_MAX)),1,0)</f>
        <v>0</v>
      </c>
      <c r="AL2127" s="31" t="n">
        <f aca="false">IF(AK2127=1,IF(OBJECTIVE=1,AI2127,AJ2127),1000000000000)+ROW()*0.000000001</f>
        <v>1000000000000</v>
      </c>
      <c r="AM2127" s="31" t="n">
        <v>11.217438</v>
      </c>
      <c r="AN2127" s="41" t="n">
        <v>1.298413</v>
      </c>
      <c r="AO2127" s="31" t="n">
        <v>22.857467</v>
      </c>
      <c r="AP2127" s="31" t="n">
        <f aca="false">IF(CORE_MODE=1,G2127,IF(OR(CORE_MODE=3,CORE_MODE=4),G2127+(CHOOSE(N_CW+1,0,1,CW_N2,CW_N3,CW_N4,CW_N5,CW_N6)+CHOOSE(N_CW_A+1,0,CW_A1,CW_A2))*CW_PER_SWING*AM2127,AM2127))</f>
        <v>44.426353622194</v>
      </c>
      <c r="AQ2127" s="41" t="n">
        <f aca="false">IF(CORE_MODE=2,AN2127,K2127)</f>
        <v>1.318685</v>
      </c>
      <c r="AR2127" s="31" t="n">
        <f aca="false">IF(CORE_MODE=2,AO2127,L2127)</f>
        <v>23.823204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31" t="n">
        <v>20.62</v>
      </c>
      <c r="H2128" s="8" t="n">
        <v>423.157033</v>
      </c>
      <c r="I2128" s="8" t="n">
        <v>2429.634828</v>
      </c>
      <c r="J2128" s="31" t="n">
        <v>5.741686</v>
      </c>
      <c r="K2128" s="41" t="n">
        <v>1.324572</v>
      </c>
      <c r="L2128" s="31" t="n">
        <v>32.565981</v>
      </c>
      <c r="M2128" s="8" t="n">
        <v>615</v>
      </c>
      <c r="N2128" s="8" t="n">
        <v>1850</v>
      </c>
      <c r="O2128" s="31" t="n">
        <v>16.903932</v>
      </c>
      <c r="P2128" s="31" t="n">
        <v>40.866874</v>
      </c>
      <c r="Q2128" s="31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31" t="n">
        <v>16.325525</v>
      </c>
      <c r="W2128" s="41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2*ROUNDUP(G2128*1000/V_ZENER,0)*PRICE_Z+(4+IF(CORE_MODE=1,1,0)+IF(OR(CORE_MODE=3,CORE_MODE=4),1+2*N_CW+2*N_CW_A,0))*ROUNDUP(G2128*DIODE_SAFETY/V_STICK,0)*PRICE_STICK</f>
        <v>169.8</v>
      </c>
      <c r="AG2128" s="24" t="n">
        <f aca="false">SUM(X2128:AF2128)</f>
        <v>6744.97872365</v>
      </c>
      <c r="AH2128" s="20" t="n">
        <f aca="false">FIXED_BOM</f>
        <v>3666</v>
      </c>
      <c r="AI2128" s="24" t="n">
        <f aca="false">(AG2128+AH2128)*(1+CONT)</f>
        <v>11972.6255321975</v>
      </c>
      <c r="AJ2128" s="24" t="n">
        <f aca="false">IF(AR2128&gt;0,AI2128/AR2128,1000000000000)</f>
        <v>367.642096585314</v>
      </c>
      <c r="AK2128" s="8" t="n">
        <f aca="false">IF(AND(AP2128&gt;=V_NEED,AR2128&gt;=P_MIN,AQ2128&gt;=Z_MIN,F2128&lt;=N_CAP,D2128&lt;=R_MAX,OR(CORONA_REQ=0,O2128&gt;=G2128),OR(CORE_MODE&lt;&gt;3,E_CORE&lt;=E_NULL_MAX)),1,0)</f>
        <v>0</v>
      </c>
      <c r="AL2128" s="31" t="n">
        <f aca="false">IF(AK2128=1,IF(OBJECTIVE=1,AI2128,AJ2128),1000000000000)+ROW()*0.000000001</f>
        <v>1000000000000</v>
      </c>
      <c r="AM2128" s="31" t="n">
        <v>11.317401</v>
      </c>
      <c r="AN2128" s="41" t="n">
        <v>1.30904</v>
      </c>
      <c r="AO2128" s="31" t="n">
        <v>31.587149</v>
      </c>
      <c r="AP2128" s="31" t="n">
        <f aca="false">IF(CORE_MODE=1,G2128,IF(OR(CORE_MODE=3,CORE_MODE=4),G2128+(CHOOSE(N_CW+1,0,1,CW_N2,CW_N3,CW_N4,CW_N5,CW_N6)+CHOOSE(N_CW_A+1,0,CW_A1,CW_A2))*CW_PER_SWING*AM2128,AM2128))</f>
        <v>44.638501398463</v>
      </c>
      <c r="AQ2128" s="41" t="n">
        <f aca="false">IF(CORE_MODE=2,AN2128,K2128)</f>
        <v>1.324572</v>
      </c>
      <c r="AR2128" s="31" t="n">
        <f aca="false">IF(CORE_MODE=2,AO2128,L2128)</f>
        <v>32.565981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31" t="n">
        <v>20.62</v>
      </c>
      <c r="H2129" s="8" t="n">
        <v>52.947871</v>
      </c>
      <c r="I2129" s="8" t="n">
        <v>394.164903</v>
      </c>
      <c r="J2129" s="31" t="n">
        <v>7.444396</v>
      </c>
      <c r="K2129" s="41" t="n">
        <v>1.304969</v>
      </c>
      <c r="L2129" s="31" t="n">
        <v>5.014724</v>
      </c>
      <c r="M2129" s="8" t="n">
        <v>146</v>
      </c>
      <c r="N2129" s="8" t="n">
        <v>912</v>
      </c>
      <c r="O2129" s="31" t="n">
        <v>17.912044</v>
      </c>
      <c r="P2129" s="31" t="n">
        <v>9.002859</v>
      </c>
      <c r="Q2129" s="31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31" t="n">
        <v>4.811734</v>
      </c>
      <c r="W2129" s="41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2*ROUNDUP(G2129*1000/V_ZENER,0)*PRICE_Z+(4+IF(CORE_MODE=1,1,0)+IF(OR(CORE_MODE=3,CORE_MODE=4),1+2*N_CW+2*N_CW_A,0))*ROUNDUP(G2129*DIODE_SAFETY/V_STICK,0)*PRICE_STICK</f>
        <v>169.8</v>
      </c>
      <c r="AG2129" s="24" t="n">
        <f aca="false">SUM(X2129:AF2129)</f>
        <v>1938.93936787</v>
      </c>
      <c r="AH2129" s="20" t="n">
        <f aca="false">FIXED_BOM</f>
        <v>3666</v>
      </c>
      <c r="AI2129" s="24" t="n">
        <f aca="false">(AG2129+AH2129)*(1+CONT)</f>
        <v>6445.6802730505</v>
      </c>
      <c r="AJ2129" s="24" t="n">
        <f aca="false">IF(AR2129&gt;0,AI2129/AR2129,1000000000000)</f>
        <v>1285.35095312334</v>
      </c>
      <c r="AK2129" s="8" t="n">
        <f aca="false">IF(AND(AP2129&gt;=V_NEED,AR2129&gt;=P_MIN,AQ2129&gt;=Z_MIN,F2129&lt;=N_CAP,D2129&lt;=R_MAX,OR(CORONA_REQ=0,O2129&gt;=G2129),OR(CORE_MODE&lt;&gt;3,E_CORE&lt;=E_NULL_MAX)),1,0)</f>
        <v>0</v>
      </c>
      <c r="AL2129" s="31" t="n">
        <f aca="false">IF(AK2129=1,IF(OBJECTIVE=1,AI2129,AJ2129),1000000000000)+ROW()*0.000000001</f>
        <v>1000000000000</v>
      </c>
      <c r="AM2129" s="31" t="n">
        <v>10.934119</v>
      </c>
      <c r="AN2129" s="41" t="n">
        <v>1.224172</v>
      </c>
      <c r="AO2129" s="31" t="n">
        <v>3.973693</v>
      </c>
      <c r="AP2129" s="31" t="n">
        <f aca="false">IF(CORE_MODE=1,G2129,IF(OR(CORE_MODE=3,CORE_MODE=4),G2129+(CHOOSE(N_CW+1,0,1,CW_N2,CW_N3,CW_N4,CW_N5,CW_N6)+CHOOSE(N_CW_A+1,0,CW_A1,CW_A2))*CW_PER_SWING*AM2129,AM2129))</f>
        <v>43.825076191297</v>
      </c>
      <c r="AQ2129" s="41" t="n">
        <f aca="false">IF(CORE_MODE=2,AN2129,K2129)</f>
        <v>1.304969</v>
      </c>
      <c r="AR2129" s="31" t="n">
        <f aca="false">IF(CORE_MODE=2,AO2129,L2129)</f>
        <v>5.014724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31" t="n">
        <v>20.62</v>
      </c>
      <c r="H2130" s="8" t="n">
        <v>82.06094</v>
      </c>
      <c r="I2130" s="8" t="n">
        <v>619.40199</v>
      </c>
      <c r="J2130" s="31" t="n">
        <v>7.548073</v>
      </c>
      <c r="K2130" s="41" t="n">
        <v>1.344062</v>
      </c>
      <c r="L2130" s="31" t="n">
        <v>8.612561</v>
      </c>
      <c r="M2130" s="8" t="n">
        <v>224</v>
      </c>
      <c r="N2130" s="8" t="n">
        <v>1068</v>
      </c>
      <c r="O2130" s="31" t="n">
        <v>17.912044</v>
      </c>
      <c r="P2130" s="31" t="n">
        <v>13.504288</v>
      </c>
      <c r="Q2130" s="31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31" t="n">
        <v>6.726607</v>
      </c>
      <c r="W2130" s="41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2*ROUNDUP(G2130*1000/V_ZENER,0)*PRICE_Z+(4+IF(CORE_MODE=1,1,0)+IF(OR(CORE_MODE=3,CORE_MODE=4),1+2*N_CW+2*N_CW_A,0))*ROUNDUP(G2130*DIODE_SAFETY/V_STICK,0)*PRICE_STICK</f>
        <v>169.8</v>
      </c>
      <c r="AG2130" s="24" t="n">
        <f aca="false">SUM(X2130:AF2130)</f>
        <v>2714.36693832</v>
      </c>
      <c r="AH2130" s="20" t="n">
        <f aca="false">FIXED_BOM</f>
        <v>3666</v>
      </c>
      <c r="AI2130" s="24" t="n">
        <f aca="false">(AG2130+AH2130)*(1+CONT)</f>
        <v>7337.421979068</v>
      </c>
      <c r="AJ2130" s="24" t="n">
        <f aca="false">IF(AR2130&gt;0,AI2130/AR2130,1000000000000)</f>
        <v>851.944268269101</v>
      </c>
      <c r="AK2130" s="8" t="n">
        <f aca="false">IF(AND(AP2130&gt;=V_NEED,AR2130&gt;=P_MIN,AQ2130&gt;=Z_MIN,F2130&lt;=N_CAP,D2130&lt;=R_MAX,OR(CORONA_REQ=0,O2130&gt;=G2130),OR(CORE_MODE&lt;&gt;3,E_CORE&lt;=E_NULL_MAX)),1,0)</f>
        <v>0</v>
      </c>
      <c r="AL2130" s="31" t="n">
        <f aca="false">IF(AK2130=1,IF(OBJECTIVE=1,AI2130,AJ2130),1000000000000)+ROW()*0.000000001</f>
        <v>1000000000000</v>
      </c>
      <c r="AM2130" s="31" t="n">
        <v>11.142081</v>
      </c>
      <c r="AN2130" s="41" t="n">
        <v>1.284916</v>
      </c>
      <c r="AO2130" s="31" t="n">
        <v>7.630164</v>
      </c>
      <c r="AP2130" s="31" t="n">
        <f aca="false">IF(CORE_MODE=1,G2130,IF(OR(CORE_MODE=3,CORE_MODE=4),G2130+(CHOOSE(N_CW+1,0,1,CW_N2,CW_N3,CW_N4,CW_N5,CW_N6)+CHOOSE(N_CW_A+1,0,CW_A1,CW_A2))*CW_PER_SWING*AM2130,AM2130))</f>
        <v>44.266426249303</v>
      </c>
      <c r="AQ2130" s="41" t="n">
        <f aca="false">IF(CORE_MODE=2,AN2130,K2130)</f>
        <v>1.344062</v>
      </c>
      <c r="AR2130" s="31" t="n">
        <f aca="false">IF(CORE_MODE=2,AO2130,L2130)</f>
        <v>8.612561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31" t="n">
        <v>20.62</v>
      </c>
      <c r="H2131" s="8" t="n">
        <v>111.174009</v>
      </c>
      <c r="I2131" s="8" t="n">
        <v>844.639078</v>
      </c>
      <c r="J2131" s="31" t="n">
        <v>7.597451</v>
      </c>
      <c r="K2131" s="41" t="n">
        <v>1.364232</v>
      </c>
      <c r="L2131" s="31" t="n">
        <v>12.243342</v>
      </c>
      <c r="M2131" s="8" t="n">
        <v>289</v>
      </c>
      <c r="N2131" s="8" t="n">
        <v>1198</v>
      </c>
      <c r="O2131" s="31" t="n">
        <v>17.912044</v>
      </c>
      <c r="P2131" s="31" t="n">
        <v>18.005718</v>
      </c>
      <c r="Q2131" s="31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31" t="n">
        <v>8.322335</v>
      </c>
      <c r="W2131" s="41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2*ROUNDUP(G2131*1000/V_ZENER,0)*PRICE_Z+(4+IF(CORE_MODE=1,1,0)+IF(OR(CORE_MODE=3,CORE_MODE=4),1+2*N_CW+2*N_CW_A,0))*ROUNDUP(G2131*DIODE_SAFETY/V_STICK,0)*PRICE_STICK</f>
        <v>169.8</v>
      </c>
      <c r="AG2131" s="24" t="n">
        <f aca="false">SUM(X2131:AF2131)</f>
        <v>3363.57589208</v>
      </c>
      <c r="AH2131" s="20" t="n">
        <f aca="false">FIXED_BOM</f>
        <v>3666</v>
      </c>
      <c r="AI2131" s="24" t="n">
        <f aca="false">(AG2131+AH2131)*(1+CONT)</f>
        <v>8084.012275892</v>
      </c>
      <c r="AJ2131" s="24" t="n">
        <f aca="false">IF(AR2131&gt;0,AI2131/AR2131,1000000000000)</f>
        <v>660.278237420142</v>
      </c>
      <c r="AK2131" s="8" t="n">
        <f aca="false">IF(AND(AP2131&gt;=V_NEED,AR2131&gt;=P_MIN,AQ2131&gt;=Z_MIN,F2131&lt;=N_CAP,D2131&lt;=R_MAX,OR(CORONA_REQ=0,O2131&gt;=G2131),OR(CORE_MODE&lt;&gt;3,E_CORE&lt;=E_NULL_MAX)),1,0)</f>
        <v>0</v>
      </c>
      <c r="AL2131" s="31" t="n">
        <f aca="false">IF(AK2131=1,IF(OBJECTIVE=1,AI2131,AJ2131),1000000000000)+ROW()*0.000000001</f>
        <v>1000000000000</v>
      </c>
      <c r="AM2131" s="31" t="n">
        <v>11.206037</v>
      </c>
      <c r="AN2131" s="41" t="n">
        <v>1.318615</v>
      </c>
      <c r="AO2131" s="31" t="n">
        <v>11.292566</v>
      </c>
      <c r="AP2131" s="31" t="n">
        <f aca="false">IF(CORE_MODE=1,G2131,IF(OR(CORE_MODE=3,CORE_MODE=4),G2131+(CHOOSE(N_CW+1,0,1,CW_N2,CW_N3,CW_N4,CW_N5,CW_N6)+CHOOSE(N_CW_A+1,0,CW_A1,CW_A2))*CW_PER_SWING*AM2131,AM2131))</f>
        <v>44.402157701731</v>
      </c>
      <c r="AQ2131" s="41" t="n">
        <f aca="false">IF(CORE_MODE=2,AN2131,K2131)</f>
        <v>1.364232</v>
      </c>
      <c r="AR2131" s="31" t="n">
        <f aca="false">IF(CORE_MODE=2,AO2131,L2131)</f>
        <v>12.243342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31" t="n">
        <v>20.62</v>
      </c>
      <c r="H2132" s="8" t="n">
        <v>140.287078</v>
      </c>
      <c r="I2132" s="8" t="n">
        <v>1069.876165</v>
      </c>
      <c r="J2132" s="31" t="n">
        <v>7.626334</v>
      </c>
      <c r="K2132" s="41" t="n">
        <v>1.375828</v>
      </c>
      <c r="L2132" s="31" t="n">
        <v>15.865478</v>
      </c>
      <c r="M2132" s="8" t="n">
        <v>367</v>
      </c>
      <c r="N2132" s="8" t="n">
        <v>1354</v>
      </c>
      <c r="O2132" s="31" t="n">
        <v>17.912044</v>
      </c>
      <c r="P2132" s="31" t="n">
        <v>22.507147</v>
      </c>
      <c r="Q2132" s="31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31" t="n">
        <v>10.237209</v>
      </c>
      <c r="W2132" s="41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2*ROUNDUP(G2132*1000/V_ZENER,0)*PRICE_Z+(4+IF(CORE_MODE=1,1,0)+IF(OR(CORE_MODE=3,CORE_MODE=4),1+2*N_CW+2*N_CW_A,0))*ROUNDUP(G2132*DIODE_SAFETY/V_STICK,0)*PRICE_STICK</f>
        <v>169.8</v>
      </c>
      <c r="AG2132" s="24" t="n">
        <f aca="false">SUM(X2132:AF2132)</f>
        <v>4139.0035345</v>
      </c>
      <c r="AH2132" s="20" t="n">
        <f aca="false">FIXED_BOM</f>
        <v>3666</v>
      </c>
      <c r="AI2132" s="24" t="n">
        <f aca="false">(AG2132+AH2132)*(1+CONT)</f>
        <v>8975.754064675</v>
      </c>
      <c r="AJ2132" s="24" t="n">
        <f aca="false">IF(AR2132&gt;0,AI2132/AR2132,1000000000000)</f>
        <v>565.741168635133</v>
      </c>
      <c r="AK2132" s="8" t="n">
        <f aca="false">IF(AND(AP2132&gt;=V_NEED,AR2132&gt;=P_MIN,AQ2132&gt;=Z_MIN,F2132&lt;=N_CAP,D2132&lt;=R_MAX,OR(CORONA_REQ=0,O2132&gt;=G2132),OR(CORE_MODE&lt;&gt;3,E_CORE&lt;=E_NULL_MAX)),1,0)</f>
        <v>0</v>
      </c>
      <c r="AL2132" s="31" t="n">
        <f aca="false">IF(AK2132=1,IF(OBJECTIVE=1,AI2132,AJ2132),1000000000000)+ROW()*0.000000001</f>
        <v>1000000000000</v>
      </c>
      <c r="AM2132" s="31" t="n">
        <v>11.256176</v>
      </c>
      <c r="AN2132" s="41" t="n">
        <v>1.33752</v>
      </c>
      <c r="AO2132" s="31" t="n">
        <v>14.87217</v>
      </c>
      <c r="AP2132" s="31" t="n">
        <f aca="false">IF(CORE_MODE=1,G2132,IF(OR(CORE_MODE=3,CORE_MODE=4),G2132+(CHOOSE(N_CW+1,0,1,CW_N2,CW_N3,CW_N4,CW_N5,CW_N6)+CHOOSE(N_CW_A+1,0,CW_A1,CW_A2))*CW_PER_SWING*AM2132,AM2132))</f>
        <v>44.508565846288</v>
      </c>
      <c r="AQ2132" s="41" t="n">
        <f aca="false">IF(CORE_MODE=2,AN2132,K2132)</f>
        <v>1.375828</v>
      </c>
      <c r="AR2132" s="31" t="n">
        <f aca="false">IF(CORE_MODE=2,AO2132,L2132)</f>
        <v>15.865478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31" t="n">
        <v>20.62</v>
      </c>
      <c r="H2133" s="8" t="n">
        <v>169.400147</v>
      </c>
      <c r="I2133" s="8" t="n">
        <v>1295.113252</v>
      </c>
      <c r="J2133" s="31" t="n">
        <v>7.64529</v>
      </c>
      <c r="K2133" s="41" t="n">
        <v>1.383689</v>
      </c>
      <c r="L2133" s="31" t="n">
        <v>19.485222</v>
      </c>
      <c r="M2133" s="8" t="n">
        <v>432</v>
      </c>
      <c r="N2133" s="8" t="n">
        <v>1484</v>
      </c>
      <c r="O2133" s="31" t="n">
        <v>17.912044</v>
      </c>
      <c r="P2133" s="31" t="n">
        <v>27.008577</v>
      </c>
      <c r="Q2133" s="31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31" t="n">
        <v>11.832937</v>
      </c>
      <c r="W2133" s="41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2*ROUNDUP(G2133*1000/V_ZENER,0)*PRICE_Z+(4+IF(CORE_MODE=1,1,0)+IF(OR(CORE_MODE=3,CORE_MODE=4),1+2*N_CW+2*N_CW_A,0))*ROUNDUP(G2133*DIODE_SAFETY/V_STICK,0)*PRICE_STICK</f>
        <v>169.8</v>
      </c>
      <c r="AG2133" s="24" t="n">
        <f aca="false">SUM(X2133:AF2133)</f>
        <v>4788.21248326</v>
      </c>
      <c r="AH2133" s="20" t="n">
        <f aca="false">FIXED_BOM</f>
        <v>3666</v>
      </c>
      <c r="AI2133" s="24" t="n">
        <f aca="false">(AG2133+AH2133)*(1+CONT)</f>
        <v>9722.344355749</v>
      </c>
      <c r="AJ2133" s="24" t="n">
        <f aca="false">IF(AR2133&gt;0,AI2133/AR2133,1000000000000)</f>
        <v>498.959896671898</v>
      </c>
      <c r="AK2133" s="8" t="n">
        <f aca="false">IF(AND(AP2133&gt;=V_NEED,AR2133&gt;=P_MIN,AQ2133&gt;=Z_MIN,F2133&lt;=N_CAP,D2133&lt;=R_MAX,OR(CORONA_REQ=0,O2133&gt;=G2133),OR(CORE_MODE&lt;&gt;3,E_CORE&lt;=E_NULL_MAX)),1,0)</f>
        <v>0</v>
      </c>
      <c r="AL2133" s="31" t="n">
        <f aca="false">IF(AK2133=1,IF(OBJECTIVE=1,AI2133,AJ2133),1000000000000)+ROW()*0.000000001</f>
        <v>1000000000000</v>
      </c>
      <c r="AM2133" s="31" t="n">
        <v>11.29638</v>
      </c>
      <c r="AN2133" s="41" t="n">
        <v>1.351441</v>
      </c>
      <c r="AO2133" s="31" t="n">
        <v>18.501119</v>
      </c>
      <c r="AP2133" s="31" t="n">
        <f aca="false">IF(CORE_MODE=1,G2133,IF(OR(CORE_MODE=3,CORE_MODE=4),G2133+(CHOOSE(N_CW+1,0,1,CW_N2,CW_N3,CW_N4,CW_N5,CW_N6)+CHOOSE(N_CW_A+1,0,CW_A1,CW_A2))*CW_PER_SWING*AM2133,AM2133))</f>
        <v>44.59388930794</v>
      </c>
      <c r="AQ2133" s="41" t="n">
        <f aca="false">IF(CORE_MODE=2,AN2133,K2133)</f>
        <v>1.383689</v>
      </c>
      <c r="AR2133" s="31" t="n">
        <f aca="false">IF(CORE_MODE=2,AO2133,L2133)</f>
        <v>19.485222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31" t="n">
        <v>20.62</v>
      </c>
      <c r="H2134" s="8" t="n">
        <v>227.626285</v>
      </c>
      <c r="I2134" s="8" t="n">
        <v>1745.587427</v>
      </c>
      <c r="J2134" s="31" t="n">
        <v>7.668655</v>
      </c>
      <c r="K2134" s="41" t="n">
        <v>1.393609</v>
      </c>
      <c r="L2134" s="31" t="n">
        <v>26.783187</v>
      </c>
      <c r="M2134" s="8" t="n">
        <v>575</v>
      </c>
      <c r="N2134" s="8" t="n">
        <v>1770</v>
      </c>
      <c r="O2134" s="31" t="n">
        <v>17.912044</v>
      </c>
      <c r="P2134" s="31" t="n">
        <v>36.011436</v>
      </c>
      <c r="Q2134" s="31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31" t="n">
        <v>15.343539</v>
      </c>
      <c r="W2134" s="41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2*ROUNDUP(G2134*1000/V_ZENER,0)*PRICE_Z+(4+IF(CORE_MODE=1,1,0)+IF(OR(CORE_MODE=3,CORE_MODE=4),1+2*N_CW+2*N_CW_A,0))*ROUNDUP(G2134*DIODE_SAFETY/V_STICK,0)*PRICE_STICK</f>
        <v>169.8</v>
      </c>
      <c r="AG2134" s="24" t="n">
        <f aca="false">SUM(X2134:AF2134)</f>
        <v>6212.84906397</v>
      </c>
      <c r="AH2134" s="20" t="n">
        <f aca="false">FIXED_BOM</f>
        <v>3666</v>
      </c>
      <c r="AI2134" s="24" t="n">
        <f aca="false">(AG2134+AH2134)*(1+CONT)</f>
        <v>11360.6764235655</v>
      </c>
      <c r="AJ2134" s="24" t="n">
        <f aca="false">IF(AR2134&gt;0,AI2134/AR2134,1000000000000)</f>
        <v>424.171941284116</v>
      </c>
      <c r="AK2134" s="8" t="n">
        <f aca="false">IF(AND(AP2134&gt;=V_NEED,AR2134&gt;=P_MIN,AQ2134&gt;=Z_MIN,F2134&lt;=N_CAP,D2134&lt;=R_MAX,OR(CORONA_REQ=0,O2134&gt;=G2134),OR(CORE_MODE&lt;&gt;3,E_CORE&lt;=E_NULL_MAX)),1,0)</f>
        <v>0</v>
      </c>
      <c r="AL2134" s="31" t="n">
        <f aca="false">IF(AK2134=1,IF(OBJECTIVE=1,AI2134,AJ2134),1000000000000)+ROW()*0.000000001</f>
        <v>1000000000000</v>
      </c>
      <c r="AM2134" s="31" t="n">
        <v>11.38116</v>
      </c>
      <c r="AN2134" s="41" t="n">
        <v>1.368891</v>
      </c>
      <c r="AO2134" s="31" t="n">
        <v>25.804405</v>
      </c>
      <c r="AP2134" s="31" t="n">
        <f aca="false">IF(CORE_MODE=1,G2134,IF(OR(CORE_MODE=3,CORE_MODE=4),G2134+(CHOOSE(N_CW+1,0,1,CW_N2,CW_N3,CW_N4,CW_N5,CW_N6)+CHOOSE(N_CW_A+1,0,CW_A1,CW_A2))*CW_PER_SWING*AM2134,AM2134))</f>
        <v>44.77381476508</v>
      </c>
      <c r="AQ2134" s="41" t="n">
        <f aca="false">IF(CORE_MODE=2,AN2134,K2134)</f>
        <v>1.393609</v>
      </c>
      <c r="AR2134" s="31" t="n">
        <f aca="false">IF(CORE_MODE=2,AO2134,L2134)</f>
        <v>26.783187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31" t="n">
        <v>20.62</v>
      </c>
      <c r="H2135" s="8" t="n">
        <v>69.223063</v>
      </c>
      <c r="I2135" s="8" t="n">
        <v>472.051565</v>
      </c>
      <c r="J2135" s="31" t="n">
        <v>6.819282</v>
      </c>
      <c r="K2135" s="41" t="n">
        <v>1.301876</v>
      </c>
      <c r="L2135" s="31" t="n">
        <v>5.971202</v>
      </c>
      <c r="M2135" s="8" t="n">
        <v>159</v>
      </c>
      <c r="N2135" s="8" t="n">
        <v>938</v>
      </c>
      <c r="O2135" s="31" t="n">
        <v>17.912044</v>
      </c>
      <c r="P2135" s="31" t="n">
        <v>10.631461</v>
      </c>
      <c r="Q2135" s="31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31" t="n">
        <v>5.130879</v>
      </c>
      <c r="W2135" s="41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2*ROUNDUP(G2135*1000/V_ZENER,0)*PRICE_Z+(4+IF(CORE_MODE=1,1,0)+IF(OR(CORE_MODE=3,CORE_MODE=4),1+2*N_CW+2*N_CW_A,0))*ROUNDUP(G2135*DIODE_SAFETY/V_STICK,0)*PRICE_STICK</f>
        <v>169.8</v>
      </c>
      <c r="AG2135" s="24" t="n">
        <f aca="false">SUM(X2135:AF2135)</f>
        <v>2084.65236747</v>
      </c>
      <c r="AH2135" s="20" t="n">
        <f aca="false">FIXED_BOM</f>
        <v>3666</v>
      </c>
      <c r="AI2135" s="24" t="n">
        <f aca="false">(AG2135+AH2135)*(1+CONT)</f>
        <v>6613.2502225905</v>
      </c>
      <c r="AJ2135" s="24" t="n">
        <f aca="false">IF(AR2135&gt;0,AI2135/AR2135,1000000000000)</f>
        <v>1107.52411701873</v>
      </c>
      <c r="AK2135" s="8" t="n">
        <f aca="false">IF(AND(AP2135&gt;=V_NEED,AR2135&gt;=P_MIN,AQ2135&gt;=Z_MIN,F2135&lt;=N_CAP,D2135&lt;=R_MAX,OR(CORONA_REQ=0,O2135&gt;=G2135),OR(CORE_MODE&lt;&gt;3,E_CORE&lt;=E_NULL_MAX)),1,0)</f>
        <v>0</v>
      </c>
      <c r="AL2135" s="31" t="n">
        <f aca="false">IF(AK2135=1,IF(OBJECTIVE=1,AI2135,AJ2135),1000000000000)+ROW()*0.000000001</f>
        <v>1000000000000</v>
      </c>
      <c r="AM2135" s="31" t="n">
        <v>11.033722</v>
      </c>
      <c r="AN2135" s="41" t="n">
        <v>1.234224</v>
      </c>
      <c r="AO2135" s="31" t="n">
        <v>5.032521</v>
      </c>
      <c r="AP2135" s="31" t="n">
        <f aca="false">IF(CORE_MODE=1,G2135,IF(OR(CORE_MODE=3,CORE_MODE=4),G2135+(CHOOSE(N_CW+1,0,1,CW_N2,CW_N3,CW_N4,CW_N5,CW_N6)+CHOOSE(N_CW_A+1,0,CW_A1,CW_A2))*CW_PER_SWING*AM2135,AM2135))</f>
        <v>44.036459952886</v>
      </c>
      <c r="AQ2135" s="41" t="n">
        <f aca="false">IF(CORE_MODE=2,AN2135,K2135)</f>
        <v>1.301876</v>
      </c>
      <c r="AR2135" s="31" t="n">
        <f aca="false">IF(CORE_MODE=2,AO2135,L2135)</f>
        <v>5.971202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31" t="n">
        <v>20.62</v>
      </c>
      <c r="H2136" s="8" t="n">
        <v>107.636241</v>
      </c>
      <c r="I2136" s="8" t="n">
        <v>741.795317</v>
      </c>
      <c r="J2136" s="31" t="n">
        <v>6.891687</v>
      </c>
      <c r="K2136" s="41" t="n">
        <v>1.334438</v>
      </c>
      <c r="L2136" s="31" t="n">
        <v>10.119043</v>
      </c>
      <c r="M2136" s="8" t="n">
        <v>224</v>
      </c>
      <c r="N2136" s="8" t="n">
        <v>1068</v>
      </c>
      <c r="O2136" s="31" t="n">
        <v>17.912044</v>
      </c>
      <c r="P2136" s="31" t="n">
        <v>15.947191</v>
      </c>
      <c r="Q2136" s="31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31" t="n">
        <v>6.726607</v>
      </c>
      <c r="W2136" s="41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2*ROUNDUP(G2136*1000/V_ZENER,0)*PRICE_Z+(4+IF(CORE_MODE=1,1,0)+IF(OR(CORE_MODE=3,CORE_MODE=4),1+2*N_CW+2*N_CW_A,0))*ROUNDUP(G2136*DIODE_SAFETY/V_STICK,0)*PRICE_STICK</f>
        <v>169.8</v>
      </c>
      <c r="AG2136" s="24" t="n">
        <f aca="false">SUM(X2136:AF2136)</f>
        <v>2743.60848723</v>
      </c>
      <c r="AH2136" s="20" t="n">
        <f aca="false">FIXED_BOM</f>
        <v>3666</v>
      </c>
      <c r="AI2136" s="24" t="n">
        <f aca="false">(AG2136+AH2136)*(1+CONT)</f>
        <v>7371.0497603145</v>
      </c>
      <c r="AJ2136" s="24" t="n">
        <f aca="false">IF(AR2136&gt;0,AI2136/AR2136,1000000000000)</f>
        <v>728.433485292483</v>
      </c>
      <c r="AK2136" s="8" t="n">
        <f aca="false">IF(AND(AP2136&gt;=V_NEED,AR2136&gt;=P_MIN,AQ2136&gt;=Z_MIN,F2136&lt;=N_CAP,D2136&lt;=R_MAX,OR(CORONA_REQ=0,O2136&gt;=G2136),OR(CORE_MODE&lt;&gt;3,E_CORE&lt;=E_NULL_MAX)),1,0)</f>
        <v>0</v>
      </c>
      <c r="AL2136" s="31" t="n">
        <f aca="false">IF(AK2136=1,IF(OBJECTIVE=1,AI2136,AJ2136),1000000000000)+ROW()*0.000000001</f>
        <v>1000000000000</v>
      </c>
      <c r="AM2136" s="31" t="n">
        <v>11.124487</v>
      </c>
      <c r="AN2136" s="41" t="n">
        <v>1.2862</v>
      </c>
      <c r="AO2136" s="31" t="n">
        <v>9.154503</v>
      </c>
      <c r="AP2136" s="31" t="n">
        <f aca="false">IF(CORE_MODE=1,G2136,IF(OR(CORE_MODE=3,CORE_MODE=4),G2136+(CHOOSE(N_CW+1,0,1,CW_N2,CW_N3,CW_N4,CW_N5,CW_N6)+CHOOSE(N_CW_A+1,0,CW_A1,CW_A2))*CW_PER_SWING*AM2136,AM2136))</f>
        <v>44.229087154081</v>
      </c>
      <c r="AQ2136" s="41" t="n">
        <f aca="false">IF(CORE_MODE=2,AN2136,K2136)</f>
        <v>1.334438</v>
      </c>
      <c r="AR2136" s="31" t="n">
        <f aca="false">IF(CORE_MODE=2,AO2136,L2136)</f>
        <v>10.119043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31" t="n">
        <v>20.62</v>
      </c>
      <c r="H2137" s="8" t="n">
        <v>146.04942</v>
      </c>
      <c r="I2137" s="8" t="n">
        <v>1011.539069</v>
      </c>
      <c r="J2137" s="31" t="n">
        <v>6.926005</v>
      </c>
      <c r="K2137" s="41" t="n">
        <v>1.350461</v>
      </c>
      <c r="L2137" s="31" t="n">
        <v>14.282923</v>
      </c>
      <c r="M2137" s="8" t="n">
        <v>302</v>
      </c>
      <c r="N2137" s="8" t="n">
        <v>1224</v>
      </c>
      <c r="O2137" s="31" t="n">
        <v>17.912044</v>
      </c>
      <c r="P2137" s="31" t="n">
        <v>21.262921</v>
      </c>
      <c r="Q2137" s="31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31" t="n">
        <v>8.641481</v>
      </c>
      <c r="W2137" s="41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2*ROUNDUP(G2137*1000/V_ZENER,0)*PRICE_Z+(4+IF(CORE_MODE=1,1,0)+IF(OR(CORE_MODE=3,CORE_MODE=4),1+2*N_CW+2*N_CW_A,0))*ROUNDUP(G2137*DIODE_SAFETY/V_STICK,0)*PRICE_STICK</f>
        <v>169.8</v>
      </c>
      <c r="AG2137" s="24" t="n">
        <f aca="false">SUM(X2137:AF2137)</f>
        <v>3528.78330215</v>
      </c>
      <c r="AH2137" s="20" t="n">
        <f aca="false">FIXED_BOM</f>
        <v>3666</v>
      </c>
      <c r="AI2137" s="24" t="n">
        <f aca="false">(AG2137+AH2137)*(1+CONT)</f>
        <v>8274.0007974725</v>
      </c>
      <c r="AJ2137" s="24" t="n">
        <f aca="false">IF(AR2137&gt;0,AI2137/AR2137,1000000000000)</f>
        <v>579.293243930006</v>
      </c>
      <c r="AK2137" s="8" t="n">
        <f aca="false">IF(AND(AP2137&gt;=V_NEED,AR2137&gt;=P_MIN,AQ2137&gt;=Z_MIN,F2137&lt;=N_CAP,D2137&lt;=R_MAX,OR(CORONA_REQ=0,O2137&gt;=G2137),OR(CORE_MODE&lt;&gt;3,E_CORE&lt;=E_NULL_MAX)),1,0)</f>
        <v>0</v>
      </c>
      <c r="AL2137" s="31" t="n">
        <f aca="false">IF(AK2137=1,IF(OBJECTIVE=1,AI2137,AJ2137),1000000000000)+ROW()*0.000000001</f>
        <v>1000000000000</v>
      </c>
      <c r="AM2137" s="31" t="n">
        <v>11.188732</v>
      </c>
      <c r="AN2137" s="41" t="n">
        <v>1.312474</v>
      </c>
      <c r="AO2137" s="31" t="n">
        <v>13.29232</v>
      </c>
      <c r="AP2137" s="31" t="n">
        <f aca="false">IF(CORE_MODE=1,G2137,IF(OR(CORE_MODE=3,CORE_MODE=4),G2137+(CHOOSE(N_CW+1,0,1,CW_N2,CW_N3,CW_N4,CW_N5,CW_N6)+CHOOSE(N_CW_A+1,0,CW_A1,CW_A2))*CW_PER_SWING*AM2137,AM2137))</f>
        <v>44.365431940516</v>
      </c>
      <c r="AQ2137" s="41" t="n">
        <f aca="false">IF(CORE_MODE=2,AN2137,K2137)</f>
        <v>1.350461</v>
      </c>
      <c r="AR2137" s="31" t="n">
        <f aca="false">IF(CORE_MODE=2,AO2137,L2137)</f>
        <v>14.282923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31" t="n">
        <v>20.62</v>
      </c>
      <c r="H2138" s="8" t="n">
        <v>184.462598</v>
      </c>
      <c r="I2138" s="8" t="n">
        <v>1281.28282</v>
      </c>
      <c r="J2138" s="31" t="n">
        <v>6.94603</v>
      </c>
      <c r="K2138" s="41" t="n">
        <v>1.360228</v>
      </c>
      <c r="L2138" s="31" t="n">
        <v>18.458584</v>
      </c>
      <c r="M2138" s="8" t="n">
        <v>380</v>
      </c>
      <c r="N2138" s="8" t="n">
        <v>1380</v>
      </c>
      <c r="O2138" s="31" t="n">
        <v>17.912044</v>
      </c>
      <c r="P2138" s="31" t="n">
        <v>26.578651</v>
      </c>
      <c r="Q2138" s="31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31" t="n">
        <v>10.556355</v>
      </c>
      <c r="W2138" s="41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2*ROUNDUP(G2138*1000/V_ZENER,0)*PRICE_Z+(4+IF(CORE_MODE=1,1,0)+IF(OR(CORE_MODE=3,CORE_MODE=4),1+2*N_CW+2*N_CW_A,0))*ROUNDUP(G2138*DIODE_SAFETY/V_STICK,0)*PRICE_STICK</f>
        <v>169.8</v>
      </c>
      <c r="AG2138" s="24" t="n">
        <f aca="false">SUM(X2138:AF2138)</f>
        <v>4313.95812754</v>
      </c>
      <c r="AH2138" s="20" t="n">
        <f aca="false">FIXED_BOM</f>
        <v>3666</v>
      </c>
      <c r="AI2138" s="24" t="n">
        <f aca="false">(AG2138+AH2138)*(1+CONT)</f>
        <v>9176.951846671</v>
      </c>
      <c r="AJ2138" s="24" t="n">
        <f aca="false">IF(AR2138&gt;0,AI2138/AR2138,1000000000000)</f>
        <v>497.16445457956</v>
      </c>
      <c r="AK2138" s="8" t="n">
        <f aca="false">IF(AND(AP2138&gt;=V_NEED,AR2138&gt;=P_MIN,AQ2138&gt;=Z_MIN,F2138&lt;=N_CAP,D2138&lt;=R_MAX,OR(CORONA_REQ=0,O2138&gt;=G2138),OR(CORE_MODE&lt;&gt;3,E_CORE&lt;=E_NULL_MAX)),1,0)</f>
        <v>0</v>
      </c>
      <c r="AL2138" s="31" t="n">
        <f aca="false">IF(AK2138=1,IF(OBJECTIVE=1,AI2138,AJ2138),1000000000000)+ROW()*0.000000001</f>
        <v>1000000000000</v>
      </c>
      <c r="AM2138" s="31" t="n">
        <v>11.237963</v>
      </c>
      <c r="AN2138" s="41" t="n">
        <v>1.329339</v>
      </c>
      <c r="AO2138" s="31" t="n">
        <v>17.46914</v>
      </c>
      <c r="AP2138" s="31" t="n">
        <f aca="false">IF(CORE_MODE=1,G2138,IF(OR(CORE_MODE=3,CORE_MODE=4),G2138+(CHOOSE(N_CW+1,0,1,CW_N2,CW_N3,CW_N4,CW_N5,CW_N6)+CHOOSE(N_CW_A+1,0,CW_A1,CW_A2))*CW_PER_SWING*AM2138,AM2138))</f>
        <v>44.469913070269</v>
      </c>
      <c r="AQ2138" s="41" t="n">
        <f aca="false">IF(CORE_MODE=2,AN2138,K2138)</f>
        <v>1.360228</v>
      </c>
      <c r="AR2138" s="31" t="n">
        <f aca="false">IF(CORE_MODE=2,AO2138,L2138)</f>
        <v>18.458584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31" t="n">
        <v>20.62</v>
      </c>
      <c r="H2139" s="8" t="n">
        <v>222.875777</v>
      </c>
      <c r="I2139" s="8" t="n">
        <v>1551.026572</v>
      </c>
      <c r="J2139" s="31" t="n">
        <v>6.959153</v>
      </c>
      <c r="K2139" s="41" t="n">
        <v>1.366159</v>
      </c>
      <c r="L2139" s="31" t="n">
        <v>22.615402</v>
      </c>
      <c r="M2139" s="8" t="n">
        <v>458</v>
      </c>
      <c r="N2139" s="8" t="n">
        <v>1536</v>
      </c>
      <c r="O2139" s="31" t="n">
        <v>17.912044</v>
      </c>
      <c r="P2139" s="31" t="n">
        <v>31.894382</v>
      </c>
      <c r="Q2139" s="31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31" t="n">
        <v>12.471228</v>
      </c>
      <c r="W2139" s="41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2*ROUNDUP(G2139*1000/V_ZENER,0)*PRICE_Z+(4+IF(CORE_MODE=1,1,0)+IF(OR(CORE_MODE=3,CORE_MODE=4),1+2*N_CW+2*N_CW_A,0))*ROUNDUP(G2139*DIODE_SAFETY/V_STICK,0)*PRICE_STICK</f>
        <v>169.8</v>
      </c>
      <c r="AG2139" s="24" t="n">
        <f aca="false">SUM(X2139:AF2139)</f>
        <v>5099.13294793</v>
      </c>
      <c r="AH2139" s="20" t="n">
        <f aca="false">FIXED_BOM</f>
        <v>3666</v>
      </c>
      <c r="AI2139" s="24" t="n">
        <f aca="false">(AG2139+AH2139)*(1+CONT)</f>
        <v>10079.9028901195</v>
      </c>
      <c r="AJ2139" s="24" t="n">
        <f aca="false">IF(AR2139&gt;0,AI2139/AR2139,1000000000000)</f>
        <v>445.709649119635</v>
      </c>
      <c r="AK2139" s="8" t="n">
        <f aca="false">IF(AND(AP2139&gt;=V_NEED,AR2139&gt;=P_MIN,AQ2139&gt;=Z_MIN,F2139&lt;=N_CAP,D2139&lt;=R_MAX,OR(CORONA_REQ=0,O2139&gt;=G2139),OR(CORE_MODE&lt;&gt;3,E_CORE&lt;=E_NULL_MAX)),1,0)</f>
        <v>0</v>
      </c>
      <c r="AL2139" s="31" t="n">
        <f aca="false">IF(AK2139=1,IF(OBJECTIVE=1,AI2139,AJ2139),1000000000000)+ROW()*0.000000001</f>
        <v>1000000000000</v>
      </c>
      <c r="AM2139" s="31" t="n">
        <v>11.282296</v>
      </c>
      <c r="AN2139" s="41" t="n">
        <v>1.340688</v>
      </c>
      <c r="AO2139" s="31" t="n">
        <v>21.664372</v>
      </c>
      <c r="AP2139" s="31" t="n">
        <f aca="false">IF(CORE_MODE=1,G2139,IF(OR(CORE_MODE=3,CORE_MODE=4),G2139+(CHOOSE(N_CW+1,0,1,CW_N2,CW_N3,CW_N4,CW_N5,CW_N6)+CHOOSE(N_CW_A+1,0,CW_A1,CW_A2))*CW_PER_SWING*AM2139,AM2139))</f>
        <v>44.563999355848</v>
      </c>
      <c r="AQ2139" s="41" t="n">
        <f aca="false">IF(CORE_MODE=2,AN2139,K2139)</f>
        <v>1.366159</v>
      </c>
      <c r="AR2139" s="31" t="n">
        <f aca="false">IF(CORE_MODE=2,AO2139,L2139)</f>
        <v>22.615402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31" t="n">
        <v>20.62</v>
      </c>
      <c r="H2140" s="8" t="n">
        <v>299.702134</v>
      </c>
      <c r="I2140" s="8" t="n">
        <v>2090.514075</v>
      </c>
      <c r="J2140" s="31" t="n">
        <v>6.975306</v>
      </c>
      <c r="K2140" s="41" t="n">
        <v>1.374154</v>
      </c>
      <c r="L2140" s="31" t="n">
        <v>30.959602</v>
      </c>
      <c r="M2140" s="8" t="n">
        <v>601</v>
      </c>
      <c r="N2140" s="8" t="n">
        <v>1822</v>
      </c>
      <c r="O2140" s="31" t="n">
        <v>17.912044</v>
      </c>
      <c r="P2140" s="31" t="n">
        <v>42.525842</v>
      </c>
      <c r="Q2140" s="31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31" t="n">
        <v>15.98183</v>
      </c>
      <c r="W2140" s="41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2*ROUNDUP(G2140*1000/V_ZENER,0)*PRICE_Z+(4+IF(CORE_MODE=1,1,0)+IF(OR(CORE_MODE=3,CORE_MODE=4),1+2*N_CW+2*N_CW_A,0))*ROUNDUP(G2140*DIODE_SAFETY/V_STICK,0)*PRICE_STICK</f>
        <v>169.8</v>
      </c>
      <c r="AG2140" s="24" t="n">
        <f aca="false">SUM(X2140:AF2140)</f>
        <v>6543.26388611</v>
      </c>
      <c r="AH2140" s="20" t="n">
        <f aca="false">FIXED_BOM</f>
        <v>3666</v>
      </c>
      <c r="AI2140" s="24" t="n">
        <f aca="false">(AG2140+AH2140)*(1+CONT)</f>
        <v>11740.6534690265</v>
      </c>
      <c r="AJ2140" s="24" t="n">
        <f aca="false">IF(AR2140&gt;0,AI2140/AR2140,1000000000000)</f>
        <v>379.22494833837</v>
      </c>
      <c r="AK2140" s="8" t="n">
        <f aca="false">IF(AND(AP2140&gt;=V_NEED,AR2140&gt;=P_MIN,AQ2140&gt;=Z_MIN,F2140&lt;=N_CAP,D2140&lt;=R_MAX,OR(CORONA_REQ=0,O2140&gt;=G2140),OR(CORE_MODE&lt;&gt;3,E_CORE&lt;=E_NULL_MAX)),1,0)</f>
        <v>0</v>
      </c>
      <c r="AL2140" s="31" t="n">
        <f aca="false">IF(AK2140=1,IF(OBJECTIVE=1,AI2140,AJ2140),1000000000000)+ROW()*0.000000001</f>
        <v>1000000000000</v>
      </c>
      <c r="AM2140" s="31" t="n">
        <v>11.386498</v>
      </c>
      <c r="AN2140" s="41" t="n">
        <v>1.353947</v>
      </c>
      <c r="AO2140" s="31" t="n">
        <v>29.955889</v>
      </c>
      <c r="AP2140" s="31" t="n">
        <f aca="false">IF(CORE_MODE=1,G2140,IF(OR(CORE_MODE=3,CORE_MODE=4),G2140+(CHOOSE(N_CW+1,0,1,CW_N2,CW_N3,CW_N4,CW_N5,CW_N6)+CHOOSE(N_CW_A+1,0,CW_A1,CW_A2))*CW_PER_SWING*AM2140,AM2140))</f>
        <v>44.785143404974</v>
      </c>
      <c r="AQ2140" s="41" t="n">
        <f aca="false">IF(CORE_MODE=2,AN2140,K2140)</f>
        <v>1.374154</v>
      </c>
      <c r="AR2140" s="31" t="n">
        <f aca="false">IF(CORE_MODE=2,AO2140,L2140)</f>
        <v>30.959602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31" t="n">
        <v>20.62</v>
      </c>
      <c r="H2141" s="8" t="n">
        <v>100.38604</v>
      </c>
      <c r="I2141" s="8" t="n">
        <v>550.011875</v>
      </c>
      <c r="J2141" s="31" t="n">
        <v>5.478968</v>
      </c>
      <c r="K2141" s="41" t="n">
        <v>1.260165</v>
      </c>
      <c r="L2141" s="31" t="n">
        <v>6.252467</v>
      </c>
      <c r="M2141" s="8" t="n">
        <v>159</v>
      </c>
      <c r="N2141" s="8" t="n">
        <v>938</v>
      </c>
      <c r="O2141" s="31" t="n">
        <v>17.912044</v>
      </c>
      <c r="P2141" s="31" t="n">
        <v>12.260062</v>
      </c>
      <c r="Q2141" s="31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31" t="n">
        <v>5.130879</v>
      </c>
      <c r="W2141" s="41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2*ROUNDUP(G2141*1000/V_ZENER,0)*PRICE_Z+(4+IF(CORE_MODE=1,1,0)+IF(OR(CORE_MODE=3,CORE_MODE=4),1+2*N_CW+2*N_CW_A,0))*ROUNDUP(G2141*DIODE_SAFETY/V_STICK,0)*PRICE_STICK</f>
        <v>169.8</v>
      </c>
      <c r="AG2141" s="24" t="n">
        <f aca="false">SUM(X2141:AF2141)</f>
        <v>2104.14672144</v>
      </c>
      <c r="AH2141" s="20" t="n">
        <f aca="false">FIXED_BOM</f>
        <v>3666</v>
      </c>
      <c r="AI2141" s="24" t="n">
        <f aca="false">(AG2141+AH2141)*(1+CONT)</f>
        <v>6635.668729656</v>
      </c>
      <c r="AJ2141" s="24" t="n">
        <f aca="false">IF(AR2141&gt;0,AI2141/AR2141,1000000000000)</f>
        <v>1061.288085112</v>
      </c>
      <c r="AK2141" s="8" t="n">
        <f aca="false">IF(AND(AP2141&gt;=V_NEED,AR2141&gt;=P_MIN,AQ2141&gt;=Z_MIN,F2141&lt;=N_CAP,D2141&lt;=R_MAX,OR(CORONA_REQ=0,O2141&gt;=G2141),OR(CORE_MODE&lt;&gt;3,E_CORE&lt;=E_NULL_MAX)),1,0)</f>
        <v>0</v>
      </c>
      <c r="AL2141" s="31" t="n">
        <f aca="false">IF(AK2141=1,IF(OBJECTIVE=1,AI2141,AJ2141),1000000000000)+ROW()*0.000000001</f>
        <v>1000000000000</v>
      </c>
      <c r="AM2141" s="31" t="n">
        <v>10.93978</v>
      </c>
      <c r="AN2141" s="41" t="n">
        <v>1.20633</v>
      </c>
      <c r="AO2141" s="31" t="n">
        <v>5.302501</v>
      </c>
      <c r="AP2141" s="31" t="n">
        <f aca="false">IF(CORE_MODE=1,G2141,IF(OR(CORE_MODE=3,CORE_MODE=4),G2141+(CHOOSE(N_CW+1,0,1,CW_N2,CW_N3,CW_N4,CW_N5,CW_N6)+CHOOSE(N_CW_A+1,0,CW_A1,CW_A2))*CW_PER_SWING*AM2141,AM2141))</f>
        <v>43.83709032214</v>
      </c>
      <c r="AQ2141" s="41" t="n">
        <f aca="false">IF(CORE_MODE=2,AN2141,K2141)</f>
        <v>1.260165</v>
      </c>
      <c r="AR2141" s="31" t="n">
        <f aca="false">IF(CORE_MODE=2,AO2141,L2141)</f>
        <v>6.252467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31" t="n">
        <v>20.62</v>
      </c>
      <c r="H2142" s="8" t="n">
        <v>156.606634</v>
      </c>
      <c r="I2142" s="8" t="n">
        <v>864.304375</v>
      </c>
      <c r="J2142" s="31" t="n">
        <v>5.518951</v>
      </c>
      <c r="K2142" s="41" t="n">
        <v>1.285495</v>
      </c>
      <c r="L2142" s="31" t="n">
        <v>10.538749</v>
      </c>
      <c r="M2142" s="8" t="n">
        <v>237</v>
      </c>
      <c r="N2142" s="8" t="n">
        <v>1094</v>
      </c>
      <c r="O2142" s="31" t="n">
        <v>17.912044</v>
      </c>
      <c r="P2142" s="31" t="n">
        <v>18.390093</v>
      </c>
      <c r="Q2142" s="31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31" t="n">
        <v>7.045753</v>
      </c>
      <c r="W2142" s="41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2*ROUNDUP(G2142*1000/V_ZENER,0)*PRICE_Z+(4+IF(CORE_MODE=1,1,0)+IF(OR(CORE_MODE=3,CORE_MODE=4),1+2*N_CW+2*N_CW_A,0))*ROUNDUP(G2142*DIODE_SAFETY/V_STICK,0)*PRICE_STICK</f>
        <v>169.8</v>
      </c>
      <c r="AG2142" s="24" t="n">
        <f aca="false">SUM(X2142:AF2142)</f>
        <v>2899.06871433</v>
      </c>
      <c r="AH2142" s="20" t="n">
        <f aca="false">FIXED_BOM</f>
        <v>3666</v>
      </c>
      <c r="AI2142" s="24" t="n">
        <f aca="false">(AG2142+AH2142)*(1+CONT)</f>
        <v>7549.8290214795</v>
      </c>
      <c r="AJ2142" s="24" t="n">
        <f aca="false">IF(AR2142&gt;0,AI2142/AR2142,1000000000000)</f>
        <v>716.387592254024</v>
      </c>
      <c r="AK2142" s="8" t="n">
        <f aca="false">IF(AND(AP2142&gt;=V_NEED,AR2142&gt;=P_MIN,AQ2142&gt;=Z_MIN,F2142&lt;=N_CAP,D2142&lt;=R_MAX,OR(CORONA_REQ=0,O2142&gt;=G2142),OR(CORE_MODE&lt;&gt;3,E_CORE&lt;=E_NULL_MAX)),1,0)</f>
        <v>0</v>
      </c>
      <c r="AL2142" s="31" t="n">
        <f aca="false">IF(AK2142=1,IF(OBJECTIVE=1,AI2142,AJ2142),1000000000000)+ROW()*0.000000001</f>
        <v>1000000000000</v>
      </c>
      <c r="AM2142" s="31" t="n">
        <v>11.025536</v>
      </c>
      <c r="AN2142" s="41" t="n">
        <v>1.24826</v>
      </c>
      <c r="AO2142" s="31" t="n">
        <v>9.605103</v>
      </c>
      <c r="AP2142" s="31" t="n">
        <f aca="false">IF(CORE_MODE=1,G2142,IF(OR(CORE_MODE=3,CORE_MODE=4),G2142+(CHOOSE(N_CW+1,0,1,CW_N2,CW_N3,CW_N4,CW_N5,CW_N6)+CHOOSE(N_CW_A+1,0,CW_A1,CW_A2))*CW_PER_SWING*AM2142,AM2142))</f>
        <v>44.019087107968</v>
      </c>
      <c r="AQ2142" s="41" t="n">
        <f aca="false">IF(CORE_MODE=2,AN2142,K2142)</f>
        <v>1.285495</v>
      </c>
      <c r="AR2142" s="31" t="n">
        <f aca="false">IF(CORE_MODE=2,AO2142,L2142)</f>
        <v>10.538749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31" t="n">
        <v>20.62</v>
      </c>
      <c r="H2143" s="8" t="n">
        <v>212.827228</v>
      </c>
      <c r="I2143" s="8" t="n">
        <v>1178.596876</v>
      </c>
      <c r="J2143" s="31" t="n">
        <v>5.537811</v>
      </c>
      <c r="K2143" s="41" t="n">
        <v>1.297619</v>
      </c>
      <c r="L2143" s="31" t="n">
        <v>14.824845</v>
      </c>
      <c r="M2143" s="8" t="n">
        <v>315</v>
      </c>
      <c r="N2143" s="8" t="n">
        <v>1250</v>
      </c>
      <c r="O2143" s="31" t="n">
        <v>17.912044</v>
      </c>
      <c r="P2143" s="31" t="n">
        <v>24.520124</v>
      </c>
      <c r="Q2143" s="31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31" t="n">
        <v>8.960626</v>
      </c>
      <c r="W2143" s="41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2*ROUNDUP(G2143*1000/V_ZENER,0)*PRICE_Z+(4+IF(CORE_MODE=1,1,0)+IF(OR(CORE_MODE=3,CORE_MODE=4),1+2*N_CW+2*N_CW_A,0))*ROUNDUP(G2143*DIODE_SAFETY/V_STICK,0)*PRICE_STICK</f>
        <v>169.8</v>
      </c>
      <c r="AG2143" s="24" t="n">
        <f aca="false">SUM(X2143:AF2143)</f>
        <v>3693.99066269</v>
      </c>
      <c r="AH2143" s="20" t="n">
        <f aca="false">FIXED_BOM</f>
        <v>3666</v>
      </c>
      <c r="AI2143" s="24" t="n">
        <f aca="false">(AG2143+AH2143)*(1+CONT)</f>
        <v>8463.9892620935</v>
      </c>
      <c r="AJ2143" s="24" t="n">
        <f aca="false">IF(AR2143&gt;0,AI2143/AR2143,1000000000000)</f>
        <v>570.932732321552</v>
      </c>
      <c r="AK2143" s="8" t="n">
        <f aca="false">IF(AND(AP2143&gt;=V_NEED,AR2143&gt;=P_MIN,AQ2143&gt;=Z_MIN,F2143&lt;=N_CAP,D2143&lt;=R_MAX,OR(CORONA_REQ=0,O2143&gt;=G2143),OR(CORE_MODE&lt;&gt;3,E_CORE&lt;=E_NULL_MAX)),1,0)</f>
        <v>0</v>
      </c>
      <c r="AL2143" s="31" t="n">
        <f aca="false">IF(AK2143=1,IF(OBJECTIVE=1,AI2143,AJ2143),1000000000000)+ROW()*0.000000001</f>
        <v>1000000000000</v>
      </c>
      <c r="AM2143" s="31" t="n">
        <v>11.088652</v>
      </c>
      <c r="AN2143" s="41" t="n">
        <v>1.268479</v>
      </c>
      <c r="AO2143" s="31" t="n">
        <v>13.853704</v>
      </c>
      <c r="AP2143" s="31" t="n">
        <f aca="false">IF(CORE_MODE=1,G2143,IF(OR(CORE_MODE=3,CORE_MODE=4),G2143+(CHOOSE(N_CW+1,0,1,CW_N2,CW_N3,CW_N4,CW_N5,CW_N6)+CHOOSE(N_CW_A+1,0,CW_A1,CW_A2))*CW_PER_SWING*AM2143,AM2143))</f>
        <v>44.153035859476</v>
      </c>
      <c r="AQ2143" s="41" t="n">
        <f aca="false">IF(CORE_MODE=2,AN2143,K2143)</f>
        <v>1.297619</v>
      </c>
      <c r="AR2143" s="31" t="n">
        <f aca="false">IF(CORE_MODE=2,AO2143,L2143)</f>
        <v>14.824845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31" t="n">
        <v>20.62</v>
      </c>
      <c r="H2144" s="8" t="n">
        <v>269.047822</v>
      </c>
      <c r="I2144" s="8" t="n">
        <v>1492.889376</v>
      </c>
      <c r="J2144" s="31" t="n">
        <v>5.548788</v>
      </c>
      <c r="K2144" s="41" t="n">
        <v>1.305168</v>
      </c>
      <c r="L2144" s="31" t="n">
        <v>19.120408</v>
      </c>
      <c r="M2144" s="8" t="n">
        <v>393</v>
      </c>
      <c r="N2144" s="8" t="n">
        <v>1406</v>
      </c>
      <c r="O2144" s="31" t="n">
        <v>17.912044</v>
      </c>
      <c r="P2144" s="31" t="n">
        <v>30.650155</v>
      </c>
      <c r="Q2144" s="31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31" t="n">
        <v>10.8755</v>
      </c>
      <c r="W2144" s="41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2*ROUNDUP(G2144*1000/V_ZENER,0)*PRICE_Z+(4+IF(CORE_MODE=1,1,0)+IF(OR(CORE_MODE=3,CORE_MODE=4),1+2*N_CW+2*N_CW_A,0))*ROUNDUP(G2144*DIODE_SAFETY/V_STICK,0)*PRICE_STICK</f>
        <v>169.8</v>
      </c>
      <c r="AG2144" s="24" t="n">
        <f aca="false">SUM(X2144:AF2144)</f>
        <v>4488.91271908</v>
      </c>
      <c r="AH2144" s="20" t="n">
        <f aca="false">FIXED_BOM</f>
        <v>3666</v>
      </c>
      <c r="AI2144" s="24" t="n">
        <f aca="false">(AG2144+AH2144)*(1+CONT)</f>
        <v>9378.149626942</v>
      </c>
      <c r="AJ2144" s="24" t="n">
        <f aca="false">IF(AR2144&gt;0,AI2144/AR2144,1000000000000)</f>
        <v>490.478530946724</v>
      </c>
      <c r="AK2144" s="8" t="n">
        <f aca="false">IF(AND(AP2144&gt;=V_NEED,AR2144&gt;=P_MIN,AQ2144&gt;=Z_MIN,F2144&lt;=N_CAP,D2144&lt;=R_MAX,OR(CORONA_REQ=0,O2144&gt;=G2144),OR(CORE_MODE&lt;&gt;3,E_CORE&lt;=E_NULL_MAX)),1,0)</f>
        <v>0</v>
      </c>
      <c r="AL2144" s="31" t="n">
        <f aca="false">IF(AK2144=1,IF(OBJECTIVE=1,AI2144,AJ2144),1000000000000)+ROW()*0.000000001</f>
        <v>1000000000000</v>
      </c>
      <c r="AM2144" s="31" t="n">
        <v>11.136417</v>
      </c>
      <c r="AN2144" s="41" t="n">
        <v>1.282355</v>
      </c>
      <c r="AO2144" s="31" t="n">
        <v>18.203107</v>
      </c>
      <c r="AP2144" s="31" t="n">
        <f aca="false">IF(CORE_MODE=1,G2144,IF(OR(CORE_MODE=3,CORE_MODE=4),G2144+(CHOOSE(N_CW+1,0,1,CW_N2,CW_N3,CW_N4,CW_N5,CW_N6)+CHOOSE(N_CW_A+1,0,CW_A1,CW_A2))*CW_PER_SWING*AM2144,AM2144))</f>
        <v>44.254405751671</v>
      </c>
      <c r="AQ2144" s="41" t="n">
        <f aca="false">IF(CORE_MODE=2,AN2144,K2144)</f>
        <v>1.305168</v>
      </c>
      <c r="AR2144" s="31" t="n">
        <f aca="false">IF(CORE_MODE=2,AO2144,L2144)</f>
        <v>19.120408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31" t="n">
        <v>20.62</v>
      </c>
      <c r="H2145" s="8" t="n">
        <v>325.268416</v>
      </c>
      <c r="I2145" s="8" t="n">
        <v>1807.181876</v>
      </c>
      <c r="J2145" s="31" t="n">
        <v>5.555971</v>
      </c>
      <c r="K2145" s="41" t="n">
        <v>1.310293</v>
      </c>
      <c r="L2145" s="31" t="n">
        <v>23.428917</v>
      </c>
      <c r="M2145" s="8" t="n">
        <v>471</v>
      </c>
      <c r="N2145" s="8" t="n">
        <v>1562</v>
      </c>
      <c r="O2145" s="31" t="n">
        <v>17.912044</v>
      </c>
      <c r="P2145" s="31" t="n">
        <v>36.780187</v>
      </c>
      <c r="Q2145" s="31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31" t="n">
        <v>12.790374</v>
      </c>
      <c r="W2145" s="41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2*ROUNDUP(G2145*1000/V_ZENER,0)*PRICE_Z+(4+IF(CORE_MODE=1,1,0)+IF(OR(CORE_MODE=3,CORE_MODE=4),1+2*N_CW+2*N_CW_A,0))*ROUNDUP(G2145*DIODE_SAFETY/V_STICK,0)*PRICE_STICK</f>
        <v>169.8</v>
      </c>
      <c r="AG2145" s="24" t="n">
        <f aca="false">SUM(X2145:AF2145)</f>
        <v>5283.83472744</v>
      </c>
      <c r="AH2145" s="20" t="n">
        <f aca="false">FIXED_BOM</f>
        <v>3666</v>
      </c>
      <c r="AI2145" s="24" t="n">
        <f aca="false">(AG2145+AH2145)*(1+CONT)</f>
        <v>10292.309936556</v>
      </c>
      <c r="AJ2145" s="24" t="n">
        <f aca="false">IF(AR2145&gt;0,AI2145/AR2145,1000000000000)</f>
        <v>439.299432259545</v>
      </c>
      <c r="AK2145" s="8" t="n">
        <f aca="false">IF(AND(AP2145&gt;=V_NEED,AR2145&gt;=P_MIN,AQ2145&gt;=Z_MIN,F2145&lt;=N_CAP,D2145&lt;=R_MAX,OR(CORONA_REQ=0,O2145&gt;=G2145),OR(CORE_MODE&lt;&gt;3,E_CORE&lt;=E_NULL_MAX)),1,0)</f>
        <v>0</v>
      </c>
      <c r="AL2145" s="31" t="n">
        <f aca="false">IF(AK2145=1,IF(OBJECTIVE=1,AI2145,AJ2145),1000000000000)+ROW()*0.000000001</f>
        <v>1000000000000</v>
      </c>
      <c r="AM2145" s="31" t="n">
        <v>11.199485</v>
      </c>
      <c r="AN2145" s="41" t="n">
        <v>1.29046</v>
      </c>
      <c r="AO2145" s="31" t="n">
        <v>22.468736</v>
      </c>
      <c r="AP2145" s="31" t="n">
        <f aca="false">IF(CORE_MODE=1,G2145,IF(OR(CORE_MODE=3,CORE_MODE=4),G2145+(CHOOSE(N_CW+1,0,1,CW_N2,CW_N3,CW_N4,CW_N5,CW_N6)+CHOOSE(N_CW_A+1,0,CW_A1,CW_A2))*CW_PER_SWING*AM2145,AM2145))</f>
        <v>44.388252634555</v>
      </c>
      <c r="AQ2145" s="41" t="n">
        <f aca="false">IF(CORE_MODE=2,AN2145,K2145)</f>
        <v>1.310293</v>
      </c>
      <c r="AR2145" s="31" t="n">
        <f aca="false">IF(CORE_MODE=2,AO2145,L2145)</f>
        <v>23.428917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31" t="n">
        <v>20.62</v>
      </c>
      <c r="H2146" s="8" t="n">
        <v>437.709604</v>
      </c>
      <c r="I2146" s="8" t="n">
        <v>2435.766876</v>
      </c>
      <c r="J2146" s="31" t="n">
        <v>5.564801</v>
      </c>
      <c r="K2146" s="41" t="n">
        <v>1.316055</v>
      </c>
      <c r="L2146" s="31" t="n">
        <v>32.030834</v>
      </c>
      <c r="M2146" s="8" t="n">
        <v>640</v>
      </c>
      <c r="N2146" s="8" t="n">
        <v>1900</v>
      </c>
      <c r="O2146" s="31" t="n">
        <v>17.912044</v>
      </c>
      <c r="P2146" s="31" t="n">
        <v>49.040249</v>
      </c>
      <c r="Q2146" s="31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31" t="n">
        <v>16.939267</v>
      </c>
      <c r="W2146" s="41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2*ROUNDUP(G2146*1000/V_ZENER,0)*PRICE_Z+(4+IF(CORE_MODE=1,1,0)+IF(OR(CORE_MODE=3,CORE_MODE=4),1+2*N_CW+2*N_CW_A,0))*ROUNDUP(G2146*DIODE_SAFETY/V_STICK,0)*PRICE_STICK</f>
        <v>169.8</v>
      </c>
      <c r="AG2146" s="24" t="n">
        <f aca="false">SUM(X2146:AF2146)</f>
        <v>6999.89734388</v>
      </c>
      <c r="AH2146" s="20" t="n">
        <f aca="false">FIXED_BOM</f>
        <v>3666</v>
      </c>
      <c r="AI2146" s="24" t="n">
        <f aca="false">(AG2146+AH2146)*(1+CONT)</f>
        <v>12265.781945462</v>
      </c>
      <c r="AJ2146" s="24" t="n">
        <f aca="false">IF(AR2146&gt;0,AI2146/AR2146,1000000000000)</f>
        <v>382.93670234943</v>
      </c>
      <c r="AK2146" s="8" t="n">
        <f aca="false">IF(AND(AP2146&gt;=V_NEED,AR2146&gt;=P_MIN,AQ2146&gt;=Z_MIN,F2146&lt;=N_CAP,D2146&lt;=R_MAX,OR(CORONA_REQ=0,O2146&gt;=G2146),OR(CORE_MODE&lt;&gt;3,E_CORE&lt;=E_NULL_MAX)),1,0)</f>
        <v>0</v>
      </c>
      <c r="AL2146" s="31" t="n">
        <f aca="false">IF(AK2146=1,IF(OBJECTIVE=1,AI2146,AJ2146),1000000000000)+ROW()*0.000000001</f>
        <v>1000000000000</v>
      </c>
      <c r="AM2146" s="31" t="n">
        <v>11.298795</v>
      </c>
      <c r="AN2146" s="41" t="n">
        <v>1.300872</v>
      </c>
      <c r="AO2146" s="31" t="n">
        <v>31.058255</v>
      </c>
      <c r="AP2146" s="31" t="n">
        <f aca="false">IF(CORE_MODE=1,G2146,IF(OR(CORE_MODE=3,CORE_MODE=4),G2146+(CHOOSE(N_CW+1,0,1,CW_N2,CW_N3,CW_N4,CW_N5,CW_N6)+CHOOSE(N_CW_A+1,0,CW_A1,CW_A2))*CW_PER_SWING*AM2146,AM2146))</f>
        <v>44.599014573085</v>
      </c>
      <c r="AQ2146" s="41" t="n">
        <f aca="false">IF(CORE_MODE=2,AN2146,K2146)</f>
        <v>1.316055</v>
      </c>
      <c r="AR2146" s="31" t="n">
        <f aca="false">IF(CORE_MODE=2,AO2146,L2146)</f>
        <v>32.030834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31" t="n">
        <v>20.62</v>
      </c>
      <c r="H2147" s="8" t="n">
        <v>56.648811</v>
      </c>
      <c r="I2147" s="8" t="n">
        <v>396.672903</v>
      </c>
      <c r="J2147" s="31" t="n">
        <v>7.002316</v>
      </c>
      <c r="K2147" s="41" t="n">
        <v>1.292611</v>
      </c>
      <c r="L2147" s="31" t="n">
        <v>4.899345</v>
      </c>
      <c r="M2147" s="8" t="n">
        <v>158</v>
      </c>
      <c r="N2147" s="8" t="n">
        <v>936</v>
      </c>
      <c r="O2147" s="31" t="n">
        <v>19.540911</v>
      </c>
      <c r="P2147" s="31" t="n">
        <v>12.003812</v>
      </c>
      <c r="Q2147" s="31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31" t="n">
        <v>5.10633</v>
      </c>
      <c r="W2147" s="41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2*ROUNDUP(G2147*1000/V_ZENER,0)*PRICE_Z+(4+IF(CORE_MODE=1,1,0)+IF(OR(CORE_MODE=3,CORE_MODE=4),1+2*N_CW+2*N_CW_A,0))*ROUNDUP(G2147*DIODE_SAFETY/V_STICK,0)*PRICE_STICK</f>
        <v>169.8</v>
      </c>
      <c r="AG2147" s="24" t="n">
        <f aca="false">SUM(X2147:AF2147)</f>
        <v>2046.36187816</v>
      </c>
      <c r="AH2147" s="20" t="n">
        <f aca="false">FIXED_BOM</f>
        <v>3666</v>
      </c>
      <c r="AI2147" s="24" t="n">
        <f aca="false">(AG2147+AH2147)*(1+CONT)</f>
        <v>6569.216159884</v>
      </c>
      <c r="AJ2147" s="24" t="n">
        <f aca="false">IF(AR2147&gt;0,AI2147/AR2147,1000000000000)</f>
        <v>1340.83559330564</v>
      </c>
      <c r="AK2147" s="8" t="n">
        <f aca="false">IF(AND(AP2147&gt;=V_NEED,AR2147&gt;=P_MIN,AQ2147&gt;=Z_MIN,F2147&lt;=N_CAP,D2147&lt;=R_MAX,OR(CORONA_REQ=0,O2147&gt;=G2147),OR(CORE_MODE&lt;&gt;3,E_CORE&lt;=E_NULL_MAX)),1,0)</f>
        <v>0</v>
      </c>
      <c r="AL2147" s="31" t="n">
        <f aca="false">IF(AK2147=1,IF(OBJECTIVE=1,AI2147,AJ2147),1000000000000)+ROW()*0.000000001</f>
        <v>1000000000000</v>
      </c>
      <c r="AM2147" s="31" t="n">
        <v>10.822659</v>
      </c>
      <c r="AN2147" s="41" t="n">
        <v>1.214721</v>
      </c>
      <c r="AO2147" s="31" t="n">
        <v>3.80252</v>
      </c>
      <c r="AP2147" s="31" t="n">
        <f aca="false">IF(CORE_MODE=1,G2147,IF(OR(CORE_MODE=3,CORE_MODE=4),G2147+(CHOOSE(N_CW+1,0,1,CW_N2,CW_N3,CW_N4,CW_N5,CW_N6)+CHOOSE(N_CW_A+1,0,CW_A1,CW_A2))*CW_PER_SWING*AM2147,AM2147))</f>
        <v>43.588528757317</v>
      </c>
      <c r="AQ2147" s="41" t="n">
        <f aca="false">IF(CORE_MODE=2,AN2147,K2147)</f>
        <v>1.292611</v>
      </c>
      <c r="AR2147" s="31" t="n">
        <f aca="false">IF(CORE_MODE=2,AO2147,L2147)</f>
        <v>4.899345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31" t="n">
        <v>20.62</v>
      </c>
      <c r="H2148" s="8" t="n">
        <v>87.876704</v>
      </c>
      <c r="I2148" s="8" t="n">
        <v>623.343134</v>
      </c>
      <c r="J2148" s="31" t="n">
        <v>7.093383</v>
      </c>
      <c r="K2148" s="41" t="n">
        <v>1.330792</v>
      </c>
      <c r="L2148" s="31" t="n">
        <v>8.426243</v>
      </c>
      <c r="M2148" s="8" t="n">
        <v>242</v>
      </c>
      <c r="N2148" s="8" t="n">
        <v>1104</v>
      </c>
      <c r="O2148" s="31" t="n">
        <v>19.540911</v>
      </c>
      <c r="P2148" s="31" t="n">
        <v>18.005718</v>
      </c>
      <c r="Q2148" s="31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31" t="n">
        <v>7.168501</v>
      </c>
      <c r="W2148" s="41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2*ROUNDUP(G2148*1000/V_ZENER,0)*PRICE_Z+(4+IF(CORE_MODE=1,1,0)+IF(OR(CORE_MODE=3,CORE_MODE=4),1+2*N_CW+2*N_CW_A,0))*ROUNDUP(G2148*DIODE_SAFETY/V_STICK,0)*PRICE_STICK</f>
        <v>169.8</v>
      </c>
      <c r="AG2148" s="24" t="n">
        <f aca="false">SUM(X2148:AF2148)</f>
        <v>2875.50076974</v>
      </c>
      <c r="AH2148" s="20" t="n">
        <f aca="false">FIXED_BOM</f>
        <v>3666</v>
      </c>
      <c r="AI2148" s="24" t="n">
        <f aca="false">(AG2148+AH2148)*(1+CONT)</f>
        <v>7522.725885201</v>
      </c>
      <c r="AJ2148" s="24" t="n">
        <f aca="false">IF(AR2148&gt;0,AI2148/AR2148,1000000000000)</f>
        <v>892.773432382736</v>
      </c>
      <c r="AK2148" s="8" t="n">
        <f aca="false">IF(AND(AP2148&gt;=V_NEED,AR2148&gt;=P_MIN,AQ2148&gt;=Z_MIN,F2148&lt;=N_CAP,D2148&lt;=R_MAX,OR(CORONA_REQ=0,O2148&gt;=G2148),OR(CORE_MODE&lt;&gt;3,E_CORE&lt;=E_NULL_MAX)),1,0)</f>
        <v>0</v>
      </c>
      <c r="AL2148" s="31" t="n">
        <f aca="false">IF(AK2148=1,IF(OBJECTIVE=1,AI2148,AJ2148),1000000000000)+ROW()*0.000000001</f>
        <v>1000000000000</v>
      </c>
      <c r="AM2148" s="31" t="n">
        <v>11.108128</v>
      </c>
      <c r="AN2148" s="41" t="n">
        <v>1.273863</v>
      </c>
      <c r="AO2148" s="31" t="n">
        <v>7.440009</v>
      </c>
      <c r="AP2148" s="31" t="n">
        <f aca="false">IF(CORE_MODE=1,G2148,IF(OR(CORE_MODE=3,CORE_MODE=4),G2148+(CHOOSE(N_CW+1,0,1,CW_N2,CW_N3,CW_N4,CW_N5,CW_N6)+CHOOSE(N_CW_A+1,0,CW_A1,CW_A2))*CW_PER_SWING*AM2148,AM2148))</f>
        <v>44.194369053664</v>
      </c>
      <c r="AQ2148" s="41" t="n">
        <f aca="false">IF(CORE_MODE=2,AN2148,K2148)</f>
        <v>1.330792</v>
      </c>
      <c r="AR2148" s="31" t="n">
        <f aca="false">IF(CORE_MODE=2,AO2148,L2148)</f>
        <v>8.426243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31" t="n">
        <v>20.62</v>
      </c>
      <c r="H2149" s="8" t="n">
        <v>119.104596</v>
      </c>
      <c r="I2149" s="8" t="n">
        <v>850.013364</v>
      </c>
      <c r="J2149" s="31" t="n">
        <v>7.136697</v>
      </c>
      <c r="K2149" s="41" t="n">
        <v>1.349743</v>
      </c>
      <c r="L2149" s="31" t="n">
        <v>11.976258</v>
      </c>
      <c r="M2149" s="8" t="n">
        <v>312</v>
      </c>
      <c r="N2149" s="8" t="n">
        <v>1244</v>
      </c>
      <c r="O2149" s="31" t="n">
        <v>19.540911</v>
      </c>
      <c r="P2149" s="31" t="n">
        <v>24.007624</v>
      </c>
      <c r="Q2149" s="31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31" t="n">
        <v>8.886978</v>
      </c>
      <c r="W2149" s="41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2*ROUNDUP(G2149*1000/V_ZENER,0)*PRICE_Z+(4+IF(CORE_MODE=1,1,0)+IF(OR(CORE_MODE=3,CORE_MODE=4),1+2*N_CW+2*N_CW_A,0))*ROUNDUP(G2149*DIODE_SAFETY/V_STICK,0)*PRICE_STICK</f>
        <v>169.8</v>
      </c>
      <c r="AG2149" s="24" t="n">
        <f aca="false">SUM(X2149:AF2149)</f>
        <v>3564.33992891</v>
      </c>
      <c r="AH2149" s="20" t="n">
        <f aca="false">FIXED_BOM</f>
        <v>3666</v>
      </c>
      <c r="AI2149" s="24" t="n">
        <f aca="false">(AG2149+AH2149)*(1+CONT)</f>
        <v>8314.8909182465</v>
      </c>
      <c r="AJ2149" s="24" t="n">
        <f aca="false">IF(AR2149&gt;0,AI2149/AR2149,1000000000000)</f>
        <v>694.281211898282</v>
      </c>
      <c r="AK2149" s="8" t="n">
        <f aca="false">IF(AND(AP2149&gt;=V_NEED,AR2149&gt;=P_MIN,AQ2149&gt;=Z_MIN,F2149&lt;=N_CAP,D2149&lt;=R_MAX,OR(CORONA_REQ=0,O2149&gt;=G2149),OR(CORE_MODE&lt;&gt;3,E_CORE&lt;=E_NULL_MAX)),1,0)</f>
        <v>0</v>
      </c>
      <c r="AL2149" s="31" t="n">
        <f aca="false">IF(AK2149=1,IF(OBJECTIVE=1,AI2149,AJ2149),1000000000000)+ROW()*0.000000001</f>
        <v>1000000000000</v>
      </c>
      <c r="AM2149" s="31" t="n">
        <v>11.171097</v>
      </c>
      <c r="AN2149" s="41" t="n">
        <v>1.305863</v>
      </c>
      <c r="AO2149" s="31" t="n">
        <v>11.02155</v>
      </c>
      <c r="AP2149" s="31" t="n">
        <f aca="false">IF(CORE_MODE=1,G2149,IF(OR(CORE_MODE=3,CORE_MODE=4),G2149+(CHOOSE(N_CW+1,0,1,CW_N2,CW_N3,CW_N4,CW_N5,CW_N6)+CHOOSE(N_CW_A+1,0,CW_A1,CW_A2))*CW_PER_SWING*AM2149,AM2149))</f>
        <v>44.328005832511</v>
      </c>
      <c r="AQ2149" s="41" t="n">
        <f aca="false">IF(CORE_MODE=2,AN2149,K2149)</f>
        <v>1.349743</v>
      </c>
      <c r="AR2149" s="31" t="n">
        <f aca="false">IF(CORE_MODE=2,AO2149,L2149)</f>
        <v>11.976258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31" t="n">
        <v>20.62</v>
      </c>
      <c r="H2150" s="8" t="n">
        <v>150.332488</v>
      </c>
      <c r="I2150" s="8" t="n">
        <v>1076.683594</v>
      </c>
      <c r="J2150" s="31" t="n">
        <v>7.162015</v>
      </c>
      <c r="K2150" s="41" t="n">
        <v>1.360892</v>
      </c>
      <c r="L2150" s="31" t="n">
        <v>15.521293</v>
      </c>
      <c r="M2150" s="8" t="n">
        <v>396</v>
      </c>
      <c r="N2150" s="8" t="n">
        <v>1412</v>
      </c>
      <c r="O2150" s="31" t="n">
        <v>19.540911</v>
      </c>
      <c r="P2150" s="31" t="n">
        <v>30.00953</v>
      </c>
      <c r="Q2150" s="31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31" t="n">
        <v>10.949149</v>
      </c>
      <c r="W2150" s="41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2*ROUNDUP(G2150*1000/V_ZENER,0)*PRICE_Z+(4+IF(CORE_MODE=1,1,0)+IF(OR(CORE_MODE=3,CORE_MODE=4),1+2*N_CW+2*N_CW_A,0))*ROUNDUP(G2150*DIODE_SAFETY/V_STICK,0)*PRICE_STICK</f>
        <v>169.8</v>
      </c>
      <c r="AG2150" s="24" t="n">
        <f aca="false">SUM(X2150:AF2150)</f>
        <v>4393.47882049</v>
      </c>
      <c r="AH2150" s="20" t="n">
        <f aca="false">FIXED_BOM</f>
        <v>3666</v>
      </c>
      <c r="AI2150" s="24" t="n">
        <f aca="false">(AG2150+AH2150)*(1+CONT)</f>
        <v>9268.4006435635</v>
      </c>
      <c r="AJ2150" s="24" t="n">
        <f aca="false">IF(AR2150&gt;0,AI2150/AR2150,1000000000000)</f>
        <v>597.141014190216</v>
      </c>
      <c r="AK2150" s="8" t="n">
        <f aca="false">IF(AND(AP2150&gt;=V_NEED,AR2150&gt;=P_MIN,AQ2150&gt;=Z_MIN,F2150&lt;=N_CAP,D2150&lt;=R_MAX,OR(CORONA_REQ=0,O2150&gt;=G2150),OR(CORE_MODE&lt;&gt;3,E_CORE&lt;=E_NULL_MAX)),1,0)</f>
        <v>0</v>
      </c>
      <c r="AL2150" s="31" t="n">
        <f aca="false">IF(AK2150=1,IF(OBJECTIVE=1,AI2150,AJ2150),1000000000000)+ROW()*0.000000001</f>
        <v>1000000000000</v>
      </c>
      <c r="AM2150" s="31" t="n">
        <v>11.220826</v>
      </c>
      <c r="AN2150" s="41" t="n">
        <v>1.324095</v>
      </c>
      <c r="AO2150" s="31" t="n">
        <v>14.525296</v>
      </c>
      <c r="AP2150" s="31" t="n">
        <f aca="false">IF(CORE_MODE=1,G2150,IF(OR(CORE_MODE=3,CORE_MODE=4),G2150+(CHOOSE(N_CW+1,0,1,CW_N2,CW_N3,CW_N4,CW_N5,CW_N6)+CHOOSE(N_CW_A+1,0,CW_A1,CW_A2))*CW_PER_SWING*AM2150,AM2150))</f>
        <v>44.433543849238</v>
      </c>
      <c r="AQ2150" s="41" t="n">
        <f aca="false">IF(CORE_MODE=2,AN2150,K2150)</f>
        <v>1.360892</v>
      </c>
      <c r="AR2150" s="31" t="n">
        <f aca="false">IF(CORE_MODE=2,AO2150,L2150)</f>
        <v>15.521293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31" t="n">
        <v>20.62</v>
      </c>
      <c r="H2151" s="8" t="n">
        <v>181.56038</v>
      </c>
      <c r="I2151" s="8" t="n">
        <v>1303.353825</v>
      </c>
      <c r="J2151" s="31" t="n">
        <v>7.178625</v>
      </c>
      <c r="K2151" s="41" t="n">
        <v>1.368972</v>
      </c>
      <c r="L2151" s="31" t="n">
        <v>19.080122</v>
      </c>
      <c r="M2151" s="8" t="n">
        <v>466</v>
      </c>
      <c r="N2151" s="8" t="n">
        <v>1552</v>
      </c>
      <c r="O2151" s="31" t="n">
        <v>19.540911</v>
      </c>
      <c r="P2151" s="31" t="n">
        <v>36.011436</v>
      </c>
      <c r="Q2151" s="31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31" t="n">
        <v>12.667625</v>
      </c>
      <c r="W2151" s="41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2*ROUNDUP(G2151*1000/V_ZENER,0)*PRICE_Z+(4+IF(CORE_MODE=1,1,0)+IF(OR(CORE_MODE=3,CORE_MODE=4),1+2*N_CW+2*N_CW_A,0))*ROUNDUP(G2151*DIODE_SAFETY/V_STICK,0)*PRICE_STICK</f>
        <v>169.8</v>
      </c>
      <c r="AG2151" s="24" t="n">
        <f aca="false">SUM(X2151:AF2151)</f>
        <v>5082.31790269</v>
      </c>
      <c r="AH2151" s="20" t="n">
        <f aca="false">FIXED_BOM</f>
        <v>3666</v>
      </c>
      <c r="AI2151" s="24" t="n">
        <f aca="false">(AG2151+AH2151)*(1+CONT)</f>
        <v>10060.5655880935</v>
      </c>
      <c r="AJ2151" s="24" t="n">
        <f aca="false">IF(AR2151&gt;0,AI2151/AR2151,1000000000000)</f>
        <v>527.279940248469</v>
      </c>
      <c r="AK2151" s="8" t="n">
        <f aca="false">IF(AND(AP2151&gt;=V_NEED,AR2151&gt;=P_MIN,AQ2151&gt;=Z_MIN,F2151&lt;=N_CAP,D2151&lt;=R_MAX,OR(CORONA_REQ=0,O2151&gt;=G2151),OR(CORE_MODE&lt;&gt;3,E_CORE&lt;=E_NULL_MAX)),1,0)</f>
        <v>0</v>
      </c>
      <c r="AL2151" s="31" t="n">
        <f aca="false">IF(AK2151=1,IF(OBJECTIVE=1,AI2151,AJ2151),1000000000000)+ROW()*0.000000001</f>
        <v>1000000000000</v>
      </c>
      <c r="AM2151" s="31" t="n">
        <v>11.26072</v>
      </c>
      <c r="AN2151" s="41" t="n">
        <v>1.338029</v>
      </c>
      <c r="AO2151" s="31" t="n">
        <v>18.094448</v>
      </c>
      <c r="AP2151" s="31" t="n">
        <f aca="false">IF(CORE_MODE=1,G2151,IF(OR(CORE_MODE=3,CORE_MODE=4),G2151+(CHOOSE(N_CW+1,0,1,CW_N2,CW_N3,CW_N4,CW_N5,CW_N6)+CHOOSE(N_CW_A+1,0,CW_A1,CW_A2))*CW_PER_SWING*AM2151,AM2151))</f>
        <v>44.51820940936</v>
      </c>
      <c r="AQ2151" s="41" t="n">
        <f aca="false">IF(CORE_MODE=2,AN2151,K2151)</f>
        <v>1.368972</v>
      </c>
      <c r="AR2151" s="31" t="n">
        <f aca="false">IF(CORE_MODE=2,AO2151,L2151)</f>
        <v>19.080122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31" t="n">
        <v>20.62</v>
      </c>
      <c r="H2152" s="8" t="n">
        <v>244.016165</v>
      </c>
      <c r="I2152" s="8" t="n">
        <v>1756.694285</v>
      </c>
      <c r="J2152" s="31" t="n">
        <v>7.19909</v>
      </c>
      <c r="K2152" s="41" t="n">
        <v>1.378513</v>
      </c>
      <c r="L2152" s="31" t="n">
        <v>26.198458</v>
      </c>
      <c r="M2152" s="8" t="n">
        <v>620</v>
      </c>
      <c r="N2152" s="8" t="n">
        <v>1860</v>
      </c>
      <c r="O2152" s="31" t="n">
        <v>19.540911</v>
      </c>
      <c r="P2152" s="31" t="n">
        <v>48.015248</v>
      </c>
      <c r="Q2152" s="31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31" t="n">
        <v>16.448273</v>
      </c>
      <c r="W2152" s="41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2*ROUNDUP(G2152*1000/V_ZENER,0)*PRICE_Z+(4+IF(CORE_MODE=1,1,0)+IF(OR(CORE_MODE=3,CORE_MODE=4),1+2*N_CW+2*N_CW_A,0))*ROUNDUP(G2152*DIODE_SAFETY/V_STICK,0)*PRICE_STICK</f>
        <v>169.8</v>
      </c>
      <c r="AG2152" s="24" t="n">
        <f aca="false">SUM(X2152:AF2152)</f>
        <v>6600.29593797</v>
      </c>
      <c r="AH2152" s="20" t="n">
        <f aca="false">FIXED_BOM</f>
        <v>3666</v>
      </c>
      <c r="AI2152" s="24" t="n">
        <f aca="false">(AG2152+AH2152)*(1+CONT)</f>
        <v>11806.2403286655</v>
      </c>
      <c r="AJ2152" s="24" t="n">
        <f aca="false">IF(AR2152&gt;0,AI2152/AR2152,1000000000000)</f>
        <v>450.64638264838</v>
      </c>
      <c r="AK2152" s="8" t="n">
        <f aca="false">IF(AND(AP2152&gt;=V_NEED,AR2152&gt;=P_MIN,AQ2152&gt;=Z_MIN,F2152&lt;=N_CAP,D2152&lt;=R_MAX,OR(CORONA_REQ=0,O2152&gt;=G2152),OR(CORE_MODE&lt;&gt;3,E_CORE&lt;=E_NULL_MAX)),1,0)</f>
        <v>0</v>
      </c>
      <c r="AL2152" s="31" t="n">
        <f aca="false">IF(AK2152=1,IF(OBJECTIVE=1,AI2152,AJ2152),1000000000000)+ROW()*0.000000001</f>
        <v>1000000000000</v>
      </c>
      <c r="AM2152" s="31" t="n">
        <v>11.345498</v>
      </c>
      <c r="AN2152" s="41" t="n">
        <v>1.354769</v>
      </c>
      <c r="AO2152" s="31" t="n">
        <v>25.217181</v>
      </c>
      <c r="AP2152" s="31" t="n">
        <f aca="false">IF(CORE_MODE=1,G2152,IF(OR(CORE_MODE=3,CORE_MODE=4),G2152+(CHOOSE(N_CW+1,0,1,CW_N2,CW_N3,CW_N4,CW_N5,CW_N6)+CHOOSE(N_CW_A+1,0,CW_A1,CW_A2))*CW_PER_SWING*AM2152,AM2152))</f>
        <v>44.698130621974</v>
      </c>
      <c r="AQ2152" s="41" t="n">
        <f aca="false">IF(CORE_MODE=2,AN2152,K2152)</f>
        <v>1.378513</v>
      </c>
      <c r="AR2152" s="31" t="n">
        <f aca="false">IF(CORE_MODE=2,AO2152,L2152)</f>
        <v>26.198458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31" t="n">
        <v>20.62</v>
      </c>
      <c r="H2153" s="8" t="n">
        <v>73.942436</v>
      </c>
      <c r="I2153" s="8" t="n">
        <v>474.479596</v>
      </c>
      <c r="J2153" s="31" t="n">
        <v>6.416878</v>
      </c>
      <c r="K2153" s="41" t="n">
        <v>1.288433</v>
      </c>
      <c r="L2153" s="31" t="n">
        <v>5.805453</v>
      </c>
      <c r="M2153" s="8" t="n">
        <v>172</v>
      </c>
      <c r="N2153" s="8" t="n">
        <v>964</v>
      </c>
      <c r="O2153" s="31" t="n">
        <v>19.540911</v>
      </c>
      <c r="P2153" s="31" t="n">
        <v>14.175281</v>
      </c>
      <c r="Q2153" s="31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31" t="n">
        <v>5.450025</v>
      </c>
      <c r="W2153" s="41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2*ROUNDUP(G2153*1000/V_ZENER,0)*PRICE_Z+(4+IF(CORE_MODE=1,1,0)+IF(OR(CORE_MODE=3,CORE_MODE=4),1+2*N_CW+2*N_CW_A,0))*ROUNDUP(G2153*DIODE_SAFETY/V_STICK,0)*PRICE_STICK</f>
        <v>169.8</v>
      </c>
      <c r="AG2153" s="24" t="n">
        <f aca="false">SUM(X2153:AF2153)</f>
        <v>2212.65411147</v>
      </c>
      <c r="AH2153" s="20" t="n">
        <f aca="false">FIXED_BOM</f>
        <v>3666</v>
      </c>
      <c r="AI2153" s="24" t="n">
        <f aca="false">(AG2153+AH2153)*(1+CONT)</f>
        <v>6760.4522281905</v>
      </c>
      <c r="AJ2153" s="24" t="n">
        <f aca="false">IF(AR2153&gt;0,AI2153/AR2153,1000000000000)</f>
        <v>1164.50038062327</v>
      </c>
      <c r="AK2153" s="8" t="n">
        <f aca="false">IF(AND(AP2153&gt;=V_NEED,AR2153&gt;=P_MIN,AQ2153&gt;=Z_MIN,F2153&lt;=N_CAP,D2153&lt;=R_MAX,OR(CORONA_REQ=0,O2153&gt;=G2153),OR(CORE_MODE&lt;&gt;3,E_CORE&lt;=E_NULL_MAX)),1,0)</f>
        <v>0</v>
      </c>
      <c r="AL2153" s="31" t="n">
        <f aca="false">IF(AK2153=1,IF(OBJECTIVE=1,AI2153,AJ2153),1000000000000)+ROW()*0.000000001</f>
        <v>1000000000000</v>
      </c>
      <c r="AM2153" s="31" t="n">
        <v>11.001039</v>
      </c>
      <c r="AN2153" s="41" t="n">
        <v>1.223234</v>
      </c>
      <c r="AO2153" s="31" t="n">
        <v>4.867786</v>
      </c>
      <c r="AP2153" s="31" t="n">
        <f aca="false">IF(CORE_MODE=1,G2153,IF(OR(CORE_MODE=3,CORE_MODE=4),G2153+(CHOOSE(N_CW+1,0,1,CW_N2,CW_N3,CW_N4,CW_N5,CW_N6)+CHOOSE(N_CW_A+1,0,CW_A1,CW_A2))*CW_PER_SWING*AM2153,AM2153))</f>
        <v>43.967098031257</v>
      </c>
      <c r="AQ2153" s="41" t="n">
        <f aca="false">IF(CORE_MODE=2,AN2153,K2153)</f>
        <v>1.288433</v>
      </c>
      <c r="AR2153" s="31" t="n">
        <f aca="false">IF(CORE_MODE=2,AO2153,L2153)</f>
        <v>5.805453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31" t="n">
        <v>20.62</v>
      </c>
      <c r="H2154" s="8" t="n">
        <v>115.0524</v>
      </c>
      <c r="I2154" s="8" t="n">
        <v>745.610793</v>
      </c>
      <c r="J2154" s="31" t="n">
        <v>6.480619</v>
      </c>
      <c r="K2154" s="41" t="n">
        <v>1.319825</v>
      </c>
      <c r="L2154" s="31" t="n">
        <v>9.856481</v>
      </c>
      <c r="M2154" s="8" t="n">
        <v>242</v>
      </c>
      <c r="N2154" s="8" t="n">
        <v>1104</v>
      </c>
      <c r="O2154" s="31" t="n">
        <v>19.540911</v>
      </c>
      <c r="P2154" s="31" t="n">
        <v>21.262921</v>
      </c>
      <c r="Q2154" s="31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31" t="n">
        <v>7.168501</v>
      </c>
      <c r="W2154" s="41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2*ROUNDUP(G2154*1000/V_ZENER,0)*PRICE_Z+(4+IF(CORE_MODE=1,1,0)+IF(OR(CORE_MODE=3,CORE_MODE=4),1+2*N_CW+2*N_CW_A,0))*ROUNDUP(G2154*DIODE_SAFETY/V_STICK,0)*PRICE_STICK</f>
        <v>169.8</v>
      </c>
      <c r="AG2154" s="24" t="n">
        <f aca="false">SUM(X2154:AF2154)</f>
        <v>2914.48948965</v>
      </c>
      <c r="AH2154" s="20" t="n">
        <f aca="false">FIXED_BOM</f>
        <v>3666</v>
      </c>
      <c r="AI2154" s="24" t="n">
        <f aca="false">(AG2154+AH2154)*(1+CONT)</f>
        <v>7567.5629130975</v>
      </c>
      <c r="AJ2154" s="24" t="n">
        <f aca="false">IF(AR2154&gt;0,AI2154/AR2154,1000000000000)</f>
        <v>767.775326011129</v>
      </c>
      <c r="AK2154" s="8" t="n">
        <f aca="false">IF(AND(AP2154&gt;=V_NEED,AR2154&gt;=P_MIN,AQ2154&gt;=Z_MIN,F2154&lt;=N_CAP,D2154&lt;=R_MAX,OR(CORONA_REQ=0,O2154&gt;=G2154),OR(CORE_MODE&lt;&gt;3,E_CORE&lt;=E_NULL_MAX)),1,0)</f>
        <v>0</v>
      </c>
      <c r="AL2154" s="31" t="n">
        <f aca="false">IF(AK2154=1,IF(OBJECTIVE=1,AI2154,AJ2154),1000000000000)+ROW()*0.000000001</f>
        <v>1000000000000</v>
      </c>
      <c r="AM2154" s="31" t="n">
        <v>11.090112</v>
      </c>
      <c r="AN2154" s="41" t="n">
        <v>1.273477</v>
      </c>
      <c r="AO2154" s="31" t="n">
        <v>8.895345</v>
      </c>
      <c r="AP2154" s="31" t="n">
        <f aca="false">IF(CORE_MODE=1,G2154,IF(OR(CORE_MODE=3,CORE_MODE=4),G2154+(CHOOSE(N_CW+1,0,1,CW_N2,CW_N3,CW_N4,CW_N5,CW_N6)+CHOOSE(N_CW_A+1,0,CW_A1,CW_A2))*CW_PER_SWING*AM2154,AM2154))</f>
        <v>44.156134363456</v>
      </c>
      <c r="AQ2154" s="41" t="n">
        <f aca="false">IF(CORE_MODE=2,AN2154,K2154)</f>
        <v>1.319825</v>
      </c>
      <c r="AR2154" s="31" t="n">
        <f aca="false">IF(CORE_MODE=2,AO2154,L2154)</f>
        <v>9.856481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31" t="n">
        <v>20.62</v>
      </c>
      <c r="H2155" s="8" t="n">
        <v>156.162363</v>
      </c>
      <c r="I2155" s="8" t="n">
        <v>1016.741991</v>
      </c>
      <c r="J2155" s="31" t="n">
        <v>6.5108</v>
      </c>
      <c r="K2155" s="41" t="n">
        <v>1.335245</v>
      </c>
      <c r="L2155" s="31" t="n">
        <v>13.906657</v>
      </c>
      <c r="M2155" s="8" t="n">
        <v>326</v>
      </c>
      <c r="N2155" s="8" t="n">
        <v>1272</v>
      </c>
      <c r="O2155" s="31" t="n">
        <v>19.540911</v>
      </c>
      <c r="P2155" s="31" t="n">
        <v>28.350561</v>
      </c>
      <c r="Q2155" s="31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31" t="n">
        <v>9.230673</v>
      </c>
      <c r="W2155" s="41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2*ROUNDUP(G2155*1000/V_ZENER,0)*PRICE_Z+(4+IF(CORE_MODE=1,1,0)+IF(OR(CORE_MODE=3,CORE_MODE=4),1+2*N_CW+2*N_CW_A,0))*ROUNDUP(G2155*DIODE_SAFETY/V_STICK,0)*PRICE_STICK</f>
        <v>169.8</v>
      </c>
      <c r="AG2155" s="24" t="n">
        <f aca="false">SUM(X2155:AF2155)</f>
        <v>3756.62463068</v>
      </c>
      <c r="AH2155" s="20" t="n">
        <f aca="false">FIXED_BOM</f>
        <v>3666</v>
      </c>
      <c r="AI2155" s="24" t="n">
        <f aca="false">(AG2155+AH2155)*(1+CONT)</f>
        <v>8536.018325282</v>
      </c>
      <c r="AJ2155" s="24" t="n">
        <f aca="false">IF(AR2155&gt;0,AI2155/AR2155,1000000000000)</f>
        <v>613.808072298181</v>
      </c>
      <c r="AK2155" s="8" t="n">
        <f aca="false">IF(AND(AP2155&gt;=V_NEED,AR2155&gt;=P_MIN,AQ2155&gt;=Z_MIN,F2155&lt;=N_CAP,D2155&lt;=R_MAX,OR(CORONA_REQ=0,O2155&gt;=G2155),OR(CORE_MODE&lt;&gt;3,E_CORE&lt;=E_NULL_MAX)),1,0)</f>
        <v>0</v>
      </c>
      <c r="AL2155" s="31" t="n">
        <f aca="false">IF(AK2155=1,IF(OBJECTIVE=1,AI2155,AJ2155),1000000000000)+ROW()*0.000000001</f>
        <v>1000000000000</v>
      </c>
      <c r="AM2155" s="31" t="n">
        <v>11.153771</v>
      </c>
      <c r="AN2155" s="41" t="n">
        <v>1.298742</v>
      </c>
      <c r="AO2155" s="31" t="n">
        <v>12.91835</v>
      </c>
      <c r="AP2155" s="31" t="n">
        <f aca="false">IF(CORE_MODE=1,G2155,IF(OR(CORE_MODE=3,CORE_MODE=4),G2155+(CHOOSE(N_CW+1,0,1,CW_N2,CW_N3,CW_N4,CW_N5,CW_N6)+CHOOSE(N_CW_A+1,0,CW_A1,CW_A2))*CW_PER_SWING*AM2155,AM2155))</f>
        <v>44.291235503773</v>
      </c>
      <c r="AQ2155" s="41" t="n">
        <f aca="false">IF(CORE_MODE=2,AN2155,K2155)</f>
        <v>1.335245</v>
      </c>
      <c r="AR2155" s="31" t="n">
        <f aca="false">IF(CORE_MODE=2,AO2155,L2155)</f>
        <v>13.906657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31" t="n">
        <v>20.62</v>
      </c>
      <c r="H2156" s="8" t="n">
        <v>197.272327</v>
      </c>
      <c r="I2156" s="8" t="n">
        <v>1287.873189</v>
      </c>
      <c r="J2156" s="31" t="n">
        <v>6.528403</v>
      </c>
      <c r="K2156" s="41" t="n">
        <v>1.344141</v>
      </c>
      <c r="L2156" s="31" t="n">
        <v>17.967371</v>
      </c>
      <c r="M2156" s="8" t="n">
        <v>410</v>
      </c>
      <c r="N2156" s="8" t="n">
        <v>1440</v>
      </c>
      <c r="O2156" s="31" t="n">
        <v>19.540911</v>
      </c>
      <c r="P2156" s="31" t="n">
        <v>35.438202</v>
      </c>
      <c r="Q2156" s="31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31" t="n">
        <v>11.292844</v>
      </c>
      <c r="W2156" s="41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2*ROUNDUP(G2156*1000/V_ZENER,0)*PRICE_Z+(4+IF(CORE_MODE=1,1,0)+IF(OR(CORE_MODE=3,CORE_MODE=4),1+2*N_CW+2*N_CW_A,0))*ROUNDUP(G2156*DIODE_SAFETY/V_STICK,0)*PRICE_STICK</f>
        <v>169.8</v>
      </c>
      <c r="AG2156" s="24" t="n">
        <f aca="false">SUM(X2156:AF2156)</f>
        <v>4598.75977021</v>
      </c>
      <c r="AH2156" s="20" t="n">
        <f aca="false">FIXED_BOM</f>
        <v>3666</v>
      </c>
      <c r="AI2156" s="24" t="n">
        <f aca="false">(AG2156+AH2156)*(1+CONT)</f>
        <v>9504.4737357415</v>
      </c>
      <c r="AJ2156" s="24" t="n">
        <f aca="false">IF(AR2156&gt;0,AI2156/AR2156,1000000000000)</f>
        <v>528.985221919306</v>
      </c>
      <c r="AK2156" s="8" t="n">
        <f aca="false">IF(AND(AP2156&gt;=V_NEED,AR2156&gt;=P_MIN,AQ2156&gt;=Z_MIN,F2156&lt;=N_CAP,D2156&lt;=R_MAX,OR(CORONA_REQ=0,O2156&gt;=G2156),OR(CORE_MODE&lt;&gt;3,E_CORE&lt;=E_NULL_MAX)),1,0)</f>
        <v>0</v>
      </c>
      <c r="AL2156" s="31" t="n">
        <f aca="false">IF(AK2156=1,IF(OBJECTIVE=1,AI2156,AJ2156),1000000000000)+ROW()*0.000000001</f>
        <v>1000000000000</v>
      </c>
      <c r="AM2156" s="31" t="n">
        <v>11.202633</v>
      </c>
      <c r="AN2156" s="41" t="n">
        <v>1.314515</v>
      </c>
      <c r="AO2156" s="31" t="n">
        <v>16.98242</v>
      </c>
      <c r="AP2156" s="31" t="n">
        <f aca="false">IF(CORE_MODE=1,G2156,IF(OR(CORE_MODE=3,CORE_MODE=4),G2156+(CHOOSE(N_CW+1,0,1,CW_N2,CW_N3,CW_N4,CW_N5,CW_N6)+CHOOSE(N_CW_A+1,0,CW_A1,CW_A2))*CW_PER_SWING*AM2156,AM2156))</f>
        <v>44.394933518479</v>
      </c>
      <c r="AQ2156" s="41" t="n">
        <f aca="false">IF(CORE_MODE=2,AN2156,K2156)</f>
        <v>1.344141</v>
      </c>
      <c r="AR2156" s="31" t="n">
        <f aca="false">IF(CORE_MODE=2,AO2156,L2156)</f>
        <v>17.967371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31" t="n">
        <v>20.62</v>
      </c>
      <c r="H2157" s="8" t="n">
        <v>238.38229</v>
      </c>
      <c r="I2157" s="8" t="n">
        <v>1559.004386</v>
      </c>
      <c r="J2157" s="31" t="n">
        <v>6.539934</v>
      </c>
      <c r="K2157" s="41" t="n">
        <v>1.350336</v>
      </c>
      <c r="L2157" s="31" t="n">
        <v>22.035941</v>
      </c>
      <c r="M2157" s="8" t="n">
        <v>494</v>
      </c>
      <c r="N2157" s="8" t="n">
        <v>1608</v>
      </c>
      <c r="O2157" s="31" t="n">
        <v>19.540911</v>
      </c>
      <c r="P2157" s="31" t="n">
        <v>42.525842</v>
      </c>
      <c r="Q2157" s="31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31" t="n">
        <v>13.355016</v>
      </c>
      <c r="W2157" s="41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2*ROUNDUP(G2157*1000/V_ZENER,0)*PRICE_Z+(4+IF(CORE_MODE=1,1,0)+IF(OR(CORE_MODE=3,CORE_MODE=4),1+2*N_CW+2*N_CW_A,0))*ROUNDUP(G2157*DIODE_SAFETY/V_STICK,0)*PRICE_STICK</f>
        <v>169.8</v>
      </c>
      <c r="AG2157" s="24" t="n">
        <f aca="false">SUM(X2157:AF2157)</f>
        <v>5440.89489277</v>
      </c>
      <c r="AH2157" s="20" t="n">
        <f aca="false">FIXED_BOM</f>
        <v>3666</v>
      </c>
      <c r="AI2157" s="24" t="n">
        <f aca="false">(AG2157+AH2157)*(1+CONT)</f>
        <v>10472.9291266855</v>
      </c>
      <c r="AJ2157" s="24" t="n">
        <f aca="false">IF(AR2157&gt;0,AI2157/AR2157,1000000000000)</f>
        <v>475.265799935002</v>
      </c>
      <c r="AK2157" s="8" t="n">
        <f aca="false">IF(AND(AP2157&gt;=V_NEED,AR2157&gt;=P_MIN,AQ2157&gt;=Z_MIN,F2157&lt;=N_CAP,D2157&lt;=R_MAX,OR(CORONA_REQ=0,O2157&gt;=G2157),OR(CORE_MODE&lt;&gt;3,E_CORE&lt;=E_NULL_MAX)),1,0)</f>
        <v>0</v>
      </c>
      <c r="AL2157" s="31" t="n">
        <f aca="false">IF(AK2157=1,IF(OBJECTIVE=1,AI2157,AJ2157),1000000000000)+ROW()*0.000000001</f>
        <v>1000000000000</v>
      </c>
      <c r="AM2157" s="31" t="n">
        <v>11.247301</v>
      </c>
      <c r="AN2157" s="41" t="n">
        <v>1.325868</v>
      </c>
      <c r="AO2157" s="31" t="n">
        <v>21.086523</v>
      </c>
      <c r="AP2157" s="31" t="n">
        <f aca="false">IF(CORE_MODE=1,G2157,IF(OR(CORE_MODE=3,CORE_MODE=4),G2157+(CHOOSE(N_CW+1,0,1,CW_N2,CW_N3,CW_N4,CW_N5,CW_N6)+CHOOSE(N_CW_A+1,0,CW_A1,CW_A2))*CW_PER_SWING*AM2157,AM2157))</f>
        <v>44.489730762163</v>
      </c>
      <c r="AQ2157" s="41" t="n">
        <f aca="false">IF(CORE_MODE=2,AN2157,K2157)</f>
        <v>1.350336</v>
      </c>
      <c r="AR2157" s="31" t="n">
        <f aca="false">IF(CORE_MODE=2,AO2157,L2157)</f>
        <v>22.035941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31" t="n">
        <v>20.62</v>
      </c>
      <c r="H2158" s="8" t="n">
        <v>320.602217</v>
      </c>
      <c r="I2158" s="8" t="n">
        <v>2101.266782</v>
      </c>
      <c r="J2158" s="31" t="n">
        <v>6.554124</v>
      </c>
      <c r="K2158" s="41" t="n">
        <v>1.358014</v>
      </c>
      <c r="L2158" s="31" t="n">
        <v>30.179815</v>
      </c>
      <c r="M2158" s="8" t="n">
        <v>648</v>
      </c>
      <c r="N2158" s="8" t="n">
        <v>1916</v>
      </c>
      <c r="O2158" s="31" t="n">
        <v>19.540911</v>
      </c>
      <c r="P2158" s="31" t="n">
        <v>56.701123</v>
      </c>
      <c r="Q2158" s="31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31" t="n">
        <v>17.135664</v>
      </c>
      <c r="W2158" s="41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2*ROUNDUP(G2158*1000/V_ZENER,0)*PRICE_Z+(4+IF(CORE_MODE=1,1,0)+IF(OR(CORE_MODE=3,CORE_MODE=4),1+2*N_CW+2*N_CW_A,0))*ROUNDUP(G2158*DIODE_SAFETY/V_STICK,0)*PRICE_STICK</f>
        <v>169.8</v>
      </c>
      <c r="AG2158" s="24" t="n">
        <f aca="false">SUM(X2158:AF2158)</f>
        <v>6984.86541548</v>
      </c>
      <c r="AH2158" s="20" t="n">
        <f aca="false">FIXED_BOM</f>
        <v>3666</v>
      </c>
      <c r="AI2158" s="24" t="n">
        <f aca="false">(AG2158+AH2158)*(1+CONT)</f>
        <v>12248.495227802</v>
      </c>
      <c r="AJ2158" s="24" t="n">
        <f aca="false">IF(AR2158&gt;0,AI2158/AR2158,1000000000000)</f>
        <v>405.850573563887</v>
      </c>
      <c r="AK2158" s="8" t="n">
        <f aca="false">IF(AND(AP2158&gt;=V_NEED,AR2158&gt;=P_MIN,AQ2158&gt;=Z_MIN,F2158&lt;=N_CAP,D2158&lt;=R_MAX,OR(CORONA_REQ=0,O2158&gt;=G2158),OR(CORE_MODE&lt;&gt;3,E_CORE&lt;=E_NULL_MAX)),1,0)</f>
        <v>0</v>
      </c>
      <c r="AL2158" s="31" t="n">
        <f aca="false">IF(AK2158=1,IF(OBJECTIVE=1,AI2158,AJ2158),1000000000000)+ROW()*0.000000001</f>
        <v>1000000000000</v>
      </c>
      <c r="AM2158" s="31" t="n">
        <v>11.350181</v>
      </c>
      <c r="AN2158" s="41" t="n">
        <v>1.338628</v>
      </c>
      <c r="AO2158" s="31" t="n">
        <v>29.178481</v>
      </c>
      <c r="AP2158" s="31" t="n">
        <f aca="false">IF(CORE_MODE=1,G2158,IF(OR(CORE_MODE=3,CORE_MODE=4),G2158+(CHOOSE(N_CW+1,0,1,CW_N2,CW_N3,CW_N4,CW_N5,CW_N6)+CHOOSE(N_CW_A+1,0,CW_A1,CW_A2))*CW_PER_SWING*AM2158,AM2158))</f>
        <v>44.708069179603</v>
      </c>
      <c r="AQ2158" s="41" t="n">
        <f aca="false">IF(CORE_MODE=2,AN2158,K2158)</f>
        <v>1.358014</v>
      </c>
      <c r="AR2158" s="31" t="n">
        <f aca="false">IF(CORE_MODE=2,AO2158,L2158)</f>
        <v>30.179815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31" t="n">
        <v>20.62</v>
      </c>
      <c r="H2159" s="8" t="n">
        <v>106.63653</v>
      </c>
      <c r="I2159" s="8" t="n">
        <v>552.409736</v>
      </c>
      <c r="J2159" s="31" t="n">
        <v>5.180305</v>
      </c>
      <c r="K2159" s="41" t="n">
        <v>1.246198</v>
      </c>
      <c r="L2159" s="31" t="n">
        <v>6.030734</v>
      </c>
      <c r="M2159" s="8" t="n">
        <v>172</v>
      </c>
      <c r="N2159" s="8" t="n">
        <v>964</v>
      </c>
      <c r="O2159" s="31" t="n">
        <v>19.540911</v>
      </c>
      <c r="P2159" s="31" t="n">
        <v>16.34675</v>
      </c>
      <c r="Q2159" s="31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31" t="n">
        <v>5.450025</v>
      </c>
      <c r="W2159" s="41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2*ROUNDUP(G2159*1000/V_ZENER,0)*PRICE_Z+(4+IF(CORE_MODE=1,1,0)+IF(OR(CORE_MODE=3,CORE_MODE=4),1+2*N_CW+2*N_CW_A,0))*ROUNDUP(G2159*DIODE_SAFETY/V_STICK,0)*PRICE_STICK</f>
        <v>169.8</v>
      </c>
      <c r="AG2159" s="24" t="n">
        <f aca="false">SUM(X2159:AF2159)</f>
        <v>2238.6465954</v>
      </c>
      <c r="AH2159" s="20" t="n">
        <f aca="false">FIXED_BOM</f>
        <v>3666</v>
      </c>
      <c r="AI2159" s="24" t="n">
        <f aca="false">(AG2159+AH2159)*(1+CONT)</f>
        <v>6790.34358471</v>
      </c>
      <c r="AJ2159" s="24" t="n">
        <f aca="false">IF(AR2159&gt;0,AI2159/AR2159,1000000000000)</f>
        <v>1125.95640675082</v>
      </c>
      <c r="AK2159" s="8" t="n">
        <f aca="false">IF(AND(AP2159&gt;=V_NEED,AR2159&gt;=P_MIN,AQ2159&gt;=Z_MIN,F2159&lt;=N_CAP,D2159&lt;=R_MAX,OR(CORONA_REQ=0,O2159&gt;=G2159),OR(CORE_MODE&lt;&gt;3,E_CORE&lt;=E_NULL_MAX)),1,0)</f>
        <v>0</v>
      </c>
      <c r="AL2159" s="31" t="n">
        <f aca="false">IF(AK2159=1,IF(OBJECTIVE=1,AI2159,AJ2159),1000000000000)+ROW()*0.000000001</f>
        <v>1000000000000</v>
      </c>
      <c r="AM2159" s="31" t="n">
        <v>10.909139</v>
      </c>
      <c r="AN2159" s="41" t="n">
        <v>1.19436</v>
      </c>
      <c r="AO2159" s="31" t="n">
        <v>5.094655</v>
      </c>
      <c r="AP2159" s="31" t="n">
        <f aca="false">IF(CORE_MODE=1,G2159,IF(OR(CORE_MODE=3,CORE_MODE=4),G2159+(CHOOSE(N_CW+1,0,1,CW_N2,CW_N3,CW_N4,CW_N5,CW_N6)+CHOOSE(N_CW_A+1,0,CW_A1,CW_A2))*CW_PER_SWING*AM2159,AM2159))</f>
        <v>43.772062061557</v>
      </c>
      <c r="AQ2159" s="41" t="n">
        <f aca="false">IF(CORE_MODE=2,AN2159,K2159)</f>
        <v>1.246198</v>
      </c>
      <c r="AR2159" s="31" t="n">
        <f aca="false">IF(CORE_MODE=2,AO2159,L2159)</f>
        <v>6.030734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31" t="n">
        <v>20.62</v>
      </c>
      <c r="H2160" s="8" t="n">
        <v>166.428833</v>
      </c>
      <c r="I2160" s="8" t="n">
        <v>868.072442</v>
      </c>
      <c r="J2160" s="31" t="n">
        <v>5.215878</v>
      </c>
      <c r="K2160" s="41" t="n">
        <v>1.270605</v>
      </c>
      <c r="L2160" s="31" t="n">
        <v>10.174839</v>
      </c>
      <c r="M2160" s="8" t="n">
        <v>256</v>
      </c>
      <c r="N2160" s="8" t="n">
        <v>1132</v>
      </c>
      <c r="O2160" s="31" t="n">
        <v>19.540911</v>
      </c>
      <c r="P2160" s="31" t="n">
        <v>24.520124</v>
      </c>
      <c r="Q2160" s="31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31" t="n">
        <v>7.512196</v>
      </c>
      <c r="W2160" s="41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2*ROUNDUP(G2160*1000/V_ZENER,0)*PRICE_Z+(4+IF(CORE_MODE=1,1,0)+IF(OR(CORE_MODE=3,CORE_MODE=4),1+2*N_CW+2*N_CW_A,0))*ROUNDUP(G2160*DIODE_SAFETY/V_STICK,0)*PRICE_STICK</f>
        <v>169.8</v>
      </c>
      <c r="AG2160" s="24" t="n">
        <f aca="false">SUM(X2160:AF2160)</f>
        <v>3093.77796741</v>
      </c>
      <c r="AH2160" s="20" t="n">
        <f aca="false">FIXED_BOM</f>
        <v>3666</v>
      </c>
      <c r="AI2160" s="24" t="n">
        <f aca="false">(AG2160+AH2160)*(1+CONT)</f>
        <v>7773.7446625215</v>
      </c>
      <c r="AJ2160" s="24" t="n">
        <f aca="false">IF(AR2160&gt;0,AI2160/AR2160,1000000000000)</f>
        <v>764.016478542953</v>
      </c>
      <c r="AK2160" s="8" t="n">
        <f aca="false">IF(AND(AP2160&gt;=V_NEED,AR2160&gt;=P_MIN,AQ2160&gt;=Z_MIN,F2160&lt;=N_CAP,D2160&lt;=R_MAX,OR(CORONA_REQ=0,O2160&gt;=G2160),OR(CORE_MODE&lt;&gt;3,E_CORE&lt;=E_NULL_MAX)),1,0)</f>
        <v>0</v>
      </c>
      <c r="AL2160" s="31" t="n">
        <f aca="false">IF(AK2160=1,IF(OBJECTIVE=1,AI2160,AJ2160),1000000000000)+ROW()*0.000000001</f>
        <v>1000000000000</v>
      </c>
      <c r="AM2160" s="31" t="n">
        <v>10.993669</v>
      </c>
      <c r="AN2160" s="41" t="n">
        <v>1.234797</v>
      </c>
      <c r="AO2160" s="31" t="n">
        <v>9.254524</v>
      </c>
      <c r="AP2160" s="31" t="n">
        <f aca="false">IF(CORE_MODE=1,G2160,IF(OR(CORE_MODE=3,CORE_MODE=4),G2160+(CHOOSE(N_CW+1,0,1,CW_N2,CW_N3,CW_N4,CW_N5,CW_N6)+CHOOSE(N_CW_A+1,0,CW_A1,CW_A2))*CW_PER_SWING*AM2160,AM2160))</f>
        <v>43.951456952947</v>
      </c>
      <c r="AQ2160" s="41" t="n">
        <f aca="false">IF(CORE_MODE=2,AN2160,K2160)</f>
        <v>1.270605</v>
      </c>
      <c r="AR2160" s="31" t="n">
        <f aca="false">IF(CORE_MODE=2,AO2160,L2160)</f>
        <v>10.174839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31" t="n">
        <v>20.62</v>
      </c>
      <c r="H2161" s="8" t="n">
        <v>226.221136</v>
      </c>
      <c r="I2161" s="8" t="n">
        <v>1183.735148</v>
      </c>
      <c r="J2161" s="31" t="n">
        <v>5.232646</v>
      </c>
      <c r="K2161" s="41" t="n">
        <v>1.282273</v>
      </c>
      <c r="L2161" s="31" t="n">
        <v>14.322809</v>
      </c>
      <c r="M2161" s="8" t="n">
        <v>340</v>
      </c>
      <c r="N2161" s="8" t="n">
        <v>1300</v>
      </c>
      <c r="O2161" s="31" t="n">
        <v>19.540911</v>
      </c>
      <c r="P2161" s="31" t="n">
        <v>32.693499</v>
      </c>
      <c r="Q2161" s="31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31" t="n">
        <v>9.574368</v>
      </c>
      <c r="W2161" s="41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2*ROUNDUP(G2161*1000/V_ZENER,0)*PRICE_Z+(4+IF(CORE_MODE=1,1,0)+IF(OR(CORE_MODE=3,CORE_MODE=4),1+2*N_CW+2*N_CW_A,0))*ROUNDUP(G2161*DIODE_SAFETY/V_STICK,0)*PRICE_STICK</f>
        <v>169.8</v>
      </c>
      <c r="AG2161" s="24" t="n">
        <f aca="false">SUM(X2161:AF2161)</f>
        <v>3948.90934292</v>
      </c>
      <c r="AH2161" s="20" t="n">
        <f aca="false">FIXED_BOM</f>
        <v>3666</v>
      </c>
      <c r="AI2161" s="24" t="n">
        <f aca="false">(AG2161+AH2161)*(1+CONT)</f>
        <v>8757.145744358</v>
      </c>
      <c r="AJ2161" s="24" t="n">
        <f aca="false">IF(AR2161&gt;0,AI2161/AR2161,1000000000000)</f>
        <v>611.412589831925</v>
      </c>
      <c r="AK2161" s="8" t="n">
        <f aca="false">IF(AND(AP2161&gt;=V_NEED,AR2161&gt;=P_MIN,AQ2161&gt;=Z_MIN,F2161&lt;=N_CAP,D2161&lt;=R_MAX,OR(CORONA_REQ=0,O2161&gt;=G2161),OR(CORE_MODE&lt;&gt;3,E_CORE&lt;=E_NULL_MAX)),1,0)</f>
        <v>0</v>
      </c>
      <c r="AL2161" s="31" t="n">
        <f aca="false">IF(AK2161=1,IF(OBJECTIVE=1,AI2161,AJ2161),1000000000000)+ROW()*0.000000001</f>
        <v>1000000000000</v>
      </c>
      <c r="AM2161" s="31" t="n">
        <v>11.056356</v>
      </c>
      <c r="AN2161" s="41" t="n">
        <v>1.254292</v>
      </c>
      <c r="AO2161" s="31" t="n">
        <v>13.366456</v>
      </c>
      <c r="AP2161" s="31" t="n">
        <f aca="false">IF(CORE_MODE=1,G2161,IF(OR(CORE_MODE=3,CORE_MODE=4),G2161+(CHOOSE(N_CW+1,0,1,CW_N2,CW_N3,CW_N4,CW_N5,CW_N6)+CHOOSE(N_CW_A+1,0,CW_A1,CW_A2))*CW_PER_SWING*AM2161,AM2161))</f>
        <v>44.084495253628</v>
      </c>
      <c r="AQ2161" s="41" t="n">
        <f aca="false">IF(CORE_MODE=2,AN2161,K2161)</f>
        <v>1.282273</v>
      </c>
      <c r="AR2161" s="31" t="n">
        <f aca="false">IF(CORE_MODE=2,AO2161,L2161)</f>
        <v>14.322809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31" t="n">
        <v>20.62</v>
      </c>
      <c r="H2162" s="8" t="n">
        <v>286.013439</v>
      </c>
      <c r="I2162" s="8" t="n">
        <v>1499.397854</v>
      </c>
      <c r="J2162" s="31" t="n">
        <v>5.242403</v>
      </c>
      <c r="K2162" s="41" t="n">
        <v>1.289532</v>
      </c>
      <c r="L2162" s="31" t="n">
        <v>18.501556</v>
      </c>
      <c r="M2162" s="8" t="n">
        <v>424</v>
      </c>
      <c r="N2162" s="8" t="n">
        <v>1468</v>
      </c>
      <c r="O2162" s="31" t="n">
        <v>19.540911</v>
      </c>
      <c r="P2162" s="31" t="n">
        <v>40.866874</v>
      </c>
      <c r="Q2162" s="31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31" t="n">
        <v>11.63654</v>
      </c>
      <c r="W2162" s="41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2*ROUNDUP(G2162*1000/V_ZENER,0)*PRICE_Z+(4+IF(CORE_MODE=1,1,0)+IF(OR(CORE_MODE=3,CORE_MODE=4),1+2*N_CW+2*N_CW_A,0))*ROUNDUP(G2162*DIODE_SAFETY/V_STICK,0)*PRICE_STICK</f>
        <v>169.8</v>
      </c>
      <c r="AG2162" s="24" t="n">
        <f aca="false">SUM(X2162:AF2162)</f>
        <v>4804.04071843</v>
      </c>
      <c r="AH2162" s="20" t="n">
        <f aca="false">FIXED_BOM</f>
        <v>3666</v>
      </c>
      <c r="AI2162" s="24" t="n">
        <f aca="false">(AG2162+AH2162)*(1+CONT)</f>
        <v>9740.5468261945</v>
      </c>
      <c r="AJ2162" s="24" t="n">
        <f aca="false">IF(AR2162&gt;0,AI2162/AR2162,1000000000000)</f>
        <v>526.47176411511</v>
      </c>
      <c r="AK2162" s="8" t="n">
        <f aca="false">IF(AND(AP2162&gt;=V_NEED,AR2162&gt;=P_MIN,AQ2162&gt;=Z_MIN,F2162&lt;=N_CAP,D2162&lt;=R_MAX,OR(CORONA_REQ=0,O2162&gt;=G2162),OR(CORE_MODE&lt;&gt;3,E_CORE&lt;=E_NULL_MAX)),1,0)</f>
        <v>0</v>
      </c>
      <c r="AL2162" s="31" t="n">
        <f aca="false">IF(AK2162=1,IF(OBJECTIVE=1,AI2162,AJ2162),1000000000000)+ROW()*0.000000001</f>
        <v>1000000000000</v>
      </c>
      <c r="AM2162" s="31" t="n">
        <v>11.103814</v>
      </c>
      <c r="AN2162" s="41" t="n">
        <v>1.267664</v>
      </c>
      <c r="AO2162" s="31" t="n">
        <v>17.59902</v>
      </c>
      <c r="AP2162" s="31" t="n">
        <f aca="false">IF(CORE_MODE=1,G2162,IF(OR(CORE_MODE=3,CORE_MODE=4),G2162+(CHOOSE(N_CW+1,0,1,CW_N2,CW_N3,CW_N4,CW_N5,CW_N6)+CHOOSE(N_CW_A+1,0,CW_A1,CW_A2))*CW_PER_SWING*AM2162,AM2162))</f>
        <v>44.185213611082</v>
      </c>
      <c r="AQ2162" s="41" t="n">
        <f aca="false">IF(CORE_MODE=2,AN2162,K2162)</f>
        <v>1.289532</v>
      </c>
      <c r="AR2162" s="31" t="n">
        <f aca="false">IF(CORE_MODE=2,AO2162,L2162)</f>
        <v>18.501556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31" t="n">
        <v>20.62</v>
      </c>
      <c r="H2163" s="8" t="n">
        <v>345.805742</v>
      </c>
      <c r="I2163" s="8" t="n">
        <v>1815.06056</v>
      </c>
      <c r="J2163" s="31" t="n">
        <v>5.248787</v>
      </c>
      <c r="K2163" s="41" t="n">
        <v>1.294019</v>
      </c>
      <c r="L2163" s="31" t="n">
        <v>22.6557</v>
      </c>
      <c r="M2163" s="8" t="n">
        <v>508</v>
      </c>
      <c r="N2163" s="8" t="n">
        <v>1636</v>
      </c>
      <c r="O2163" s="31" t="n">
        <v>19.540911</v>
      </c>
      <c r="P2163" s="31" t="n">
        <v>49.040249</v>
      </c>
      <c r="Q2163" s="31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31" t="n">
        <v>13.698711</v>
      </c>
      <c r="W2163" s="41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2*ROUNDUP(G2163*1000/V_ZENER,0)*PRICE_Z+(4+IF(CORE_MODE=1,1,0)+IF(OR(CORE_MODE=3,CORE_MODE=4),1+2*N_CW+2*N_CW_A,0))*ROUNDUP(G2163*DIODE_SAFETY/V_STICK,0)*PRICE_STICK</f>
        <v>169.8</v>
      </c>
      <c r="AG2163" s="24" t="n">
        <f aca="false">SUM(X2163:AF2163)</f>
        <v>5659.17209394</v>
      </c>
      <c r="AH2163" s="20" t="n">
        <f aca="false">FIXED_BOM</f>
        <v>3666</v>
      </c>
      <c r="AI2163" s="24" t="n">
        <f aca="false">(AG2163+AH2163)*(1+CONT)</f>
        <v>10723.947908031</v>
      </c>
      <c r="AJ2163" s="24" t="n">
        <f aca="false">IF(AR2163&gt;0,AI2163/AR2163,1000000000000)</f>
        <v>473.34436402455</v>
      </c>
      <c r="AK2163" s="8" t="n">
        <f aca="false">IF(AND(AP2163&gt;=V_NEED,AR2163&gt;=P_MIN,AQ2163&gt;=Z_MIN,F2163&lt;=N_CAP,D2163&lt;=R_MAX,OR(CORONA_REQ=0,O2163&gt;=G2163),OR(CORE_MODE&lt;&gt;3,E_CORE&lt;=E_NULL_MAX)),1,0)</f>
        <v>0</v>
      </c>
      <c r="AL2163" s="31" t="n">
        <f aca="false">IF(AK2163=1,IF(OBJECTIVE=1,AI2163,AJ2163),1000000000000)+ROW()*0.000000001</f>
        <v>1000000000000</v>
      </c>
      <c r="AM2163" s="31" t="n">
        <v>11.166691</v>
      </c>
      <c r="AN2163" s="41" t="n">
        <v>1.274984</v>
      </c>
      <c r="AO2163" s="31" t="n">
        <v>21.708787</v>
      </c>
      <c r="AP2163" s="31" t="n">
        <f aca="false">IF(CORE_MODE=1,G2163,IF(OR(CORE_MODE=3,CORE_MODE=4),G2163+(CHOOSE(N_CW+1,0,1,CW_N2,CW_N3,CW_N4,CW_N5,CW_N6)+CHOOSE(N_CW_A+1,0,CW_A1,CW_A2))*CW_PER_SWING*AM2163,AM2163))</f>
        <v>44.318655141733</v>
      </c>
      <c r="AQ2163" s="41" t="n">
        <f aca="false">IF(CORE_MODE=2,AN2163,K2163)</f>
        <v>1.294019</v>
      </c>
      <c r="AR2163" s="31" t="n">
        <f aca="false">IF(CORE_MODE=2,AO2163,L2163)</f>
        <v>22.6557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31" t="n">
        <v>20.62</v>
      </c>
      <c r="H2164" s="8" t="n">
        <v>465.390348</v>
      </c>
      <c r="I2164" s="8" t="n">
        <v>2446.385972</v>
      </c>
      <c r="J2164" s="31" t="n">
        <v>5.256632</v>
      </c>
      <c r="K2164" s="41" t="n">
        <v>1.299548</v>
      </c>
      <c r="L2164" s="31" t="n">
        <v>30.969737</v>
      </c>
      <c r="M2164" s="8" t="n">
        <v>690</v>
      </c>
      <c r="N2164" s="8" t="n">
        <v>2000</v>
      </c>
      <c r="O2164" s="31" t="n">
        <v>19.540911</v>
      </c>
      <c r="P2164" s="31" t="n">
        <v>65.386998</v>
      </c>
      <c r="Q2164" s="31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31" t="n">
        <v>18.16675</v>
      </c>
      <c r="W2164" s="41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2*ROUNDUP(G2164*1000/V_ZENER,0)*PRICE_Z+(4+IF(CORE_MODE=1,1,0)+IF(OR(CORE_MODE=3,CORE_MODE=4),1+2*N_CW+2*N_CW_A,0))*ROUNDUP(G2164*DIODE_SAFETY/V_STICK,0)*PRICE_STICK</f>
        <v>169.8</v>
      </c>
      <c r="AG2164" s="24" t="n">
        <f aca="false">SUM(X2164:AF2164)</f>
        <v>7509.73463237</v>
      </c>
      <c r="AH2164" s="20" t="n">
        <f aca="false">FIXED_BOM</f>
        <v>3666</v>
      </c>
      <c r="AI2164" s="24" t="n">
        <f aca="false">(AG2164+AH2164)*(1+CONT)</f>
        <v>12852.0948272255</v>
      </c>
      <c r="AJ2164" s="24" t="n">
        <f aca="false">IF(AR2164&gt;0,AI2164/AR2164,1000000000000)</f>
        <v>414.988826906263</v>
      </c>
      <c r="AK2164" s="8" t="n">
        <f aca="false">IF(AND(AP2164&gt;=V_NEED,AR2164&gt;=P_MIN,AQ2164&gt;=Z_MIN,F2164&lt;=N_CAP,D2164&lt;=R_MAX,OR(CORONA_REQ=0,O2164&gt;=G2164),OR(CORE_MODE&lt;&gt;3,E_CORE&lt;=E_NULL_MAX)),1,0)</f>
        <v>0</v>
      </c>
      <c r="AL2164" s="31" t="n">
        <f aca="false">IF(AK2164=1,IF(OBJECTIVE=1,AI2164,AJ2164),1000000000000)+ROW()*0.000000001</f>
        <v>1000000000000</v>
      </c>
      <c r="AM2164" s="31" t="n">
        <v>11.264817</v>
      </c>
      <c r="AN2164" s="41" t="n">
        <v>1.284996</v>
      </c>
      <c r="AO2164" s="31" t="n">
        <v>30.011988</v>
      </c>
      <c r="AP2164" s="31" t="n">
        <f aca="false">IF(CORE_MODE=1,G2164,IF(OR(CORE_MODE=3,CORE_MODE=4),G2164+(CHOOSE(N_CW+1,0,1,CW_N2,CW_N3,CW_N4,CW_N5,CW_N6)+CHOOSE(N_CW_A+1,0,CW_A1,CW_A2))*CW_PER_SWING*AM2164,AM2164))</f>
        <v>44.526904320871</v>
      </c>
      <c r="AQ2164" s="41" t="n">
        <f aca="false">IF(CORE_MODE=2,AN2164,K2164)</f>
        <v>1.299548</v>
      </c>
      <c r="AR2164" s="31" t="n">
        <f aca="false">IF(CORE_MODE=2,AO2164,L2164)</f>
        <v>30.969737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31" t="n">
        <v>7.264419</v>
      </c>
      <c r="H2165" s="8" t="n">
        <v>25.254498</v>
      </c>
      <c r="I2165" s="8" t="n">
        <v>1756.091295</v>
      </c>
      <c r="J2165" s="31" t="n">
        <v>69.535784</v>
      </c>
      <c r="K2165" s="41" t="n">
        <v>1.667973</v>
      </c>
      <c r="L2165" s="31" t="n">
        <v>4.743713</v>
      </c>
      <c r="M2165" s="8" t="n">
        <v>51</v>
      </c>
      <c r="N2165" s="8" t="n">
        <v>694</v>
      </c>
      <c r="O2165" s="31" t="n">
        <v>8.205731</v>
      </c>
      <c r="P2165" s="31" t="n">
        <v>6.30307</v>
      </c>
      <c r="Q2165" s="31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31" t="n">
        <v>2.949121</v>
      </c>
      <c r="W2165" s="41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2*ROUNDUP(G2165*1000/V_ZENER,0)*PRICE_Z+(4+IF(CORE_MODE=1,1,0)+IF(OR(CORE_MODE=3,CORE_MODE=4),1+2*N_CW+2*N_CW_A,0))*ROUNDUP(G2165*DIODE_SAFETY/V_STICK,0)*PRICE_STICK</f>
        <v>66.9</v>
      </c>
      <c r="AG2165" s="24" t="n">
        <f aca="false">SUM(X2165:AF2165)</f>
        <v>1707.55899195</v>
      </c>
      <c r="AH2165" s="20" t="n">
        <f aca="false">FIXED_BOM</f>
        <v>3666</v>
      </c>
      <c r="AI2165" s="24" t="n">
        <f aca="false">(AG2165+AH2165)*(1+CONT)</f>
        <v>6179.5928407425</v>
      </c>
      <c r="AJ2165" s="24" t="n">
        <f aca="false">IF(AR2165&gt;0,AI2165/AR2165,1000000000000)</f>
        <v>1302.69112839299</v>
      </c>
      <c r="AK2165" s="8" t="n">
        <f aca="false">IF(AND(AP2165&gt;=V_NEED,AR2165&gt;=P_MIN,AQ2165&gt;=Z_MIN,F2165&lt;=N_CAP,D2165&lt;=R_MAX,OR(CORONA_REQ=0,O2165&gt;=G2165),OR(CORE_MODE&lt;&gt;3,E_CORE&lt;=E_NULL_MAX)),1,0)</f>
        <v>0</v>
      </c>
      <c r="AL2165" s="31" t="n">
        <f aca="false">IF(AK2165=1,IF(OBJECTIVE=1,AI2165,AJ2165),1000000000000)+ROW()*0.000000001</f>
        <v>1000000000000</v>
      </c>
      <c r="AM2165" s="31" t="n">
        <v>4.155425</v>
      </c>
      <c r="AN2165" s="41" t="n">
        <v>1.627352</v>
      </c>
      <c r="AO2165" s="31" t="n">
        <v>4.610079</v>
      </c>
      <c r="AP2165" s="31" t="n">
        <f aca="false">IF(CORE_MODE=1,G2165,IF(OR(CORE_MODE=3,CORE_MODE=4),G2165+(CHOOSE(N_CW+1,0,1,CW_N2,CW_N3,CW_N4,CW_N5,CW_N6)+CHOOSE(N_CW_A+1,0,CW_A1,CW_A2))*CW_PER_SWING*AM2165,AM2165))</f>
        <v>16.083323726775</v>
      </c>
      <c r="AQ2165" s="41" t="n">
        <f aca="false">IF(CORE_MODE=2,AN2165,K2165)</f>
        <v>1.667973</v>
      </c>
      <c r="AR2165" s="31" t="n">
        <f aca="false">IF(CORE_MODE=2,AO2165,L2165)</f>
        <v>4.743713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31" t="n">
        <v>7.264419</v>
      </c>
      <c r="H2166" s="8" t="n">
        <v>38.542782</v>
      </c>
      <c r="I2166" s="8" t="n">
        <v>2759.572035</v>
      </c>
      <c r="J2166" s="31" t="n">
        <v>71.597635</v>
      </c>
      <c r="K2166" s="41" t="n">
        <v>1.685913</v>
      </c>
      <c r="L2166" s="31" t="n">
        <v>7.585311</v>
      </c>
      <c r="M2166" s="8" t="n">
        <v>73.5</v>
      </c>
      <c r="N2166" s="8" t="n">
        <v>739</v>
      </c>
      <c r="O2166" s="31" t="n">
        <v>8.205731</v>
      </c>
      <c r="P2166" s="31" t="n">
        <v>9.454605</v>
      </c>
      <c r="Q2166" s="31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31" t="n">
        <v>3.606104</v>
      </c>
      <c r="W2166" s="41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2*ROUNDUP(G2166*1000/V_ZENER,0)*PRICE_Z+(4+IF(CORE_MODE=1,1,0)+IF(OR(CORE_MODE=3,CORE_MODE=4),1+2*N_CW+2*N_CW_A,0))*ROUNDUP(G2166*DIODE_SAFETY/V_STICK,0)*PRICE_STICK</f>
        <v>66.9</v>
      </c>
      <c r="AG2166" s="24" t="n">
        <f aca="false">SUM(X2166:AF2166)</f>
        <v>2301.69748828</v>
      </c>
      <c r="AH2166" s="20" t="n">
        <f aca="false">FIXED_BOM</f>
        <v>3666</v>
      </c>
      <c r="AI2166" s="24" t="n">
        <f aca="false">(AG2166+AH2166)*(1+CONT)</f>
        <v>6862.852111522</v>
      </c>
      <c r="AJ2166" s="24" t="n">
        <f aca="false">IF(AR2166&gt;0,AI2166/AR2166,1000000000000)</f>
        <v>904.755534944052</v>
      </c>
      <c r="AK2166" s="8" t="n">
        <f aca="false">IF(AND(AP2166&gt;=V_NEED,AR2166&gt;=P_MIN,AQ2166&gt;=Z_MIN,F2166&lt;=N_CAP,D2166&lt;=R_MAX,OR(CORONA_REQ=0,O2166&gt;=G2166),OR(CORE_MODE&lt;&gt;3,E_CORE&lt;=E_NULL_MAX)),1,0)</f>
        <v>0</v>
      </c>
      <c r="AL2166" s="31" t="n">
        <f aca="false">IF(AK2166=1,IF(OBJECTIVE=1,AI2166,AJ2166),1000000000000)+ROW()*0.000000001</f>
        <v>1000000000000</v>
      </c>
      <c r="AM2166" s="31" t="n">
        <v>4.218964</v>
      </c>
      <c r="AN2166" s="41" t="n">
        <v>1.659128</v>
      </c>
      <c r="AO2166" s="31" t="n">
        <v>7.45322</v>
      </c>
      <c r="AP2166" s="31" t="n">
        <f aca="false">IF(CORE_MODE=1,G2166,IF(OR(CORE_MODE=3,CORE_MODE=4),G2166+(CHOOSE(N_CW+1,0,1,CW_N2,CW_N3,CW_N4,CW_N5,CW_N6)+CHOOSE(N_CW_A+1,0,CW_A1,CW_A2))*CW_PER_SWING*AM2166,AM2166))</f>
        <v>16.218170195532</v>
      </c>
      <c r="AQ2166" s="41" t="n">
        <f aca="false">IF(CORE_MODE=2,AN2166,K2166)</f>
        <v>1.685913</v>
      </c>
      <c r="AR2166" s="31" t="n">
        <f aca="false">IF(CORE_MODE=2,AO2166,L2166)</f>
        <v>7.585311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31" t="n">
        <v>7.264419</v>
      </c>
      <c r="H2167" s="8" t="n">
        <v>51.831066</v>
      </c>
      <c r="I2167" s="8" t="n">
        <v>3763.052775</v>
      </c>
      <c r="J2167" s="31" t="n">
        <v>72.602264</v>
      </c>
      <c r="K2167" s="41" t="n">
        <v>1.69337</v>
      </c>
      <c r="L2167" s="31" t="n">
        <v>10.41644</v>
      </c>
      <c r="M2167" s="8" t="n">
        <v>100.5</v>
      </c>
      <c r="N2167" s="8" t="n">
        <v>793</v>
      </c>
      <c r="O2167" s="31" t="n">
        <v>8.205731</v>
      </c>
      <c r="P2167" s="31" t="n">
        <v>12.60614</v>
      </c>
      <c r="Q2167" s="31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31" t="n">
        <v>4.394482</v>
      </c>
      <c r="W2167" s="41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2*ROUNDUP(G2167*1000/V_ZENER,0)*PRICE_Z+(4+IF(CORE_MODE=1,1,0)+IF(OR(CORE_MODE=3,CORE_MODE=4),1+2*N_CW+2*N_CW_A,0))*ROUNDUP(G2167*DIODE_SAFETY/V_STICK,0)*PRICE_STICK</f>
        <v>66.9</v>
      </c>
      <c r="AG2167" s="24" t="n">
        <f aca="false">SUM(X2167:AF2167)</f>
        <v>3001.36923099</v>
      </c>
      <c r="AH2167" s="20" t="n">
        <f aca="false">FIXED_BOM</f>
        <v>3666</v>
      </c>
      <c r="AI2167" s="24" t="n">
        <f aca="false">(AG2167+AH2167)*(1+CONT)</f>
        <v>7667.4746156385</v>
      </c>
      <c r="AJ2167" s="24" t="n">
        <f aca="false">IF(AR2167&gt;0,AI2167/AR2167,1000000000000)</f>
        <v>736.093580497608</v>
      </c>
      <c r="AK2167" s="8" t="n">
        <f aca="false">IF(AND(AP2167&gt;=V_NEED,AR2167&gt;=P_MIN,AQ2167&gt;=Z_MIN,F2167&lt;=N_CAP,D2167&lt;=R_MAX,OR(CORONA_REQ=0,O2167&gt;=G2167),OR(CORE_MODE&lt;&gt;3,E_CORE&lt;=E_NULL_MAX)),1,0)</f>
        <v>0</v>
      </c>
      <c r="AL2167" s="31" t="n">
        <f aca="false">IF(AK2167=1,IF(OBJECTIVE=1,AI2167,AJ2167),1000000000000)+ROW()*0.000000001</f>
        <v>1000000000000</v>
      </c>
      <c r="AM2167" s="31" t="n">
        <v>4.306778</v>
      </c>
      <c r="AN2167" s="41" t="n">
        <v>1.672981</v>
      </c>
      <c r="AO2167" s="31" t="n">
        <v>10.282387</v>
      </c>
      <c r="AP2167" s="31" t="n">
        <f aca="false">IF(CORE_MODE=1,G2167,IF(OR(CORE_MODE=3,CORE_MODE=4),G2167+(CHOOSE(N_CW+1,0,1,CW_N2,CW_N3,CW_N4,CW_N5,CW_N6)+CHOOSE(N_CW_A+1,0,CW_A1,CW_A2))*CW_PER_SWING*AM2167,AM2167))</f>
        <v>16.404534598614</v>
      </c>
      <c r="AQ2167" s="41" t="n">
        <f aca="false">IF(CORE_MODE=2,AN2167,K2167)</f>
        <v>1.69337</v>
      </c>
      <c r="AR2167" s="31" t="n">
        <f aca="false">IF(CORE_MODE=2,AO2167,L2167)</f>
        <v>10.41644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31" t="n">
        <v>7.264419</v>
      </c>
      <c r="H2168" s="8" t="n">
        <v>65.119351</v>
      </c>
      <c r="I2168" s="8" t="n">
        <v>4766.533515</v>
      </c>
      <c r="J2168" s="31" t="n">
        <v>73.196883</v>
      </c>
      <c r="K2168" s="41" t="n">
        <v>1.699</v>
      </c>
      <c r="L2168" s="31" t="n">
        <v>13.259037</v>
      </c>
      <c r="M2168" s="8" t="n">
        <v>123</v>
      </c>
      <c r="N2168" s="8" t="n">
        <v>838</v>
      </c>
      <c r="O2168" s="31" t="n">
        <v>8.205731</v>
      </c>
      <c r="P2168" s="31" t="n">
        <v>15.757675</v>
      </c>
      <c r="Q2168" s="31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31" t="n">
        <v>5.051465</v>
      </c>
      <c r="W2168" s="41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2*ROUNDUP(G2168*1000/V_ZENER,0)*PRICE_Z+(4+IF(CORE_MODE=1,1,0)+IF(OR(CORE_MODE=3,CORE_MODE=4),1+2*N_CW+2*N_CW_A,0))*ROUNDUP(G2168*DIODE_SAFETY/V_STICK,0)*PRICE_STICK</f>
        <v>66.9</v>
      </c>
      <c r="AG2168" s="24" t="n">
        <f aca="false">SUM(X2168:AF2168)</f>
        <v>3595.50765535</v>
      </c>
      <c r="AH2168" s="20" t="n">
        <f aca="false">FIXED_BOM</f>
        <v>3666</v>
      </c>
      <c r="AI2168" s="24" t="n">
        <f aca="false">(AG2168+AH2168)*(1+CONT)</f>
        <v>8350.7338036525</v>
      </c>
      <c r="AJ2168" s="24" t="n">
        <f aca="false">IF(AR2168&gt;0,AI2168/AR2168,1000000000000)</f>
        <v>629.814503395118</v>
      </c>
      <c r="AK2168" s="8" t="n">
        <f aca="false">IF(AND(AP2168&gt;=V_NEED,AR2168&gt;=P_MIN,AQ2168&gt;=Z_MIN,F2168&lt;=N_CAP,D2168&lt;=R_MAX,OR(CORONA_REQ=0,O2168&gt;=G2168),OR(CORE_MODE&lt;&gt;3,E_CORE&lt;=E_NULL_MAX)),1,0)</f>
        <v>0</v>
      </c>
      <c r="AL2168" s="31" t="n">
        <f aca="false">IF(AK2168=1,IF(OBJECTIVE=1,AI2168,AJ2168),1000000000000)+ROW()*0.000000001</f>
        <v>1000000000000</v>
      </c>
      <c r="AM2168" s="31" t="n">
        <v>4.386151</v>
      </c>
      <c r="AN2168" s="41" t="n">
        <v>1.682588</v>
      </c>
      <c r="AO2168" s="31" t="n">
        <v>13.123772</v>
      </c>
      <c r="AP2168" s="31" t="n">
        <f aca="false">IF(CORE_MODE=1,G2168,IF(OR(CORE_MODE=3,CORE_MODE=4),G2168+(CHOOSE(N_CW+1,0,1,CW_N2,CW_N3,CW_N4,CW_N5,CW_N6)+CHOOSE(N_CW_A+1,0,CW_A1,CW_A2))*CW_PER_SWING*AM2168,AM2168))</f>
        <v>16.572984979713</v>
      </c>
      <c r="AQ2168" s="41" t="n">
        <f aca="false">IF(CORE_MODE=2,AN2168,K2168)</f>
        <v>1.699</v>
      </c>
      <c r="AR2168" s="31" t="n">
        <f aca="false">IF(CORE_MODE=2,AO2168,L2168)</f>
        <v>13.259037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31" t="n">
        <v>7.264419</v>
      </c>
      <c r="H2169" s="8" t="n">
        <v>78.407635</v>
      </c>
      <c r="I2169" s="8" t="n">
        <v>5770.014255</v>
      </c>
      <c r="J2169" s="31" t="n">
        <v>73.589954</v>
      </c>
      <c r="K2169" s="41" t="n">
        <v>1.702371</v>
      </c>
      <c r="L2169" s="31" t="n">
        <v>16.107133</v>
      </c>
      <c r="M2169" s="8" t="n">
        <v>145.5</v>
      </c>
      <c r="N2169" s="8" t="n">
        <v>883</v>
      </c>
      <c r="O2169" s="31" t="n">
        <v>8.205731</v>
      </c>
      <c r="P2169" s="31" t="n">
        <v>18.90921</v>
      </c>
      <c r="Q2169" s="31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31" t="n">
        <v>5.708447</v>
      </c>
      <c r="W2169" s="41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2*ROUNDUP(G2169*1000/V_ZENER,0)*PRICE_Z+(4+IF(CORE_MODE=1,1,0)+IF(OR(CORE_MODE=3,CORE_MODE=4),1+2*N_CW+2*N_CW_A,0))*ROUNDUP(G2169*DIODE_SAFETY/V_STICK,0)*PRICE_STICK</f>
        <v>66.9</v>
      </c>
      <c r="AG2169" s="24" t="n">
        <f aca="false">SUM(X2169:AF2169)</f>
        <v>4189.64609318</v>
      </c>
      <c r="AH2169" s="20" t="n">
        <f aca="false">FIXED_BOM</f>
        <v>3666</v>
      </c>
      <c r="AI2169" s="24" t="n">
        <f aca="false">(AG2169+AH2169)*(1+CONT)</f>
        <v>9033.993007157</v>
      </c>
      <c r="AJ2169" s="24" t="n">
        <f aca="false">IF(AR2169&gt;0,AI2169/AR2169,1000000000000)</f>
        <v>560.869088692382</v>
      </c>
      <c r="AK2169" s="8" t="n">
        <f aca="false">IF(AND(AP2169&gt;=V_NEED,AR2169&gt;=P_MIN,AQ2169&gt;=Z_MIN,F2169&lt;=N_CAP,D2169&lt;=R_MAX,OR(CORONA_REQ=0,O2169&gt;=G2169),OR(CORE_MODE&lt;&gt;3,E_CORE&lt;=E_NULL_MAX)),1,0)</f>
        <v>0</v>
      </c>
      <c r="AL2169" s="31" t="n">
        <f aca="false">IF(AK2169=1,IF(OBJECTIVE=1,AI2169,AJ2169),1000000000000)+ROW()*0.000000001</f>
        <v>1000000000000</v>
      </c>
      <c r="AM2169" s="31" t="n">
        <v>4.450301</v>
      </c>
      <c r="AN2169" s="41" t="n">
        <v>1.689205</v>
      </c>
      <c r="AO2169" s="31" t="n">
        <v>15.977517</v>
      </c>
      <c r="AP2169" s="31" t="n">
        <f aca="false">IF(CORE_MODE=1,G2169,IF(OR(CORE_MODE=3,CORE_MODE=4),G2169+(CHOOSE(N_CW+1,0,1,CW_N2,CW_N3,CW_N4,CW_N5,CW_N6)+CHOOSE(N_CW_A+1,0,CW_A1,CW_A2))*CW_PER_SWING*AM2169,AM2169))</f>
        <v>16.709128151163</v>
      </c>
      <c r="AQ2169" s="41" t="n">
        <f aca="false">IF(CORE_MODE=2,AN2169,K2169)</f>
        <v>1.702371</v>
      </c>
      <c r="AR2169" s="31" t="n">
        <f aca="false">IF(CORE_MODE=2,AO2169,L2169)</f>
        <v>16.107133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31" t="n">
        <v>7.264419</v>
      </c>
      <c r="H2170" s="8" t="n">
        <v>104.984204</v>
      </c>
      <c r="I2170" s="8" t="n">
        <v>7776.975735</v>
      </c>
      <c r="J2170" s="31" t="n">
        <v>74.07758</v>
      </c>
      <c r="K2170" s="41" t="n">
        <v>1.705781</v>
      </c>
      <c r="L2170" s="31" t="n">
        <v>21.777462</v>
      </c>
      <c r="M2170" s="8" t="n">
        <v>195</v>
      </c>
      <c r="N2170" s="8" t="n">
        <v>982</v>
      </c>
      <c r="O2170" s="31" t="n">
        <v>8.205731</v>
      </c>
      <c r="P2170" s="31" t="n">
        <v>25.21228</v>
      </c>
      <c r="Q2170" s="31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31" t="n">
        <v>7.153809</v>
      </c>
      <c r="W2170" s="41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2*ROUNDUP(G2170*1000/V_ZENER,0)*PRICE_Z+(4+IF(CORE_MODE=1,1,0)+IF(OR(CORE_MODE=3,CORE_MODE=4),1+2*N_CW+2*N_CW_A,0))*ROUNDUP(G2170*DIODE_SAFETY/V_STICK,0)*PRICE_STICK</f>
        <v>66.9</v>
      </c>
      <c r="AG2170" s="24" t="n">
        <f aca="false">SUM(X2170:AF2170)</f>
        <v>5483.45633222</v>
      </c>
      <c r="AH2170" s="20" t="n">
        <f aca="false">FIXED_BOM</f>
        <v>3666</v>
      </c>
      <c r="AI2170" s="24" t="n">
        <f aca="false">(AG2170+AH2170)*(1+CONT)</f>
        <v>10521.874782053</v>
      </c>
      <c r="AJ2170" s="24" t="n">
        <f aca="false">IF(AR2170&gt;0,AI2170/AR2170,1000000000000)</f>
        <v>483.1543171584</v>
      </c>
      <c r="AK2170" s="8" t="n">
        <f aca="false">IF(AND(AP2170&gt;=V_NEED,AR2170&gt;=P_MIN,AQ2170&gt;=Z_MIN,F2170&lt;=N_CAP,D2170&lt;=R_MAX,OR(CORONA_REQ=0,O2170&gt;=G2170),OR(CORE_MODE&lt;&gt;3,E_CORE&lt;=E_NULL_MAX)),1,0)</f>
        <v>0</v>
      </c>
      <c r="AL2170" s="31" t="n">
        <f aca="false">IF(AK2170=1,IF(OBJECTIVE=1,AI2170,AJ2170),1000000000000)+ROW()*0.000000001</f>
        <v>1000000000000</v>
      </c>
      <c r="AM2170" s="31" t="n">
        <v>4.635542</v>
      </c>
      <c r="AN2170" s="41" t="n">
        <v>1.695573</v>
      </c>
      <c r="AO2170" s="31" t="n">
        <v>21.641134</v>
      </c>
      <c r="AP2170" s="31" t="n">
        <f aca="false">IF(CORE_MODE=1,G2170,IF(OR(CORE_MODE=3,CORE_MODE=4),G2170+(CHOOSE(N_CW+1,0,1,CW_N2,CW_N3,CW_N4,CW_N5,CW_N6)+CHOOSE(N_CW_A+1,0,CW_A1,CW_A2))*CW_PER_SWING*AM2170,AM2170))</f>
        <v>17.102258271546</v>
      </c>
      <c r="AQ2170" s="41" t="n">
        <f aca="false">IF(CORE_MODE=2,AN2170,K2170)</f>
        <v>1.705781</v>
      </c>
      <c r="AR2170" s="31" t="n">
        <f aca="false">IF(CORE_MODE=2,AO2170,L2170)</f>
        <v>21.777462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31" t="n">
        <v>7.264419</v>
      </c>
      <c r="H2171" s="8" t="n">
        <v>34.939682</v>
      </c>
      <c r="I2171" s="8" t="n">
        <v>2136.872273</v>
      </c>
      <c r="J2171" s="31" t="n">
        <v>61.158894</v>
      </c>
      <c r="K2171" s="41" t="n">
        <v>1.669485</v>
      </c>
      <c r="L2171" s="31" t="n">
        <v>5.782249</v>
      </c>
      <c r="M2171" s="8" t="n">
        <v>51</v>
      </c>
      <c r="N2171" s="8" t="n">
        <v>694</v>
      </c>
      <c r="O2171" s="31" t="n">
        <v>8.205731</v>
      </c>
      <c r="P2171" s="31" t="n">
        <v>7.490592</v>
      </c>
      <c r="Q2171" s="31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31" t="n">
        <v>2.949121</v>
      </c>
      <c r="W2171" s="41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2*ROUNDUP(G2171*1000/V_ZENER,0)*PRICE_Z+(4+IF(CORE_MODE=1,1,0)+IF(OR(CORE_MODE=3,CORE_MODE=4),1+2*N_CW+2*N_CW_A,0))*ROUNDUP(G2171*DIODE_SAFETY/V_STICK,0)*PRICE_STICK</f>
        <v>66.9</v>
      </c>
      <c r="AG2171" s="24" t="n">
        <f aca="false">SUM(X2171:AF2171)</f>
        <v>1721.77363029</v>
      </c>
      <c r="AH2171" s="20" t="n">
        <f aca="false">FIXED_BOM</f>
        <v>3666</v>
      </c>
      <c r="AI2171" s="24" t="n">
        <f aca="false">(AG2171+AH2171)*(1+CONT)</f>
        <v>6195.9396748335</v>
      </c>
      <c r="AJ2171" s="24" t="n">
        <f aca="false">IF(AR2171&gt;0,AI2171/AR2171,1000000000000)</f>
        <v>1071.544942951</v>
      </c>
      <c r="AK2171" s="8" t="n">
        <f aca="false">IF(AND(AP2171&gt;=V_NEED,AR2171&gt;=P_MIN,AQ2171&gt;=Z_MIN,F2171&lt;=N_CAP,D2171&lt;=R_MAX,OR(CORONA_REQ=0,O2171&gt;=G2171),OR(CORE_MODE&lt;&gt;3,E_CORE&lt;=E_NULL_MAX)),1,0)</f>
        <v>0</v>
      </c>
      <c r="AL2171" s="31" t="n">
        <f aca="false">IF(AK2171=1,IF(OBJECTIVE=1,AI2171,AJ2171),1000000000000)+ROW()*0.000000001</f>
        <v>1000000000000</v>
      </c>
      <c r="AM2171" s="31" t="n">
        <v>4.179882</v>
      </c>
      <c r="AN2171" s="41" t="n">
        <v>1.635219</v>
      </c>
      <c r="AO2171" s="31" t="n">
        <v>5.645708</v>
      </c>
      <c r="AP2171" s="31" t="n">
        <f aca="false">IF(CORE_MODE=1,G2171,IF(OR(CORE_MODE=3,CORE_MODE=4),G2171+(CHOOSE(N_CW+1,0,1,CW_N2,CW_N3,CW_N4,CW_N5,CW_N6)+CHOOSE(N_CW_A+1,0,CW_A1,CW_A2))*CW_PER_SWING*AM2171,AM2171))</f>
        <v>16.135227912966</v>
      </c>
      <c r="AQ2171" s="41" t="n">
        <f aca="false">IF(CORE_MODE=2,AN2171,K2171)</f>
        <v>1.669485</v>
      </c>
      <c r="AR2171" s="31" t="n">
        <f aca="false">IF(CORE_MODE=2,AO2171,L2171)</f>
        <v>5.782249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31" t="n">
        <v>7.264419</v>
      </c>
      <c r="H2172" s="8" t="n">
        <v>53.762357</v>
      </c>
      <c r="I2172" s="8" t="n">
        <v>3357.942143</v>
      </c>
      <c r="J2172" s="31" t="n">
        <v>62.458983</v>
      </c>
      <c r="K2172" s="41" t="n">
        <v>1.684195</v>
      </c>
      <c r="L2172" s="31" t="n">
        <v>9.221792</v>
      </c>
      <c r="M2172" s="8" t="n">
        <v>78</v>
      </c>
      <c r="N2172" s="8" t="n">
        <v>748</v>
      </c>
      <c r="O2172" s="31" t="n">
        <v>8.205731</v>
      </c>
      <c r="P2172" s="31" t="n">
        <v>11.235888</v>
      </c>
      <c r="Q2172" s="31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31" t="n">
        <v>3.7375</v>
      </c>
      <c r="W2172" s="41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2*ROUNDUP(G2172*1000/V_ZENER,0)*PRICE_Z+(4+IF(CORE_MODE=1,1,0)+IF(OR(CORE_MODE=3,CORE_MODE=4),1+2*N_CW+2*N_CW_A,0))*ROUNDUP(G2172*DIODE_SAFETY/V_STICK,0)*PRICE_STICK</f>
        <v>66.9</v>
      </c>
      <c r="AG2172" s="24" t="n">
        <f aca="false">SUM(X2172:AF2172)</f>
        <v>2428.55275067</v>
      </c>
      <c r="AH2172" s="20" t="n">
        <f aca="false">FIXED_BOM</f>
        <v>3666</v>
      </c>
      <c r="AI2172" s="24" t="n">
        <f aca="false">(AG2172+AH2172)*(1+CONT)</f>
        <v>7008.7356632705</v>
      </c>
      <c r="AJ2172" s="24" t="n">
        <f aca="false">IF(AR2172&gt;0,AI2172/AR2172,1000000000000)</f>
        <v>760.018840510662</v>
      </c>
      <c r="AK2172" s="8" t="n">
        <f aca="false">IF(AND(AP2172&gt;=V_NEED,AR2172&gt;=P_MIN,AQ2172&gt;=Z_MIN,F2172&lt;=N_CAP,D2172&lt;=R_MAX,OR(CORONA_REQ=0,O2172&gt;=G2172),OR(CORE_MODE&lt;&gt;3,E_CORE&lt;=E_NULL_MAX)),1,0)</f>
        <v>0</v>
      </c>
      <c r="AL2172" s="31" t="n">
        <f aca="false">IF(AK2172=1,IF(OBJECTIVE=1,AI2172,AJ2172),1000000000000)+ROW()*0.000000001</f>
        <v>1000000000000</v>
      </c>
      <c r="AM2172" s="31" t="n">
        <v>4.264937</v>
      </c>
      <c r="AN2172" s="41" t="n">
        <v>1.662163</v>
      </c>
      <c r="AO2172" s="31" t="n">
        <v>9.090581</v>
      </c>
      <c r="AP2172" s="31" t="n">
        <f aca="false">IF(CORE_MODE=1,G2172,IF(OR(CORE_MODE=3,CORE_MODE=4),G2172+(CHOOSE(N_CW+1,0,1,CW_N2,CW_N3,CW_N4,CW_N5,CW_N6)+CHOOSE(N_CW_A+1,0,CW_A1,CW_A2))*CW_PER_SWING*AM2172,AM2172))</f>
        <v>16.315736992431</v>
      </c>
      <c r="AQ2172" s="41" t="n">
        <f aca="false">IF(CORE_MODE=2,AN2172,K2172)</f>
        <v>1.684195</v>
      </c>
      <c r="AR2172" s="31" t="n">
        <f aca="false">IF(CORE_MODE=2,AO2172,L2172)</f>
        <v>9.221792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31" t="n">
        <v>7.264419</v>
      </c>
      <c r="H2173" s="8" t="n">
        <v>72.585032</v>
      </c>
      <c r="I2173" s="8" t="n">
        <v>4579.012013</v>
      </c>
      <c r="J2173" s="31" t="n">
        <v>63.084797</v>
      </c>
      <c r="K2173" s="41" t="n">
        <v>1.690579</v>
      </c>
      <c r="L2173" s="31" t="n">
        <v>12.644715</v>
      </c>
      <c r="M2173" s="8" t="n">
        <v>105</v>
      </c>
      <c r="N2173" s="8" t="n">
        <v>802</v>
      </c>
      <c r="O2173" s="31" t="n">
        <v>8.205731</v>
      </c>
      <c r="P2173" s="31" t="n">
        <v>14.981184</v>
      </c>
      <c r="Q2173" s="31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31" t="n">
        <v>4.525879</v>
      </c>
      <c r="W2173" s="41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2*ROUNDUP(G2173*1000/V_ZENER,0)*PRICE_Z+(4+IF(CORE_MODE=1,1,0)+IF(OR(CORE_MODE=3,CORE_MODE=4),1+2*N_CW+2*N_CW_A,0))*ROUNDUP(G2173*DIODE_SAFETY/V_STICK,0)*PRICE_STICK</f>
        <v>66.9</v>
      </c>
      <c r="AG2173" s="24" t="n">
        <f aca="false">SUM(X2173:AF2173)</f>
        <v>3135.33179408</v>
      </c>
      <c r="AH2173" s="20" t="n">
        <f aca="false">FIXED_BOM</f>
        <v>3666</v>
      </c>
      <c r="AI2173" s="24" t="n">
        <f aca="false">(AG2173+AH2173)*(1+CONT)</f>
        <v>7821.531563192</v>
      </c>
      <c r="AJ2173" s="24" t="n">
        <f aca="false">IF(AR2173&gt;0,AI2173/AR2173,1000000000000)</f>
        <v>618.56131697646</v>
      </c>
      <c r="AK2173" s="8" t="n">
        <f aca="false">IF(AND(AP2173&gt;=V_NEED,AR2173&gt;=P_MIN,AQ2173&gt;=Z_MIN,F2173&lt;=N_CAP,D2173&lt;=R_MAX,OR(CORONA_REQ=0,O2173&gt;=G2173),OR(CORE_MODE&lt;&gt;3,E_CORE&lt;=E_NULL_MAX)),1,0)</f>
        <v>0</v>
      </c>
      <c r="AL2173" s="31" t="n">
        <f aca="false">IF(AK2173=1,IF(OBJECTIVE=1,AI2173,AJ2173),1000000000000)+ROW()*0.000000001</f>
        <v>1000000000000</v>
      </c>
      <c r="AM2173" s="31" t="n">
        <v>4.368436</v>
      </c>
      <c r="AN2173" s="41" t="n">
        <v>1.673702</v>
      </c>
      <c r="AO2173" s="31" t="n">
        <v>12.509279</v>
      </c>
      <c r="AP2173" s="31" t="n">
        <f aca="false">IF(CORE_MODE=1,G2173,IF(OR(CORE_MODE=3,CORE_MODE=4),G2173+(CHOOSE(N_CW+1,0,1,CW_N2,CW_N3,CW_N4,CW_N5,CW_N6)+CHOOSE(N_CW_A+1,0,CW_A1,CW_A2))*CW_PER_SWING*AM2173,AM2173))</f>
        <v>16.535389090668</v>
      </c>
      <c r="AQ2173" s="41" t="n">
        <f aca="false">IF(CORE_MODE=2,AN2173,K2173)</f>
        <v>1.690579</v>
      </c>
      <c r="AR2173" s="31" t="n">
        <f aca="false">IF(CORE_MODE=2,AO2173,L2173)</f>
        <v>12.644715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31" t="n">
        <v>7.264419</v>
      </c>
      <c r="H2174" s="8" t="n">
        <v>91.407707</v>
      </c>
      <c r="I2174" s="8" t="n">
        <v>5800.081883</v>
      </c>
      <c r="J2174" s="31" t="n">
        <v>63.452876</v>
      </c>
      <c r="K2174" s="41" t="n">
        <v>1.695017</v>
      </c>
      <c r="L2174" s="31" t="n">
        <v>16.092433</v>
      </c>
      <c r="M2174" s="8" t="n">
        <v>127.5</v>
      </c>
      <c r="N2174" s="8" t="n">
        <v>847</v>
      </c>
      <c r="O2174" s="31" t="n">
        <v>8.205731</v>
      </c>
      <c r="P2174" s="31" t="n">
        <v>18.72648</v>
      </c>
      <c r="Q2174" s="31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31" t="n">
        <v>5.182861</v>
      </c>
      <c r="W2174" s="41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2*ROUNDUP(G2174*1000/V_ZENER,0)*PRICE_Z+(4+IF(CORE_MODE=1,1,0)+IF(OR(CORE_MODE=3,CORE_MODE=4),1+2*N_CW+2*N_CW_A,0))*ROUNDUP(G2174*DIODE_SAFETY/V_STICK,0)*PRICE_STICK</f>
        <v>66.9</v>
      </c>
      <c r="AG2174" s="24" t="n">
        <f aca="false">SUM(X2174:AF2174)</f>
        <v>3736.57755608</v>
      </c>
      <c r="AH2174" s="20" t="n">
        <f aca="false">FIXED_BOM</f>
        <v>3666</v>
      </c>
      <c r="AI2174" s="24" t="n">
        <f aca="false">(AG2174+AH2174)*(1+CONT)</f>
        <v>8512.964189492</v>
      </c>
      <c r="AJ2174" s="24" t="n">
        <f aca="false">IF(AR2174&gt;0,AI2174/AR2174,1000000000000)</f>
        <v>529.00417168069</v>
      </c>
      <c r="AK2174" s="8" t="n">
        <f aca="false">IF(AND(AP2174&gt;=V_NEED,AR2174&gt;=P_MIN,AQ2174&gt;=Z_MIN,F2174&lt;=N_CAP,D2174&lt;=R_MAX,OR(CORONA_REQ=0,O2174&gt;=G2174),OR(CORE_MODE&lt;&gt;3,E_CORE&lt;=E_NULL_MAX)),1,0)</f>
        <v>0</v>
      </c>
      <c r="AL2174" s="31" t="n">
        <f aca="false">IF(AK2174=1,IF(OBJECTIVE=1,AI2174,AJ2174),1000000000000)+ROW()*0.000000001</f>
        <v>1000000000000</v>
      </c>
      <c r="AM2174" s="31" t="n">
        <v>4.447318</v>
      </c>
      <c r="AN2174" s="41" t="n">
        <v>1.682104</v>
      </c>
      <c r="AO2174" s="31" t="n">
        <v>15.963176</v>
      </c>
      <c r="AP2174" s="31" t="n">
        <f aca="false">IF(CORE_MODE=1,G2174,IF(OR(CORE_MODE=3,CORE_MODE=4),G2174+(CHOOSE(N_CW+1,0,1,CW_N2,CW_N3,CW_N4,CW_N5,CW_N6)+CHOOSE(N_CW_A+1,0,CW_A1,CW_A2))*CW_PER_SWING*AM2174,AM2174))</f>
        <v>16.702797440634</v>
      </c>
      <c r="AQ2174" s="41" t="n">
        <f aca="false">IF(CORE_MODE=2,AN2174,K2174)</f>
        <v>1.695017</v>
      </c>
      <c r="AR2174" s="31" t="n">
        <f aca="false">IF(CORE_MODE=2,AO2174,L2174)</f>
        <v>16.092433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31" t="n">
        <v>7.264419</v>
      </c>
      <c r="H2175" s="8" t="n">
        <v>110.230382</v>
      </c>
      <c r="I2175" s="8" t="n">
        <v>7021.151754</v>
      </c>
      <c r="J2175" s="31" t="n">
        <v>63.69525</v>
      </c>
      <c r="K2175" s="41" t="n">
        <v>1.6976</v>
      </c>
      <c r="L2175" s="31" t="n">
        <v>19.517007</v>
      </c>
      <c r="M2175" s="8" t="n">
        <v>154.5</v>
      </c>
      <c r="N2175" s="8" t="n">
        <v>901</v>
      </c>
      <c r="O2175" s="31" t="n">
        <v>8.205731</v>
      </c>
      <c r="P2175" s="31" t="n">
        <v>22.471776</v>
      </c>
      <c r="Q2175" s="31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31" t="n">
        <v>5.97124</v>
      </c>
      <c r="W2175" s="41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2*ROUNDUP(G2175*1000/V_ZENER,0)*PRICE_Z+(4+IF(CORE_MODE=1,1,0)+IF(OR(CORE_MODE=3,CORE_MODE=4),1+2*N_CW+2*N_CW_A,0))*ROUNDUP(G2175*DIODE_SAFETY/V_STICK,0)*PRICE_STICK</f>
        <v>66.9</v>
      </c>
      <c r="AG2175" s="24" t="n">
        <f aca="false">SUM(X2175:AF2175)</f>
        <v>4443.35661146</v>
      </c>
      <c r="AH2175" s="20" t="n">
        <f aca="false">FIXED_BOM</f>
        <v>3666</v>
      </c>
      <c r="AI2175" s="24" t="n">
        <f aca="false">(AG2175+AH2175)*(1+CONT)</f>
        <v>9325.760103179</v>
      </c>
      <c r="AJ2175" s="24" t="n">
        <f aca="false">IF(AR2175&gt;0,AI2175/AR2175,1000000000000)</f>
        <v>477.827368877769</v>
      </c>
      <c r="AK2175" s="8" t="n">
        <f aca="false">IF(AND(AP2175&gt;=V_NEED,AR2175&gt;=P_MIN,AQ2175&gt;=Z_MIN,F2175&lt;=N_CAP,D2175&lt;=R_MAX,OR(CORONA_REQ=0,O2175&gt;=G2175),OR(CORE_MODE&lt;&gt;3,E_CORE&lt;=E_NULL_MAX)),1,0)</f>
        <v>0</v>
      </c>
      <c r="AL2175" s="31" t="n">
        <f aca="false">IF(AK2175=1,IF(OBJECTIVE=1,AI2175,AJ2175),1000000000000)+ROW()*0.000000001</f>
        <v>1000000000000</v>
      </c>
      <c r="AM2175" s="31" t="n">
        <v>4.562058</v>
      </c>
      <c r="AN2175" s="41" t="n">
        <v>1.686624</v>
      </c>
      <c r="AO2175" s="31" t="n">
        <v>19.383742</v>
      </c>
      <c r="AP2175" s="31" t="n">
        <f aca="false">IF(CORE_MODE=1,G2175,IF(OR(CORE_MODE=3,CORE_MODE=4),G2175+(CHOOSE(N_CW+1,0,1,CW_N2,CW_N3,CW_N4,CW_N5,CW_N6)+CHOOSE(N_CW_A+1,0,CW_A1,CW_A2))*CW_PER_SWING*AM2175,AM2175))</f>
        <v>16.946305897254</v>
      </c>
      <c r="AQ2175" s="41" t="n">
        <f aca="false">IF(CORE_MODE=2,AN2175,K2175)</f>
        <v>1.6976</v>
      </c>
      <c r="AR2175" s="31" t="n">
        <f aca="false">IF(CORE_MODE=2,AO2175,L2175)</f>
        <v>19.517007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31" t="n">
        <v>7.264419</v>
      </c>
      <c r="H2176" s="8" t="n">
        <v>147.875733</v>
      </c>
      <c r="I2176" s="8" t="n">
        <v>9463.291494</v>
      </c>
      <c r="J2176" s="31" t="n">
        <v>63.994892</v>
      </c>
      <c r="K2176" s="41" t="n">
        <v>1.701</v>
      </c>
      <c r="L2176" s="31" t="n">
        <v>26.402929</v>
      </c>
      <c r="M2176" s="8" t="n">
        <v>204</v>
      </c>
      <c r="N2176" s="8" t="n">
        <v>1000</v>
      </c>
      <c r="O2176" s="31" t="n">
        <v>8.205731</v>
      </c>
      <c r="P2176" s="31" t="n">
        <v>29.962368</v>
      </c>
      <c r="Q2176" s="31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31" t="n">
        <v>7.416602</v>
      </c>
      <c r="W2176" s="41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2*ROUNDUP(G2176*1000/V_ZENER,0)*PRICE_Z+(4+IF(CORE_MODE=1,1,0)+IF(OR(CORE_MODE=3,CORE_MODE=4),1+2*N_CW+2*N_CW_A,0))*ROUNDUP(G2176*DIODE_SAFETY/V_STICK,0)*PRICE_STICK</f>
        <v>66.9</v>
      </c>
      <c r="AG2176" s="24" t="n">
        <f aca="false">SUM(X2176:AF2176)</f>
        <v>5751.38147687</v>
      </c>
      <c r="AH2176" s="20" t="n">
        <f aca="false">FIXED_BOM</f>
        <v>3666</v>
      </c>
      <c r="AI2176" s="24" t="n">
        <f aca="false">(AG2176+AH2176)*(1+CONT)</f>
        <v>10829.9886984005</v>
      </c>
      <c r="AJ2176" s="24" t="n">
        <f aca="false">IF(AR2176&gt;0,AI2176/AR2176,1000000000000)</f>
        <v>410.181336260098</v>
      </c>
      <c r="AK2176" s="8" t="n">
        <f aca="false">IF(AND(AP2176&gt;=V_NEED,AR2176&gt;=P_MIN,AQ2176&gt;=Z_MIN,F2176&lt;=N_CAP,D2176&lt;=R_MAX,OR(CORONA_REQ=0,O2176&gt;=G2176),OR(CORE_MODE&lt;&gt;3,E_CORE&lt;=E_NULL_MAX)),1,0)</f>
        <v>0</v>
      </c>
      <c r="AL2176" s="31" t="n">
        <f aca="false">IF(AK2176=1,IF(OBJECTIVE=1,AI2176,AJ2176),1000000000000)+ROW()*0.000000001</f>
        <v>1000000000000</v>
      </c>
      <c r="AM2176" s="31" t="n">
        <v>4.758536</v>
      </c>
      <c r="AN2176" s="41" t="n">
        <v>1.692635</v>
      </c>
      <c r="AO2176" s="31" t="n">
        <v>26.26375</v>
      </c>
      <c r="AP2176" s="31" t="n">
        <f aca="false">IF(CORE_MODE=1,G2176,IF(OR(CORE_MODE=3,CORE_MODE=4),G2176+(CHOOSE(N_CW+1,0,1,CW_N2,CW_N3,CW_N4,CW_N5,CW_N6)+CHOOSE(N_CW_A+1,0,CW_A1,CW_A2))*CW_PER_SWING*AM2176,AM2176))</f>
        <v>17.363283886968</v>
      </c>
      <c r="AQ2176" s="41" t="n">
        <f aca="false">IF(CORE_MODE=2,AN2176,K2176)</f>
        <v>1.701</v>
      </c>
      <c r="AR2176" s="31" t="n">
        <f aca="false">IF(CORE_MODE=2,AO2176,L2176)</f>
        <v>26.402929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31" t="n">
        <v>7.264419</v>
      </c>
      <c r="H2177" s="8" t="n">
        <v>58.841535</v>
      </c>
      <c r="I2177" s="8" t="n">
        <v>2513.359014</v>
      </c>
      <c r="J2177" s="31" t="n">
        <v>42.714029</v>
      </c>
      <c r="K2177" s="41" t="n">
        <v>1.654581</v>
      </c>
      <c r="L2177" s="31" t="n">
        <v>6.706776</v>
      </c>
      <c r="M2177" s="8" t="n">
        <v>55.5</v>
      </c>
      <c r="N2177" s="8" t="n">
        <v>703</v>
      </c>
      <c r="O2177" s="31" t="n">
        <v>8.205731</v>
      </c>
      <c r="P2177" s="31" t="n">
        <v>8.678114</v>
      </c>
      <c r="Q2177" s="31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31" t="n">
        <v>3.080518</v>
      </c>
      <c r="W2177" s="41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2*ROUNDUP(G2177*1000/V_ZENER,0)*PRICE_Z+(4+IF(CORE_MODE=1,1,0)+IF(OR(CORE_MODE=3,CORE_MODE=4),1+2*N_CW+2*N_CW_A,0))*ROUNDUP(G2177*DIODE_SAFETY/V_STICK,0)*PRICE_STICK</f>
        <v>66.9</v>
      </c>
      <c r="AG2177" s="24" t="n">
        <f aca="false">SUM(X2177:AF2177)</f>
        <v>1841.52162701</v>
      </c>
      <c r="AH2177" s="20" t="n">
        <f aca="false">FIXED_BOM</f>
        <v>3666</v>
      </c>
      <c r="AI2177" s="24" t="n">
        <f aca="false">(AG2177+AH2177)*(1+CONT)</f>
        <v>6333.6498710615</v>
      </c>
      <c r="AJ2177" s="24" t="n">
        <f aca="false">IF(AR2177&gt;0,AI2177/AR2177,1000000000000)</f>
        <v>944.36579827051</v>
      </c>
      <c r="AK2177" s="8" t="n">
        <f aca="false">IF(AND(AP2177&gt;=V_NEED,AR2177&gt;=P_MIN,AQ2177&gt;=Z_MIN,F2177&lt;=N_CAP,D2177&lt;=R_MAX,OR(CORONA_REQ=0,O2177&gt;=G2177),OR(CORE_MODE&lt;&gt;3,E_CORE&lt;=E_NULL_MAX)),1,0)</f>
        <v>0</v>
      </c>
      <c r="AL2177" s="31" t="n">
        <f aca="false">IF(AK2177=1,IF(OBJECTIVE=1,AI2177,AJ2177),1000000000000)+ROW()*0.000000001</f>
        <v>1000000000000</v>
      </c>
      <c r="AM2177" s="31" t="n">
        <v>4.194268</v>
      </c>
      <c r="AN2177" s="41" t="n">
        <v>1.626195</v>
      </c>
      <c r="AO2177" s="31" t="n">
        <v>6.572719</v>
      </c>
      <c r="AP2177" s="31" t="n">
        <f aca="false">IF(CORE_MODE=1,G2177,IF(OR(CORE_MODE=3,CORE_MODE=4),G2177+(CHOOSE(N_CW+1,0,1,CW_N2,CW_N3,CW_N4,CW_N5,CW_N6)+CHOOSE(N_CW_A+1,0,CW_A1,CW_A2))*CW_PER_SWING*AM2177,AM2177))</f>
        <v>16.165758788484</v>
      </c>
      <c r="AQ2177" s="41" t="n">
        <f aca="false">IF(CORE_MODE=2,AN2177,K2177)</f>
        <v>1.654581</v>
      </c>
      <c r="AR2177" s="31" t="n">
        <f aca="false">IF(CORE_MODE=2,AO2177,L2177)</f>
        <v>6.706776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31" t="n">
        <v>7.264419</v>
      </c>
      <c r="H2178" s="8" t="n">
        <v>91.322412</v>
      </c>
      <c r="I2178" s="8" t="n">
        <v>3949.564165</v>
      </c>
      <c r="J2178" s="31" t="n">
        <v>43.248575</v>
      </c>
      <c r="K2178" s="41" t="n">
        <v>1.666086</v>
      </c>
      <c r="L2178" s="31" t="n">
        <v>10.666196</v>
      </c>
      <c r="M2178" s="8" t="n">
        <v>82.5</v>
      </c>
      <c r="N2178" s="8" t="n">
        <v>757</v>
      </c>
      <c r="O2178" s="31" t="n">
        <v>8.205731</v>
      </c>
      <c r="P2178" s="31" t="n">
        <v>13.017171</v>
      </c>
      <c r="Q2178" s="31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31" t="n">
        <v>3.868896</v>
      </c>
      <c r="W2178" s="41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2*ROUNDUP(G2178*1000/V_ZENER,0)*PRICE_Z+(4+IF(CORE_MODE=1,1,0)+IF(OR(CORE_MODE=3,CORE_MODE=4),1+2*N_CW+2*N_CW_A,0))*ROUNDUP(G2178*DIODE_SAFETY/V_STICK,0)*PRICE_STICK</f>
        <v>66.9</v>
      </c>
      <c r="AG2178" s="24" t="n">
        <f aca="false">SUM(X2178:AF2178)</f>
        <v>2555.40794806</v>
      </c>
      <c r="AH2178" s="20" t="n">
        <f aca="false">FIXED_BOM</f>
        <v>3666</v>
      </c>
      <c r="AI2178" s="24" t="n">
        <f aca="false">(AG2178+AH2178)*(1+CONT)</f>
        <v>7154.619140269</v>
      </c>
      <c r="AJ2178" s="24" t="n">
        <f aca="false">IF(AR2178&gt;0,AI2178/AR2178,1000000000000)</f>
        <v>670.775142353375</v>
      </c>
      <c r="AK2178" s="8" t="n">
        <f aca="false">IF(AND(AP2178&gt;=V_NEED,AR2178&gt;=P_MIN,AQ2178&gt;=Z_MIN,F2178&lt;=N_CAP,D2178&lt;=R_MAX,OR(CORONA_REQ=0,O2178&gt;=G2178),OR(CORE_MODE&lt;&gt;3,E_CORE&lt;=E_NULL_MAX)),1,0)</f>
        <v>0</v>
      </c>
      <c r="AL2178" s="31" t="n">
        <f aca="false">IF(AK2178=1,IF(OBJECTIVE=1,AI2178,AJ2178),1000000000000)+ROW()*0.000000001</f>
        <v>1000000000000</v>
      </c>
      <c r="AM2178" s="31" t="n">
        <v>4.309088</v>
      </c>
      <c r="AN2178" s="41" t="n">
        <v>1.647382</v>
      </c>
      <c r="AO2178" s="31" t="n">
        <v>10.532324</v>
      </c>
      <c r="AP2178" s="31" t="n">
        <f aca="false">IF(CORE_MODE=1,G2178,IF(OR(CORE_MODE=3,CORE_MODE=4),G2178+(CHOOSE(N_CW+1,0,1,CW_N2,CW_N3,CW_N4,CW_N5,CW_N6)+CHOOSE(N_CW_A+1,0,CW_A1,CW_A2))*CW_PER_SWING*AM2178,AM2178))</f>
        <v>16.409437026144</v>
      </c>
      <c r="AQ2178" s="41" t="n">
        <f aca="false">IF(CORE_MODE=2,AN2178,K2178)</f>
        <v>1.666086</v>
      </c>
      <c r="AR2178" s="31" t="n">
        <f aca="false">IF(CORE_MODE=2,AO2178,L2178)</f>
        <v>10.666196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31" t="n">
        <v>7.264419</v>
      </c>
      <c r="H2179" s="8" t="n">
        <v>123.803289</v>
      </c>
      <c r="I2179" s="8" t="n">
        <v>5385.769316</v>
      </c>
      <c r="J2179" s="31" t="n">
        <v>43.502635</v>
      </c>
      <c r="K2179" s="41" t="n">
        <v>1.671858</v>
      </c>
      <c r="L2179" s="31" t="n">
        <v>14.627414</v>
      </c>
      <c r="M2179" s="8" t="n">
        <v>109.5</v>
      </c>
      <c r="N2179" s="8" t="n">
        <v>811</v>
      </c>
      <c r="O2179" s="31" t="n">
        <v>8.205731</v>
      </c>
      <c r="P2179" s="31" t="n">
        <v>17.356228</v>
      </c>
      <c r="Q2179" s="31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31" t="n">
        <v>4.657275</v>
      </c>
      <c r="W2179" s="41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2*ROUNDUP(G2179*1000/V_ZENER,0)*PRICE_Z+(4+IF(CORE_MODE=1,1,0)+IF(OR(CORE_MODE=3,CORE_MODE=4),1+2*N_CW+2*N_CW_A,0))*ROUNDUP(G2179*DIODE_SAFETY/V_STICK,0)*PRICE_STICK</f>
        <v>66.9</v>
      </c>
      <c r="AG2179" s="24" t="n">
        <f aca="false">SUM(X2179:AF2179)</f>
        <v>3269.29431564</v>
      </c>
      <c r="AH2179" s="20" t="n">
        <f aca="false">FIXED_BOM</f>
        <v>3666</v>
      </c>
      <c r="AI2179" s="24" t="n">
        <f aca="false">(AG2179+AH2179)*(1+CONT)</f>
        <v>7975.588462986</v>
      </c>
      <c r="AJ2179" s="24" t="n">
        <f aca="false">IF(AR2179&gt;0,AI2179/AR2179,1000000000000)</f>
        <v>545.249383314508</v>
      </c>
      <c r="AK2179" s="8" t="n">
        <f aca="false">IF(AND(AP2179&gt;=V_NEED,AR2179&gt;=P_MIN,AQ2179&gt;=Z_MIN,F2179&lt;=N_CAP,D2179&lt;=R_MAX,OR(CORONA_REQ=0,O2179&gt;=G2179),OR(CORE_MODE&lt;&gt;3,E_CORE&lt;=E_NULL_MAX)),1,0)</f>
        <v>0</v>
      </c>
      <c r="AL2179" s="31" t="n">
        <f aca="false">IF(AK2179=1,IF(OBJECTIVE=1,AI2179,AJ2179),1000000000000)+ROW()*0.000000001</f>
        <v>1000000000000</v>
      </c>
      <c r="AM2179" s="31" t="n">
        <v>4.410976</v>
      </c>
      <c r="AN2179" s="41" t="n">
        <v>1.658171</v>
      </c>
      <c r="AO2179" s="31" t="n">
        <v>14.495872</v>
      </c>
      <c r="AP2179" s="31" t="n">
        <f aca="false">IF(CORE_MODE=1,G2179,IF(OR(CORE_MODE=3,CORE_MODE=4),G2179+(CHOOSE(N_CW+1,0,1,CW_N2,CW_N3,CW_N4,CW_N5,CW_N6)+CHOOSE(N_CW_A+1,0,CW_A1,CW_A2))*CW_PER_SWING*AM2179,AM2179))</f>
        <v>16.625670158688</v>
      </c>
      <c r="AQ2179" s="41" t="n">
        <f aca="false">IF(CORE_MODE=2,AN2179,K2179)</f>
        <v>1.671858</v>
      </c>
      <c r="AR2179" s="31" t="n">
        <f aca="false">IF(CORE_MODE=2,AO2179,L2179)</f>
        <v>14.627414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31" t="n">
        <v>7.264419</v>
      </c>
      <c r="H2180" s="8" t="n">
        <v>156.284167</v>
      </c>
      <c r="I2180" s="8" t="n">
        <v>6821.974467</v>
      </c>
      <c r="J2180" s="31" t="n">
        <v>43.651092</v>
      </c>
      <c r="K2180" s="41" t="n">
        <v>1.675379</v>
      </c>
      <c r="L2180" s="31" t="n">
        <v>18.581829</v>
      </c>
      <c r="M2180" s="8" t="n">
        <v>136.5</v>
      </c>
      <c r="N2180" s="8" t="n">
        <v>865</v>
      </c>
      <c r="O2180" s="31" t="n">
        <v>8.205731</v>
      </c>
      <c r="P2180" s="31" t="n">
        <v>21.695285</v>
      </c>
      <c r="Q2180" s="31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31" t="n">
        <v>5.445654</v>
      </c>
      <c r="W2180" s="41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2*ROUNDUP(G2180*1000/V_ZENER,0)*PRICE_Z+(4+IF(CORE_MODE=1,1,0)+IF(OR(CORE_MODE=3,CORE_MODE=4),1+2*N_CW+2*N_CW_A,0))*ROUNDUP(G2180*DIODE_SAFETY/V_STICK,0)*PRICE_STICK</f>
        <v>66.9</v>
      </c>
      <c r="AG2180" s="24" t="n">
        <f aca="false">SUM(X2180:AF2180)</f>
        <v>3983.18069519</v>
      </c>
      <c r="AH2180" s="20" t="n">
        <f aca="false">FIXED_BOM</f>
        <v>3666</v>
      </c>
      <c r="AI2180" s="24" t="n">
        <f aca="false">(AG2180+AH2180)*(1+CONT)</f>
        <v>8796.5577994685</v>
      </c>
      <c r="AJ2180" s="24" t="n">
        <f aca="false">IF(AR2180&gt;0,AI2180/AR2180,1000000000000)</f>
        <v>473.395692074688</v>
      </c>
      <c r="AK2180" s="8" t="n">
        <f aca="false">IF(AND(AP2180&gt;=V_NEED,AR2180&gt;=P_MIN,AQ2180&gt;=Z_MIN,F2180&lt;=N_CAP,D2180&lt;=R_MAX,OR(CORONA_REQ=0,O2180&gt;=G2180),OR(CORE_MODE&lt;&gt;3,E_CORE&lt;=E_NULL_MAX)),1,0)</f>
        <v>0</v>
      </c>
      <c r="AL2180" s="31" t="n">
        <f aca="false">IF(AK2180=1,IF(OBJECTIVE=1,AI2180,AJ2180),1000000000000)+ROW()*0.000000001</f>
        <v>1000000000000</v>
      </c>
      <c r="AM2180" s="31" t="n">
        <v>4.52921</v>
      </c>
      <c r="AN2180" s="41" t="n">
        <v>1.664529</v>
      </c>
      <c r="AO2180" s="31" t="n">
        <v>18.450354</v>
      </c>
      <c r="AP2180" s="31" t="n">
        <f aca="false">IF(CORE_MODE=1,G2180,IF(OR(CORE_MODE=3,CORE_MODE=4),G2180+(CHOOSE(N_CW+1,0,1,CW_N2,CW_N3,CW_N4,CW_N5,CW_N6)+CHOOSE(N_CW_A+1,0,CW_A1,CW_A2))*CW_PER_SWING*AM2180,AM2180))</f>
        <v>16.87659380223</v>
      </c>
      <c r="AQ2180" s="41" t="n">
        <f aca="false">IF(CORE_MODE=2,AN2180,K2180)</f>
        <v>1.675379</v>
      </c>
      <c r="AR2180" s="31" t="n">
        <f aca="false">IF(CORE_MODE=2,AO2180,L2180)</f>
        <v>18.581829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31" t="n">
        <v>7.264419</v>
      </c>
      <c r="H2181" s="8" t="n">
        <v>188.765044</v>
      </c>
      <c r="I2181" s="8" t="n">
        <v>8258.179617</v>
      </c>
      <c r="J2181" s="31" t="n">
        <v>43.748458</v>
      </c>
      <c r="K2181" s="41" t="n">
        <v>1.677362</v>
      </c>
      <c r="L2181" s="31" t="n">
        <v>22.548782</v>
      </c>
      <c r="M2181" s="8" t="n">
        <v>163.5</v>
      </c>
      <c r="N2181" s="8" t="n">
        <v>919</v>
      </c>
      <c r="O2181" s="31" t="n">
        <v>8.205731</v>
      </c>
      <c r="P2181" s="31" t="n">
        <v>26.034342</v>
      </c>
      <c r="Q2181" s="31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31" t="n">
        <v>6.234033</v>
      </c>
      <c r="W2181" s="41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2*ROUNDUP(G2181*1000/V_ZENER,0)*PRICE_Z+(4+IF(CORE_MODE=1,1,0)+IF(OR(CORE_MODE=3,CORE_MODE=4),1+2*N_CW+2*N_CW_A,0))*ROUNDUP(G2181*DIODE_SAFETY/V_STICK,0)*PRICE_STICK</f>
        <v>66.9</v>
      </c>
      <c r="AG2181" s="24" t="n">
        <f aca="false">SUM(X2181:AF2181)</f>
        <v>4697.06706427</v>
      </c>
      <c r="AH2181" s="20" t="n">
        <f aca="false">FIXED_BOM</f>
        <v>3666</v>
      </c>
      <c r="AI2181" s="24" t="n">
        <f aca="false">(AG2181+AH2181)*(1+CONT)</f>
        <v>9617.5271239105</v>
      </c>
      <c r="AJ2181" s="24" t="n">
        <f aca="false">IF(AR2181&gt;0,AI2181/AR2181,1000000000000)</f>
        <v>426.520914695548</v>
      </c>
      <c r="AK2181" s="8" t="n">
        <f aca="false">IF(AND(AP2181&gt;=V_NEED,AR2181&gt;=P_MIN,AQ2181&gt;=Z_MIN,F2181&lt;=N_CAP,D2181&lt;=R_MAX,OR(CORONA_REQ=0,O2181&gt;=G2181),OR(CORE_MODE&lt;&gt;3,E_CORE&lt;=E_NULL_MAX)),1,0)</f>
        <v>0</v>
      </c>
      <c r="AL2181" s="31" t="n">
        <f aca="false">IF(AK2181=1,IF(OBJECTIVE=1,AI2181,AJ2181),1000000000000)+ROW()*0.000000001</f>
        <v>1000000000000</v>
      </c>
      <c r="AM2181" s="31" t="n">
        <v>4.652372</v>
      </c>
      <c r="AN2181" s="41" t="n">
        <v>1.668127</v>
      </c>
      <c r="AO2181" s="31" t="n">
        <v>22.41201</v>
      </c>
      <c r="AP2181" s="31" t="n">
        <f aca="false">IF(CORE_MODE=1,G2181,IF(OR(CORE_MODE=3,CORE_MODE=4),G2181+(CHOOSE(N_CW+1,0,1,CW_N2,CW_N3,CW_N4,CW_N5,CW_N6)+CHOOSE(N_CW_A+1,0,CW_A1,CW_A2))*CW_PER_SWING*AM2181,AM2181))</f>
        <v>17.137975957836</v>
      </c>
      <c r="AQ2181" s="41" t="n">
        <f aca="false">IF(CORE_MODE=2,AN2181,K2181)</f>
        <v>1.677362</v>
      </c>
      <c r="AR2181" s="31" t="n">
        <f aca="false">IF(CORE_MODE=2,AO2181,L2181)</f>
        <v>22.548782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31" t="n">
        <v>7.264419</v>
      </c>
      <c r="H2182" s="8" t="n">
        <v>253.726798</v>
      </c>
      <c r="I2182" s="8" t="n">
        <v>11130.589919</v>
      </c>
      <c r="J2182" s="31" t="n">
        <v>43.868405</v>
      </c>
      <c r="K2182" s="41" t="n">
        <v>1.680018</v>
      </c>
      <c r="L2182" s="31" t="n">
        <v>30.453401</v>
      </c>
      <c r="M2182" s="8" t="n">
        <v>217.5</v>
      </c>
      <c r="N2182" s="8" t="n">
        <v>1027</v>
      </c>
      <c r="O2182" s="31" t="n">
        <v>8.205731</v>
      </c>
      <c r="P2182" s="31" t="n">
        <v>34.712456</v>
      </c>
      <c r="Q2182" s="31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31" t="n">
        <v>7.810791</v>
      </c>
      <c r="W2182" s="41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2*ROUNDUP(G2182*1000/V_ZENER,0)*PRICE_Z+(4+IF(CORE_MODE=1,1,0)+IF(OR(CORE_MODE=3,CORE_MODE=4),1+2*N_CW+2*N_CW_A,0))*ROUNDUP(G2182*DIODE_SAFETY/V_STICK,0)*PRICE_STICK</f>
        <v>66.9</v>
      </c>
      <c r="AG2182" s="24" t="n">
        <f aca="false">SUM(X2182:AF2182)</f>
        <v>6124.8398114</v>
      </c>
      <c r="AH2182" s="20" t="n">
        <f aca="false">FIXED_BOM</f>
        <v>3666</v>
      </c>
      <c r="AI2182" s="24" t="n">
        <f aca="false">(AG2182+AH2182)*(1+CONT)</f>
        <v>11259.46578311</v>
      </c>
      <c r="AJ2182" s="24" t="n">
        <f aca="false">IF(AR2182&gt;0,AI2182/AR2182,1000000000000)</f>
        <v>369.727695869174</v>
      </c>
      <c r="AK2182" s="8" t="n">
        <f aca="false">IF(AND(AP2182&gt;=V_NEED,AR2182&gt;=P_MIN,AQ2182&gt;=Z_MIN,F2182&lt;=N_CAP,D2182&lt;=R_MAX,OR(CORONA_REQ=0,O2182&gt;=G2182),OR(CORE_MODE&lt;&gt;3,E_CORE&lt;=E_NULL_MAX)),1,0)</f>
        <v>0</v>
      </c>
      <c r="AL2182" s="31" t="n">
        <f aca="false">IF(AK2182=1,IF(OBJECTIVE=1,AI2182,AJ2182),1000000000000)+ROW()*0.000000001</f>
        <v>1000000000000</v>
      </c>
      <c r="AM2182" s="31" t="n">
        <v>4.844812</v>
      </c>
      <c r="AN2182" s="41" t="n">
        <v>1.673316</v>
      </c>
      <c r="AO2182" s="31" t="n">
        <v>30.316719</v>
      </c>
      <c r="AP2182" s="31" t="n">
        <f aca="false">IF(CORE_MODE=1,G2182,IF(OR(CORE_MODE=3,CORE_MODE=4),G2182+(CHOOSE(N_CW+1,0,1,CW_N2,CW_N3,CW_N4,CW_N5,CW_N6)+CHOOSE(N_CW_A+1,0,CW_A1,CW_A2))*CW_PER_SWING*AM2182,AM2182))</f>
        <v>17.546384249556</v>
      </c>
      <c r="AQ2182" s="41" t="n">
        <f aca="false">IF(CORE_MODE=2,AN2182,K2182)</f>
        <v>1.680018</v>
      </c>
      <c r="AR2182" s="31" t="n">
        <f aca="false">IF(CORE_MODE=2,AO2182,L2182)</f>
        <v>30.453401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31" t="n">
        <v>7.264419</v>
      </c>
      <c r="H2183" s="8" t="n">
        <v>29.170733</v>
      </c>
      <c r="I2183" s="8" t="n">
        <v>1758.965312</v>
      </c>
      <c r="J2183" s="31" t="n">
        <v>60.298975</v>
      </c>
      <c r="K2183" s="41" t="n">
        <v>1.661817</v>
      </c>
      <c r="L2183" s="31" t="n">
        <v>4.723901</v>
      </c>
      <c r="M2183" s="8" t="n">
        <v>57</v>
      </c>
      <c r="N2183" s="8" t="n">
        <v>706</v>
      </c>
      <c r="O2183" s="31" t="n">
        <v>8.77062</v>
      </c>
      <c r="P2183" s="31" t="n">
        <v>8.404093</v>
      </c>
      <c r="Q2183" s="31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31" t="n">
        <v>3.124316</v>
      </c>
      <c r="W2183" s="41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2*ROUNDUP(G2183*1000/V_ZENER,0)*PRICE_Z+(4+IF(CORE_MODE=1,1,0)+IF(OR(CORE_MODE=3,CORE_MODE=4),1+2*N_CW+2*N_CW_A,0))*ROUNDUP(G2183*DIODE_SAFETY/V_STICK,0)*PRICE_STICK</f>
        <v>66.9</v>
      </c>
      <c r="AG2183" s="24" t="n">
        <f aca="false">SUM(X2183:AF2183)</f>
        <v>1781.30131311</v>
      </c>
      <c r="AH2183" s="20" t="n">
        <f aca="false">FIXED_BOM</f>
        <v>3666</v>
      </c>
      <c r="AI2183" s="24" t="n">
        <f aca="false">(AG2183+AH2183)*(1+CONT)</f>
        <v>6264.3965100765</v>
      </c>
      <c r="AJ2183" s="24" t="n">
        <f aca="false">IF(AR2183&gt;0,AI2183/AR2183,1000000000000)</f>
        <v>1326.10664577359</v>
      </c>
      <c r="AK2183" s="8" t="n">
        <f aca="false">IF(AND(AP2183&gt;=V_NEED,AR2183&gt;=P_MIN,AQ2183&gt;=Z_MIN,F2183&lt;=N_CAP,D2183&lt;=R_MAX,OR(CORONA_REQ=0,O2183&gt;=G2183),OR(CORE_MODE&lt;&gt;3,E_CORE&lt;=E_NULL_MAX)),1,0)</f>
        <v>0</v>
      </c>
      <c r="AL2183" s="31" t="n">
        <f aca="false">IF(AK2183=1,IF(OBJECTIVE=1,AI2183,AJ2183),1000000000000)+ROW()*0.000000001</f>
        <v>1000000000000</v>
      </c>
      <c r="AM2183" s="31" t="n">
        <v>4.152582</v>
      </c>
      <c r="AN2183" s="41" t="n">
        <v>1.621704</v>
      </c>
      <c r="AO2183" s="31" t="n">
        <v>4.590342</v>
      </c>
      <c r="AP2183" s="31" t="n">
        <f aca="false">IF(CORE_MODE=1,G2183,IF(OR(CORE_MODE=3,CORE_MODE=4),G2183+(CHOOSE(N_CW+1,0,1,CW_N2,CW_N3,CW_N4,CW_N5,CW_N6)+CHOOSE(N_CW_A+1,0,CW_A1,CW_A2))*CW_PER_SWING*AM2183,AM2183))</f>
        <v>16.077290133066</v>
      </c>
      <c r="AQ2183" s="41" t="n">
        <f aca="false">IF(CORE_MODE=2,AN2183,K2183)</f>
        <v>1.661817</v>
      </c>
      <c r="AR2183" s="31" t="n">
        <f aca="false">IF(CORE_MODE=2,AO2183,L2183)</f>
        <v>4.723901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31" t="n">
        <v>7.264419</v>
      </c>
      <c r="H2184" s="8" t="n">
        <v>44.696867</v>
      </c>
      <c r="I2184" s="8" t="n">
        <v>2764.088348</v>
      </c>
      <c r="J2184" s="31" t="n">
        <v>61.840763</v>
      </c>
      <c r="K2184" s="41" t="n">
        <v>1.678604</v>
      </c>
      <c r="L2184" s="31" t="n">
        <v>7.549124</v>
      </c>
      <c r="M2184" s="8" t="n">
        <v>82</v>
      </c>
      <c r="N2184" s="8" t="n">
        <v>756</v>
      </c>
      <c r="O2184" s="31" t="n">
        <v>8.77062</v>
      </c>
      <c r="P2184" s="31" t="n">
        <v>12.60614</v>
      </c>
      <c r="Q2184" s="31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31" t="n">
        <v>3.854297</v>
      </c>
      <c r="W2184" s="41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2*ROUNDUP(G2184*1000/V_ZENER,0)*PRICE_Z+(4+IF(CORE_MODE=1,1,0)+IF(OR(CORE_MODE=3,CORE_MODE=4),1+2*N_CW+2*N_CW_A,0))*ROUNDUP(G2184*DIODE_SAFETY/V_STICK,0)*PRICE_STICK</f>
        <v>66.9</v>
      </c>
      <c r="AG2184" s="24" t="n">
        <f aca="false">SUM(X2184:AF2184)</f>
        <v>2402.33872405</v>
      </c>
      <c r="AH2184" s="20" t="n">
        <f aca="false">FIXED_BOM</f>
        <v>3666</v>
      </c>
      <c r="AI2184" s="24" t="n">
        <f aca="false">(AG2184+AH2184)*(1+CONT)</f>
        <v>6978.5895326575</v>
      </c>
      <c r="AJ2184" s="24" t="n">
        <f aca="false">IF(AR2184&gt;0,AI2184/AR2184,1000000000000)</f>
        <v>924.423752035004</v>
      </c>
      <c r="AK2184" s="8" t="n">
        <f aca="false">IF(AND(AP2184&gt;=V_NEED,AR2184&gt;=P_MIN,AQ2184&gt;=Z_MIN,F2184&lt;=N_CAP,D2184&lt;=R_MAX,OR(CORONA_REQ=0,O2184&gt;=G2184),OR(CORE_MODE&lt;&gt;3,E_CORE&lt;=E_NULL_MAX)),1,0)</f>
        <v>0</v>
      </c>
      <c r="AL2184" s="31" t="n">
        <f aca="false">IF(AK2184=1,IF(OBJECTIVE=1,AI2184,AJ2184),1000000000000)+ROW()*0.000000001</f>
        <v>1000000000000</v>
      </c>
      <c r="AM2184" s="31" t="n">
        <v>4.215834</v>
      </c>
      <c r="AN2184" s="41" t="n">
        <v>1.652197</v>
      </c>
      <c r="AO2184" s="31" t="n">
        <v>7.417281</v>
      </c>
      <c r="AP2184" s="31" t="n">
        <f aca="false">IF(CORE_MODE=1,G2184,IF(OR(CORE_MODE=3,CORE_MODE=4),G2184+(CHOOSE(N_CW+1,0,1,CW_N2,CW_N3,CW_N4,CW_N5,CW_N6)+CHOOSE(N_CW_A+1,0,CW_A1,CW_A2))*CW_PER_SWING*AM2184,AM2184))</f>
        <v>16.211527512342</v>
      </c>
      <c r="AQ2184" s="41" t="n">
        <f aca="false">IF(CORE_MODE=2,AN2184,K2184)</f>
        <v>1.678604</v>
      </c>
      <c r="AR2184" s="31" t="n">
        <f aca="false">IF(CORE_MODE=2,AO2184,L2184)</f>
        <v>7.549124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31" t="n">
        <v>7.264419</v>
      </c>
      <c r="H2185" s="8" t="n">
        <v>60.223</v>
      </c>
      <c r="I2185" s="8" t="n">
        <v>3769.211384</v>
      </c>
      <c r="J2185" s="31" t="n">
        <v>62.587573</v>
      </c>
      <c r="K2185" s="41" t="n">
        <v>1.68689</v>
      </c>
      <c r="L2185" s="31" t="n">
        <v>10.37242</v>
      </c>
      <c r="M2185" s="8" t="n">
        <v>112</v>
      </c>
      <c r="N2185" s="8" t="n">
        <v>816</v>
      </c>
      <c r="O2185" s="31" t="n">
        <v>8.77062</v>
      </c>
      <c r="P2185" s="31" t="n">
        <v>16.808187</v>
      </c>
      <c r="Q2185" s="31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31" t="n">
        <v>4.730273</v>
      </c>
      <c r="W2185" s="41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2*ROUNDUP(G2185*1000/V_ZENER,0)*PRICE_Z+(4+IF(CORE_MODE=1,1,0)+IF(OR(CORE_MODE=3,CORE_MODE=4),1+2*N_CW+2*N_CW_A,0))*ROUNDUP(G2185*DIODE_SAFETY/V_STICK,0)*PRICE_STICK</f>
        <v>66.9</v>
      </c>
      <c r="AG2185" s="24" t="n">
        <f aca="false">SUM(X2185:AF2185)</f>
        <v>3138.88162734</v>
      </c>
      <c r="AH2185" s="20" t="n">
        <f aca="false">FIXED_BOM</f>
        <v>3666</v>
      </c>
      <c r="AI2185" s="24" t="n">
        <f aca="false">(AG2185+AH2185)*(1+CONT)</f>
        <v>7825.613871441</v>
      </c>
      <c r="AJ2185" s="24" t="n">
        <f aca="false">IF(AR2185&gt;0,AI2185/AR2185,1000000000000)</f>
        <v>754.463651822911</v>
      </c>
      <c r="AK2185" s="8" t="n">
        <f aca="false">IF(AND(AP2185&gt;=V_NEED,AR2185&gt;=P_MIN,AQ2185&gt;=Z_MIN,F2185&lt;=N_CAP,D2185&lt;=R_MAX,OR(CORONA_REQ=0,O2185&gt;=G2185),OR(CORE_MODE&lt;&gt;3,E_CORE&lt;=E_NULL_MAX)),1,0)</f>
        <v>0</v>
      </c>
      <c r="AL2185" s="31" t="n">
        <f aca="false">IF(AK2185=1,IF(OBJECTIVE=1,AI2185,AJ2185),1000000000000)+ROW()*0.000000001</f>
        <v>1000000000000</v>
      </c>
      <c r="AM2185" s="31" t="n">
        <v>4.303439</v>
      </c>
      <c r="AN2185" s="41" t="n">
        <v>1.666771</v>
      </c>
      <c r="AO2185" s="31" t="n">
        <v>10.238423</v>
      </c>
      <c r="AP2185" s="31" t="n">
        <f aca="false">IF(CORE_MODE=1,G2185,IF(OR(CORE_MODE=3,CORE_MODE=4),G2185+(CHOOSE(N_CW+1,0,1,CW_N2,CW_N3,CW_N4,CW_N5,CW_N6)+CHOOSE(N_CW_A+1,0,CW_A1,CW_A2))*CW_PER_SWING*AM2185,AM2185))</f>
        <v>16.397448362457</v>
      </c>
      <c r="AQ2185" s="41" t="n">
        <f aca="false">IF(CORE_MODE=2,AN2185,K2185)</f>
        <v>1.68689</v>
      </c>
      <c r="AR2185" s="31" t="n">
        <f aca="false">IF(CORE_MODE=2,AO2185,L2185)</f>
        <v>10.37242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31" t="n">
        <v>7.264419</v>
      </c>
      <c r="H2186" s="8" t="n">
        <v>75.749133</v>
      </c>
      <c r="I2186" s="8" t="n">
        <v>4774.334419</v>
      </c>
      <c r="J2186" s="31" t="n">
        <v>63.028238</v>
      </c>
      <c r="K2186" s="41" t="n">
        <v>1.691501</v>
      </c>
      <c r="L2186" s="31" t="n">
        <v>13.195738</v>
      </c>
      <c r="M2186" s="8" t="n">
        <v>137</v>
      </c>
      <c r="N2186" s="8" t="n">
        <v>866</v>
      </c>
      <c r="O2186" s="31" t="n">
        <v>8.77062</v>
      </c>
      <c r="P2186" s="31" t="n">
        <v>21.010233</v>
      </c>
      <c r="Q2186" s="31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31" t="n">
        <v>5.460254</v>
      </c>
      <c r="W2186" s="41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2*ROUNDUP(G2186*1000/V_ZENER,0)*PRICE_Z+(4+IF(CORE_MODE=1,1,0)+IF(OR(CORE_MODE=3,CORE_MODE=4),1+2*N_CW+2*N_CW_A,0))*ROUNDUP(G2186*DIODE_SAFETY/V_STICK,0)*PRICE_STICK</f>
        <v>66.9</v>
      </c>
      <c r="AG2186" s="24" t="n">
        <f aca="false">SUM(X2186:AF2186)</f>
        <v>3759.91902631</v>
      </c>
      <c r="AH2186" s="20" t="n">
        <f aca="false">FIXED_BOM</f>
        <v>3666</v>
      </c>
      <c r="AI2186" s="24" t="n">
        <f aca="false">(AG2186+AH2186)*(1+CONT)</f>
        <v>8539.8068802565</v>
      </c>
      <c r="AJ2186" s="24" t="n">
        <f aca="false">IF(AR2186&gt;0,AI2186/AR2186,1000000000000)</f>
        <v>647.164022221152</v>
      </c>
      <c r="AK2186" s="8" t="n">
        <f aca="false">IF(AND(AP2186&gt;=V_NEED,AR2186&gt;=P_MIN,AQ2186&gt;=Z_MIN,F2186&lt;=N_CAP,D2186&lt;=R_MAX,OR(CORONA_REQ=0,O2186&gt;=G2186),OR(CORE_MODE&lt;&gt;3,E_CORE&lt;=E_NULL_MAX)),1,0)</f>
        <v>0</v>
      </c>
      <c r="AL2186" s="31" t="n">
        <f aca="false">IF(AK2186=1,IF(OBJECTIVE=1,AI2186,AJ2186),1000000000000)+ROW()*0.000000001</f>
        <v>1000000000000</v>
      </c>
      <c r="AM2186" s="31" t="n">
        <v>4.382316</v>
      </c>
      <c r="AN2186" s="41" t="n">
        <v>1.675322</v>
      </c>
      <c r="AO2186" s="31" t="n">
        <v>13.060637</v>
      </c>
      <c r="AP2186" s="31" t="n">
        <f aca="false">IF(CORE_MODE=1,G2186,IF(OR(CORE_MODE=3,CORE_MODE=4),G2186+(CHOOSE(N_CW+1,0,1,CW_N2,CW_N3,CW_N4,CW_N5,CW_N6)+CHOOSE(N_CW_A+1,0,CW_A1,CW_A2))*CW_PER_SWING*AM2186,AM2186))</f>
        <v>16.564846101108</v>
      </c>
      <c r="AQ2186" s="41" t="n">
        <f aca="false">IF(CORE_MODE=2,AN2186,K2186)</f>
        <v>1.691501</v>
      </c>
      <c r="AR2186" s="31" t="n">
        <f aca="false">IF(CORE_MODE=2,AO2186,L2186)</f>
        <v>13.195738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31" t="n">
        <v>7.264419</v>
      </c>
      <c r="H2187" s="8" t="n">
        <v>91.275266</v>
      </c>
      <c r="I2187" s="8" t="n">
        <v>5779.457455</v>
      </c>
      <c r="J2187" s="31" t="n">
        <v>63.318987</v>
      </c>
      <c r="K2187" s="41" t="n">
        <v>1.694821</v>
      </c>
      <c r="L2187" s="31" t="n">
        <v>16.032291</v>
      </c>
      <c r="M2187" s="8" t="n">
        <v>162</v>
      </c>
      <c r="N2187" s="8" t="n">
        <v>916</v>
      </c>
      <c r="O2187" s="31" t="n">
        <v>8.77062</v>
      </c>
      <c r="P2187" s="31" t="n">
        <v>25.21228</v>
      </c>
      <c r="Q2187" s="31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31" t="n">
        <v>6.190234</v>
      </c>
      <c r="W2187" s="41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2*ROUNDUP(G2187*1000/V_ZENER,0)*PRICE_Z+(4+IF(CORE_MODE=1,1,0)+IF(OR(CORE_MODE=3,CORE_MODE=4),1+2*N_CW+2*N_CW_A,0))*ROUNDUP(G2187*DIODE_SAFETY/V_STICK,0)*PRICE_STICK</f>
        <v>66.9</v>
      </c>
      <c r="AG2187" s="24" t="n">
        <f aca="false">SUM(X2187:AF2187)</f>
        <v>4380.95645072</v>
      </c>
      <c r="AH2187" s="20" t="n">
        <f aca="false">FIXED_BOM</f>
        <v>3666</v>
      </c>
      <c r="AI2187" s="24" t="n">
        <f aca="false">(AG2187+AH2187)*(1+CONT)</f>
        <v>9253.999918328</v>
      </c>
      <c r="AJ2187" s="24" t="n">
        <f aca="false">IF(AR2187&gt;0,AI2187/AR2187,1000000000000)</f>
        <v>577.210076733762</v>
      </c>
      <c r="AK2187" s="8" t="n">
        <f aca="false">IF(AND(AP2187&gt;=V_NEED,AR2187&gt;=P_MIN,AQ2187&gt;=Z_MIN,F2187&lt;=N_CAP,D2187&lt;=R_MAX,OR(CORONA_REQ=0,O2187&gt;=G2187),OR(CORE_MODE&lt;&gt;3,E_CORE&lt;=E_NULL_MAX)),1,0)</f>
        <v>0</v>
      </c>
      <c r="AL2187" s="31" t="n">
        <f aca="false">IF(AK2187=1,IF(OBJECTIVE=1,AI2187,AJ2187),1000000000000)+ROW()*0.000000001</f>
        <v>1000000000000</v>
      </c>
      <c r="AM2187" s="31" t="n">
        <v>4.446064</v>
      </c>
      <c r="AN2187" s="41" t="n">
        <v>1.68185</v>
      </c>
      <c r="AO2187" s="31" t="n">
        <v>15.902861</v>
      </c>
      <c r="AP2187" s="31" t="n">
        <f aca="false">IF(CORE_MODE=1,G2187,IF(OR(CORE_MODE=3,CORE_MODE=4),G2187+(CHOOSE(N_CW+1,0,1,CW_N2,CW_N3,CW_N4,CW_N5,CW_N6)+CHOOSE(N_CW_A+1,0,CW_A1,CW_A2))*CW_PER_SWING*AM2187,AM2187))</f>
        <v>16.700136122832</v>
      </c>
      <c r="AQ2187" s="41" t="n">
        <f aca="false">IF(CORE_MODE=2,AN2187,K2187)</f>
        <v>1.694821</v>
      </c>
      <c r="AR2187" s="31" t="n">
        <f aca="false">IF(CORE_MODE=2,AO2187,L2187)</f>
        <v>16.032291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31" t="n">
        <v>7.264419</v>
      </c>
      <c r="H2188" s="8" t="n">
        <v>122.327533</v>
      </c>
      <c r="I2188" s="8" t="n">
        <v>7789.703526</v>
      </c>
      <c r="J2188" s="31" t="n">
        <v>63.67907</v>
      </c>
      <c r="K2188" s="41" t="n">
        <v>1.699141</v>
      </c>
      <c r="L2188" s="31" t="n">
        <v>21.684904</v>
      </c>
      <c r="M2188" s="8" t="n">
        <v>217</v>
      </c>
      <c r="N2188" s="8" t="n">
        <v>1026</v>
      </c>
      <c r="O2188" s="31" t="n">
        <v>8.77062</v>
      </c>
      <c r="P2188" s="31" t="n">
        <v>33.616373</v>
      </c>
      <c r="Q2188" s="31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31" t="n">
        <v>7.796191</v>
      </c>
      <c r="W2188" s="41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2*ROUNDUP(G2188*1000/V_ZENER,0)*PRICE_Z+(4+IF(CORE_MODE=1,1,0)+IF(OR(CORE_MODE=3,CORE_MODE=4),1+2*N_CW+2*N_CW_A,0))*ROUNDUP(G2188*DIODE_SAFETY/V_STICK,0)*PRICE_STICK</f>
        <v>66.9</v>
      </c>
      <c r="AG2188" s="24" t="n">
        <f aca="false">SUM(X2188:AF2188)</f>
        <v>5738.53675298</v>
      </c>
      <c r="AH2188" s="20" t="n">
        <f aca="false">FIXED_BOM</f>
        <v>3666</v>
      </c>
      <c r="AI2188" s="24" t="n">
        <f aca="false">(AG2188+AH2188)*(1+CONT)</f>
        <v>10815.217265927</v>
      </c>
      <c r="AJ2188" s="24" t="n">
        <f aca="false">IF(AR2188&gt;0,AI2188/AR2188,1000000000000)</f>
        <v>498.744069419307</v>
      </c>
      <c r="AK2188" s="8" t="n">
        <f aca="false">IF(AND(AP2188&gt;=V_NEED,AR2188&gt;=P_MIN,AQ2188&gt;=Z_MIN,F2188&lt;=N_CAP,D2188&lt;=R_MAX,OR(CORONA_REQ=0,O2188&gt;=G2188),OR(CORE_MODE&lt;&gt;3,E_CORE&lt;=E_NULL_MAX)),1,0)</f>
        <v>0</v>
      </c>
      <c r="AL2188" s="31" t="n">
        <f aca="false">IF(AK2188=1,IF(OBJECTIVE=1,AI2188,AJ2188),1000000000000)+ROW()*0.000000001</f>
        <v>1000000000000</v>
      </c>
      <c r="AM2188" s="31" t="n">
        <v>4.630343</v>
      </c>
      <c r="AN2188" s="41" t="n">
        <v>1.689071</v>
      </c>
      <c r="AO2188" s="31" t="n">
        <v>21.548577</v>
      </c>
      <c r="AP2188" s="31" t="n">
        <f aca="false">IF(CORE_MODE=1,G2188,IF(OR(CORE_MODE=3,CORE_MODE=4),G2188+(CHOOSE(N_CW+1,0,1,CW_N2,CW_N3,CW_N4,CW_N5,CW_N6)+CHOOSE(N_CW_A+1,0,CW_A1,CW_A2))*CW_PER_SWING*AM2188,AM2188))</f>
        <v>17.091224626209</v>
      </c>
      <c r="AQ2188" s="41" t="n">
        <f aca="false">IF(CORE_MODE=2,AN2188,K2188)</f>
        <v>1.699141</v>
      </c>
      <c r="AR2188" s="31" t="n">
        <f aca="false">IF(CORE_MODE=2,AO2188,L2188)</f>
        <v>21.684904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31" t="n">
        <v>7.264419</v>
      </c>
      <c r="H2189" s="8" t="n">
        <v>40.3954</v>
      </c>
      <c r="I2189" s="8" t="n">
        <v>2141.580908</v>
      </c>
      <c r="J2189" s="31" t="n">
        <v>53.015465</v>
      </c>
      <c r="K2189" s="41" t="n">
        <v>1.662191</v>
      </c>
      <c r="L2189" s="31" t="n">
        <v>5.755093</v>
      </c>
      <c r="M2189" s="8" t="n">
        <v>57</v>
      </c>
      <c r="N2189" s="8" t="n">
        <v>706</v>
      </c>
      <c r="O2189" s="31" t="n">
        <v>8.77062</v>
      </c>
      <c r="P2189" s="31" t="n">
        <v>9.987456</v>
      </c>
      <c r="Q2189" s="31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31" t="n">
        <v>3.124316</v>
      </c>
      <c r="W2189" s="41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2*ROUNDUP(G2189*1000/V_ZENER,0)*PRICE_Z+(4+IF(CORE_MODE=1,1,0)+IF(OR(CORE_MODE=3,CORE_MODE=4),1+2*N_CW+2*N_CW_A,0))*ROUNDUP(G2189*DIODE_SAFETY/V_STICK,0)*PRICE_STICK</f>
        <v>66.9</v>
      </c>
      <c r="AG2189" s="24" t="n">
        <f aca="false">SUM(X2189:AF2189)</f>
        <v>1800.25416822</v>
      </c>
      <c r="AH2189" s="20" t="n">
        <f aca="false">FIXED_BOM</f>
        <v>3666</v>
      </c>
      <c r="AI2189" s="24" t="n">
        <f aca="false">(AG2189+AH2189)*(1+CONT)</f>
        <v>6286.192293453</v>
      </c>
      <c r="AJ2189" s="24" t="n">
        <f aca="false">IF(AR2189&gt;0,AI2189/AR2189,1000000000000)</f>
        <v>1092.28335553448</v>
      </c>
      <c r="AK2189" s="8" t="n">
        <f aca="false">IF(AND(AP2189&gt;=V_NEED,AR2189&gt;=P_MIN,AQ2189&gt;=Z_MIN,F2189&lt;=N_CAP,D2189&lt;=R_MAX,OR(CORONA_REQ=0,O2189&gt;=G2189),OR(CORE_MODE&lt;&gt;3,E_CORE&lt;=E_NULL_MAX)),1,0)</f>
        <v>0</v>
      </c>
      <c r="AL2189" s="31" t="n">
        <f aca="false">IF(AK2189=1,IF(OBJECTIVE=1,AI2189,AJ2189),1000000000000)+ROW()*0.000000001</f>
        <v>1000000000000</v>
      </c>
      <c r="AM2189" s="31" t="n">
        <v>4.177023</v>
      </c>
      <c r="AN2189" s="41" t="n">
        <v>1.628405</v>
      </c>
      <c r="AO2189" s="31" t="n">
        <v>5.618818</v>
      </c>
      <c r="AP2189" s="31" t="n">
        <f aca="false">IF(CORE_MODE=1,G2189,IF(OR(CORE_MODE=3,CORE_MODE=4),G2189+(CHOOSE(N_CW+1,0,1,CW_N2,CW_N3,CW_N4,CW_N5,CW_N6)+CHOOSE(N_CW_A+1,0,CW_A1,CW_A2))*CW_PER_SWING*AM2189,AM2189))</f>
        <v>16.129160363049</v>
      </c>
      <c r="AQ2189" s="41" t="n">
        <f aca="false">IF(CORE_MODE=2,AN2189,K2189)</f>
        <v>1.662191</v>
      </c>
      <c r="AR2189" s="31" t="n">
        <f aca="false">IF(CORE_MODE=2,AO2189,L2189)</f>
        <v>5.755093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31" t="n">
        <v>7.264419</v>
      </c>
      <c r="H2190" s="8" t="n">
        <v>62.335628</v>
      </c>
      <c r="I2190" s="8" t="n">
        <v>3365.341427</v>
      </c>
      <c r="J2190" s="31" t="n">
        <v>53.987447</v>
      </c>
      <c r="K2190" s="41" t="n">
        <v>1.676677</v>
      </c>
      <c r="L2190" s="31" t="n">
        <v>9.178164</v>
      </c>
      <c r="M2190" s="8" t="n">
        <v>87</v>
      </c>
      <c r="N2190" s="8" t="n">
        <v>766</v>
      </c>
      <c r="O2190" s="31" t="n">
        <v>8.77062</v>
      </c>
      <c r="P2190" s="31" t="n">
        <v>14.981184</v>
      </c>
      <c r="Q2190" s="31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31" t="n">
        <v>4.000293</v>
      </c>
      <c r="W2190" s="41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2*ROUNDUP(G2190*1000/V_ZENER,0)*PRICE_Z+(4+IF(CORE_MODE=1,1,0)+IF(OR(CORE_MODE=3,CORE_MODE=4),1+2*N_CW+2*N_CW_A,0))*ROUNDUP(G2190*DIODE_SAFETY/V_STICK,0)*PRICE_STICK</f>
        <v>66.9</v>
      </c>
      <c r="AG2190" s="24" t="n">
        <f aca="false">SUM(X2190:AF2190)</f>
        <v>2546.27349158</v>
      </c>
      <c r="AH2190" s="20" t="n">
        <f aca="false">FIXED_BOM</f>
        <v>3666</v>
      </c>
      <c r="AI2190" s="24" t="n">
        <f aca="false">(AG2190+AH2190)*(1+CONT)</f>
        <v>7144.114515317</v>
      </c>
      <c r="AJ2190" s="24" t="n">
        <f aca="false">IF(AR2190&gt;0,AI2190/AR2190,1000000000000)</f>
        <v>778.381658392354</v>
      </c>
      <c r="AK2190" s="8" t="n">
        <f aca="false">IF(AND(AP2190&gt;=V_NEED,AR2190&gt;=P_MIN,AQ2190&gt;=Z_MIN,F2190&lt;=N_CAP,D2190&lt;=R_MAX,OR(CORONA_REQ=0,O2190&gt;=G2190),OR(CORE_MODE&lt;&gt;3,E_CORE&lt;=E_NULL_MAX)),1,0)</f>
        <v>0</v>
      </c>
      <c r="AL2190" s="31" t="n">
        <f aca="false">IF(AK2190=1,IF(OBJECTIVE=1,AI2190,AJ2190),1000000000000)+ROW()*0.000000001</f>
        <v>1000000000000</v>
      </c>
      <c r="AM2190" s="31" t="n">
        <v>4.262071</v>
      </c>
      <c r="AN2190" s="41" t="n">
        <v>1.654955</v>
      </c>
      <c r="AO2190" s="31" t="n">
        <v>9.047136</v>
      </c>
      <c r="AP2190" s="31" t="n">
        <f aca="false">IF(CORE_MODE=1,G2190,IF(OR(CORE_MODE=3,CORE_MODE=4),G2190+(CHOOSE(N_CW+1,0,1,CW_N2,CW_N3,CW_N4,CW_N5,CW_N6)+CHOOSE(N_CW_A+1,0,CW_A1,CW_A2))*CW_PER_SWING*AM2190,AM2190))</f>
        <v>16.309654586673</v>
      </c>
      <c r="AQ2190" s="41" t="n">
        <f aca="false">IF(CORE_MODE=2,AN2190,K2190)</f>
        <v>1.676677</v>
      </c>
      <c r="AR2190" s="31" t="n">
        <f aca="false">IF(CORE_MODE=2,AO2190,L2190)</f>
        <v>9.178164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31" t="n">
        <v>7.264419</v>
      </c>
      <c r="H2191" s="8" t="n">
        <v>84.275856</v>
      </c>
      <c r="I2191" s="8" t="n">
        <v>4589.101946</v>
      </c>
      <c r="J2191" s="31" t="n">
        <v>54.453341</v>
      </c>
      <c r="K2191" s="41" t="n">
        <v>1.68296</v>
      </c>
      <c r="L2191" s="31" t="n">
        <v>12.58465</v>
      </c>
      <c r="M2191" s="8" t="n">
        <v>117</v>
      </c>
      <c r="N2191" s="8" t="n">
        <v>826</v>
      </c>
      <c r="O2191" s="31" t="n">
        <v>8.77062</v>
      </c>
      <c r="P2191" s="31" t="n">
        <v>19.974912</v>
      </c>
      <c r="Q2191" s="31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31" t="n">
        <v>4.87627</v>
      </c>
      <c r="W2191" s="41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2*ROUNDUP(G2191*1000/V_ZENER,0)*PRICE_Z+(4+IF(CORE_MODE=1,1,0)+IF(OR(CORE_MODE=3,CORE_MODE=4),1+2*N_CW+2*N_CW_A,0))*ROUNDUP(G2191*DIODE_SAFETY/V_STICK,0)*PRICE_STICK</f>
        <v>66.9</v>
      </c>
      <c r="AG2191" s="24" t="n">
        <f aca="false">SUM(X2191:AF2191)</f>
        <v>3292.29280994</v>
      </c>
      <c r="AH2191" s="20" t="n">
        <f aca="false">FIXED_BOM</f>
        <v>3666</v>
      </c>
      <c r="AI2191" s="24" t="n">
        <f aca="false">(AG2191+AH2191)*(1+CONT)</f>
        <v>8002.036731431</v>
      </c>
      <c r="AJ2191" s="24" t="n">
        <f aca="false">IF(AR2191&gt;0,AI2191/AR2191,1000000000000)</f>
        <v>635.85691548283</v>
      </c>
      <c r="AK2191" s="8" t="n">
        <f aca="false">IF(AND(AP2191&gt;=V_NEED,AR2191&gt;=P_MIN,AQ2191&gt;=Z_MIN,F2191&lt;=N_CAP,D2191&lt;=R_MAX,OR(CORONA_REQ=0,O2191&gt;=G2191),OR(CORE_MODE&lt;&gt;3,E_CORE&lt;=E_NULL_MAX)),1,0)</f>
        <v>0</v>
      </c>
      <c r="AL2191" s="31" t="n">
        <f aca="false">IF(AK2191=1,IF(OBJECTIVE=1,AI2191,AJ2191),1000000000000)+ROW()*0.000000001</f>
        <v>1000000000000</v>
      </c>
      <c r="AM2191" s="31" t="n">
        <v>4.364934</v>
      </c>
      <c r="AN2191" s="41" t="n">
        <v>1.666332</v>
      </c>
      <c r="AO2191" s="31" t="n">
        <v>12.449463</v>
      </c>
      <c r="AP2191" s="31" t="n">
        <f aca="false">IF(CORE_MODE=1,G2191,IF(OR(CORE_MODE=3,CORE_MODE=4),G2191+(CHOOSE(N_CW+1,0,1,CW_N2,CW_N3,CW_N4,CW_N5,CW_N6)+CHOOSE(N_CW_A+1,0,CW_A1,CW_A2))*CW_PER_SWING*AM2191,AM2191))</f>
        <v>16.527956925642</v>
      </c>
      <c r="AQ2191" s="41" t="n">
        <f aca="false">IF(CORE_MODE=2,AN2191,K2191)</f>
        <v>1.68296</v>
      </c>
      <c r="AR2191" s="31" t="n">
        <f aca="false">IF(CORE_MODE=2,AO2191,L2191)</f>
        <v>12.58465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31" t="n">
        <v>7.264419</v>
      </c>
      <c r="H2192" s="8" t="n">
        <v>106.216085</v>
      </c>
      <c r="I2192" s="8" t="n">
        <v>5812.862465</v>
      </c>
      <c r="J2192" s="31" t="n">
        <v>54.726763</v>
      </c>
      <c r="K2192" s="41" t="n">
        <v>1.687331</v>
      </c>
      <c r="L2192" s="31" t="n">
        <v>16.015847</v>
      </c>
      <c r="M2192" s="8" t="n">
        <v>142</v>
      </c>
      <c r="N2192" s="8" t="n">
        <v>876</v>
      </c>
      <c r="O2192" s="31" t="n">
        <v>8.77062</v>
      </c>
      <c r="P2192" s="31" t="n">
        <v>24.96864</v>
      </c>
      <c r="Q2192" s="31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31" t="n">
        <v>5.60625</v>
      </c>
      <c r="W2192" s="41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2*ROUNDUP(G2192*1000/V_ZENER,0)*PRICE_Z+(4+IF(CORE_MODE=1,1,0)+IF(OR(CORE_MODE=3,CORE_MODE=4),1+2*N_CW+2*N_CW_A,0))*ROUNDUP(G2192*DIODE_SAFETY/V_STICK,0)*PRICE_STICK</f>
        <v>66.9</v>
      </c>
      <c r="AG2192" s="24" t="n">
        <f aca="false">SUM(X2192:AF2192)</f>
        <v>3922.80666092</v>
      </c>
      <c r="AH2192" s="20" t="n">
        <f aca="false">FIXED_BOM</f>
        <v>3666</v>
      </c>
      <c r="AI2192" s="24" t="n">
        <f aca="false">(AG2192+AH2192)*(1+CONT)</f>
        <v>8727.127660058</v>
      </c>
      <c r="AJ2192" s="24" t="n">
        <f aca="false">IF(AR2192&gt;0,AI2192/AR2192,1000000000000)</f>
        <v>544.905783631549</v>
      </c>
      <c r="AK2192" s="8" t="n">
        <f aca="false">IF(AND(AP2192&gt;=V_NEED,AR2192&gt;=P_MIN,AQ2192&gt;=Z_MIN,F2192&lt;=N_CAP,D2192&lt;=R_MAX,OR(CORONA_REQ=0,O2192&gt;=G2192),OR(CORE_MODE&lt;&gt;3,E_CORE&lt;=E_NULL_MAX)),1,0)</f>
        <v>0</v>
      </c>
      <c r="AL2192" s="31" t="n">
        <f aca="false">IF(AK2192=1,IF(OBJECTIVE=1,AI2192,AJ2192),1000000000000)+ROW()*0.000000001</f>
        <v>1000000000000</v>
      </c>
      <c r="AM2192" s="31" t="n">
        <v>4.44333</v>
      </c>
      <c r="AN2192" s="41" t="n">
        <v>1.674618</v>
      </c>
      <c r="AO2192" s="31" t="n">
        <v>15.88691</v>
      </c>
      <c r="AP2192" s="31" t="n">
        <f aca="false">IF(CORE_MODE=1,G2192,IF(OR(CORE_MODE=3,CORE_MODE=4),G2192+(CHOOSE(N_CW+1,0,1,CW_N2,CW_N3,CW_N4,CW_N5,CW_N6)+CHOOSE(N_CW_A+1,0,CW_A1,CW_A2))*CW_PER_SWING*AM2192,AM2192))</f>
        <v>16.69433385579</v>
      </c>
      <c r="AQ2192" s="41" t="n">
        <f aca="false">IF(CORE_MODE=2,AN2192,K2192)</f>
        <v>1.687331</v>
      </c>
      <c r="AR2192" s="31" t="n">
        <f aca="false">IF(CORE_MODE=2,AO2192,L2192)</f>
        <v>16.015847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31" t="n">
        <v>7.264419</v>
      </c>
      <c r="H2193" s="8" t="n">
        <v>128.156313</v>
      </c>
      <c r="I2193" s="8" t="n">
        <v>7036.622984</v>
      </c>
      <c r="J2193" s="31" t="n">
        <v>54.906565</v>
      </c>
      <c r="K2193" s="41" t="n">
        <v>1.689873</v>
      </c>
      <c r="L2193" s="31" t="n">
        <v>19.423968</v>
      </c>
      <c r="M2193" s="8" t="n">
        <v>172</v>
      </c>
      <c r="N2193" s="8" t="n">
        <v>936</v>
      </c>
      <c r="O2193" s="31" t="n">
        <v>8.77062</v>
      </c>
      <c r="P2193" s="31" t="n">
        <v>29.962368</v>
      </c>
      <c r="Q2193" s="31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31" t="n">
        <v>6.482227</v>
      </c>
      <c r="W2193" s="41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2*ROUNDUP(G2193*1000/V_ZENER,0)*PRICE_Z+(4+IF(CORE_MODE=1,1,0)+IF(OR(CORE_MODE=3,CORE_MODE=4),1+2*N_CW+2*N_CW_A,0))*ROUNDUP(G2193*DIODE_SAFETY/V_STICK,0)*PRICE_STICK</f>
        <v>66.9</v>
      </c>
      <c r="AG2193" s="24" t="n">
        <f aca="false">SUM(X2193:AF2193)</f>
        <v>4668.82597928</v>
      </c>
      <c r="AH2193" s="20" t="n">
        <f aca="false">FIXED_BOM</f>
        <v>3666</v>
      </c>
      <c r="AI2193" s="24" t="n">
        <f aca="false">(AG2193+AH2193)*(1+CONT)</f>
        <v>9585.049876172</v>
      </c>
      <c r="AJ2193" s="24" t="n">
        <f aca="false">IF(AR2193&gt;0,AI2193/AR2193,1000000000000)</f>
        <v>493.465077587237</v>
      </c>
      <c r="AK2193" s="8" t="n">
        <f aca="false">IF(AND(AP2193&gt;=V_NEED,AR2193&gt;=P_MIN,AQ2193&gt;=Z_MIN,F2193&lt;=N_CAP,D2193&lt;=R_MAX,OR(CORONA_REQ=0,O2193&gt;=G2193),OR(CORE_MODE&lt;&gt;3,E_CORE&lt;=E_NULL_MAX)),1,0)</f>
        <v>0</v>
      </c>
      <c r="AL2193" s="31" t="n">
        <f aca="false">IF(AK2193=1,IF(OBJECTIVE=1,AI2193,AJ2193),1000000000000)+ROW()*0.000000001</f>
        <v>1000000000000</v>
      </c>
      <c r="AM2193" s="31" t="n">
        <v>4.557871</v>
      </c>
      <c r="AN2193" s="41" t="n">
        <v>1.679056</v>
      </c>
      <c r="AO2193" s="31" t="n">
        <v>19.290835</v>
      </c>
      <c r="AP2193" s="31" t="n">
        <f aca="false">IF(CORE_MODE=1,G2193,IF(OR(CORE_MODE=3,CORE_MODE=4),G2193+(CHOOSE(N_CW+1,0,1,CW_N2,CW_N3,CW_N4,CW_N5,CW_N6)+CHOOSE(N_CW_A+1,0,CW_A1,CW_A2))*CW_PER_SWING*AM2193,AM2193))</f>
        <v>16.937419982073</v>
      </c>
      <c r="AQ2193" s="41" t="n">
        <f aca="false">IF(CORE_MODE=2,AN2193,K2193)</f>
        <v>1.689873</v>
      </c>
      <c r="AR2193" s="31" t="n">
        <f aca="false">IF(CORE_MODE=2,AO2193,L2193)</f>
        <v>19.423968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31" t="n">
        <v>7.264419</v>
      </c>
      <c r="H2194" s="8" t="n">
        <v>172.03677</v>
      </c>
      <c r="I2194" s="8" t="n">
        <v>9484.144022</v>
      </c>
      <c r="J2194" s="31" t="n">
        <v>55.128587</v>
      </c>
      <c r="K2194" s="41" t="n">
        <v>1.69322</v>
      </c>
      <c r="L2194" s="31" t="n">
        <v>26.253533</v>
      </c>
      <c r="M2194" s="8" t="n">
        <v>227</v>
      </c>
      <c r="N2194" s="8" t="n">
        <v>1046</v>
      </c>
      <c r="O2194" s="31" t="n">
        <v>8.77062</v>
      </c>
      <c r="P2194" s="31" t="n">
        <v>39.949824</v>
      </c>
      <c r="Q2194" s="31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31" t="n">
        <v>8.088184</v>
      </c>
      <c r="W2194" s="41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2*ROUNDUP(G2194*1000/V_ZENER,0)*PRICE_Z+(4+IF(CORE_MODE=1,1,0)+IF(OR(CORE_MODE=3,CORE_MODE=4),1+2*N_CW+2*N_CW_A,0))*ROUNDUP(G2194*DIODE_SAFETY/V_STICK,0)*PRICE_STICK</f>
        <v>66.9</v>
      </c>
      <c r="AG2194" s="24" t="n">
        <f aca="false">SUM(X2194:AF2194)</f>
        <v>6045.35913665</v>
      </c>
      <c r="AH2194" s="20" t="n">
        <f aca="false">FIXED_BOM</f>
        <v>3666</v>
      </c>
      <c r="AI2194" s="24" t="n">
        <f aca="false">(AG2194+AH2194)*(1+CONT)</f>
        <v>11168.0630071475</v>
      </c>
      <c r="AJ2194" s="24" t="n">
        <f aca="false">IF(AR2194&gt;0,AI2194/AR2194,1000000000000)</f>
        <v>425.392765505027</v>
      </c>
      <c r="AK2194" s="8" t="n">
        <f aca="false">IF(AND(AP2194&gt;=V_NEED,AR2194&gt;=P_MIN,AQ2194&gt;=Z_MIN,F2194&lt;=N_CAP,D2194&lt;=R_MAX,OR(CORONA_REQ=0,O2194&gt;=G2194),OR(CORE_MODE&lt;&gt;3,E_CORE&lt;=E_NULL_MAX)),1,0)</f>
        <v>0</v>
      </c>
      <c r="AL2194" s="31" t="n">
        <f aca="false">IF(AK2194=1,IF(OBJECTIVE=1,AI2194,AJ2194),1000000000000)+ROW()*0.000000001</f>
        <v>1000000000000</v>
      </c>
      <c r="AM2194" s="31" t="n">
        <v>4.752753</v>
      </c>
      <c r="AN2194" s="41" t="n">
        <v>1.684981</v>
      </c>
      <c r="AO2194" s="31" t="n">
        <v>26.114676</v>
      </c>
      <c r="AP2194" s="31" t="n">
        <f aca="false">IF(CORE_MODE=1,G2194,IF(OR(CORE_MODE=3,CORE_MODE=4),G2194+(CHOOSE(N_CW+1,0,1,CW_N2,CW_N3,CW_N4,CW_N5,CW_N6)+CHOOSE(N_CW_A+1,0,CW_A1,CW_A2))*CW_PER_SWING*AM2194,AM2194))</f>
        <v>17.351010840039</v>
      </c>
      <c r="AQ2194" s="41" t="n">
        <f aca="false">IF(CORE_MODE=2,AN2194,K2194)</f>
        <v>1.69322</v>
      </c>
      <c r="AR2194" s="31" t="n">
        <f aca="false">IF(CORE_MODE=2,AO2194,L2194)</f>
        <v>26.253533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31" t="n">
        <v>7.264419</v>
      </c>
      <c r="H2195" s="8" t="n">
        <v>67.844481</v>
      </c>
      <c r="I2195" s="8" t="n">
        <v>2517.617834</v>
      </c>
      <c r="J2195" s="31" t="n">
        <v>37.108661</v>
      </c>
      <c r="K2195" s="41" t="n">
        <v>1.643766</v>
      </c>
      <c r="L2195" s="31" t="n">
        <v>6.647188</v>
      </c>
      <c r="M2195" s="8" t="n">
        <v>62</v>
      </c>
      <c r="N2195" s="8" t="n">
        <v>716</v>
      </c>
      <c r="O2195" s="31" t="n">
        <v>8.77062</v>
      </c>
      <c r="P2195" s="31" t="n">
        <v>11.570819</v>
      </c>
      <c r="Q2195" s="31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31" t="n">
        <v>3.270313</v>
      </c>
      <c r="W2195" s="41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2*ROUNDUP(G2195*1000/V_ZENER,0)*PRICE_Z+(4+IF(CORE_MODE=1,1,0)+IF(OR(CORE_MODE=3,CORE_MODE=4),1+2*N_CW+2*N_CW_A,0))*ROUNDUP(G2195*DIODE_SAFETY/V_STICK,0)*PRICE_STICK</f>
        <v>66.9</v>
      </c>
      <c r="AG2195" s="24" t="n">
        <f aca="false">SUM(X2195:AF2195)</f>
        <v>1934.71250768</v>
      </c>
      <c r="AH2195" s="20" t="n">
        <f aca="false">FIXED_BOM</f>
        <v>3666</v>
      </c>
      <c r="AI2195" s="24" t="n">
        <f aca="false">(AG2195+AH2195)*(1+CONT)</f>
        <v>6440.819383832</v>
      </c>
      <c r="AJ2195" s="24" t="n">
        <f aca="false">IF(AR2195&gt;0,AI2195/AR2195,1000000000000)</f>
        <v>968.953997364299</v>
      </c>
      <c r="AK2195" s="8" t="n">
        <f aca="false">IF(AND(AP2195&gt;=V_NEED,AR2195&gt;=P_MIN,AQ2195&gt;=Z_MIN,F2195&lt;=N_CAP,D2195&lt;=R_MAX,OR(CORONA_REQ=0,O2195&gt;=G2195),OR(CORE_MODE&lt;&gt;3,E_CORE&lt;=E_NULL_MAX)),1,0)</f>
        <v>0</v>
      </c>
      <c r="AL2195" s="31" t="n">
        <f aca="false">IF(AK2195=1,IF(OBJECTIVE=1,AI2195,AJ2195),1000000000000)+ROW()*0.000000001</f>
        <v>1000000000000</v>
      </c>
      <c r="AM2195" s="31" t="n">
        <v>4.189843</v>
      </c>
      <c r="AN2195" s="41" t="n">
        <v>1.615921</v>
      </c>
      <c r="AO2195" s="31" t="n">
        <v>6.51362</v>
      </c>
      <c r="AP2195" s="31" t="n">
        <f aca="false">IF(CORE_MODE=1,G2195,IF(OR(CORE_MODE=3,CORE_MODE=4),G2195+(CHOOSE(N_CW+1,0,1,CW_N2,CW_N3,CW_N4,CW_N5,CW_N6)+CHOOSE(N_CW_A+1,0,CW_A1,CW_A2))*CW_PER_SWING*AM2195,AM2195))</f>
        <v>16.156367774709</v>
      </c>
      <c r="AQ2195" s="41" t="n">
        <f aca="false">IF(CORE_MODE=2,AN2195,K2195)</f>
        <v>1.643766</v>
      </c>
      <c r="AR2195" s="31" t="n">
        <f aca="false">IF(CORE_MODE=2,AO2195,L2195)</f>
        <v>6.647188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31" t="n">
        <v>7.264419</v>
      </c>
      <c r="H2196" s="8" t="n">
        <v>105.469898</v>
      </c>
      <c r="I2196" s="8" t="n">
        <v>3956.256596</v>
      </c>
      <c r="J2196" s="31" t="n">
        <v>37.510765</v>
      </c>
      <c r="K2196" s="41" t="n">
        <v>1.65593</v>
      </c>
      <c r="L2196" s="31" t="n">
        <v>10.575645</v>
      </c>
      <c r="M2196" s="8" t="n">
        <v>92</v>
      </c>
      <c r="N2196" s="8" t="n">
        <v>776</v>
      </c>
      <c r="O2196" s="31" t="n">
        <v>8.77062</v>
      </c>
      <c r="P2196" s="31" t="n">
        <v>17.356228</v>
      </c>
      <c r="Q2196" s="31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31" t="n">
        <v>4.146289</v>
      </c>
      <c r="W2196" s="41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2*ROUNDUP(G2196*1000/V_ZENER,0)*PRICE_Z+(4+IF(CORE_MODE=1,1,0)+IF(OR(CORE_MODE=3,CORE_MODE=4),1+2*N_CW+2*N_CW_A,0))*ROUNDUP(G2196*DIODE_SAFETY/V_STICK,0)*PRICE_STICK</f>
        <v>66.9</v>
      </c>
      <c r="AG2196" s="24" t="n">
        <f aca="false">SUM(X2196:AF2196)</f>
        <v>2690.20819411</v>
      </c>
      <c r="AH2196" s="20" t="n">
        <f aca="false">FIXED_BOM</f>
        <v>3666</v>
      </c>
      <c r="AI2196" s="24" t="n">
        <f aca="false">(AG2196+AH2196)*(1+CONT)</f>
        <v>7309.6394232265</v>
      </c>
      <c r="AJ2196" s="24" t="n">
        <f aca="false">IF(AR2196&gt;0,AI2196/AR2196,1000000000000)</f>
        <v>691.176701111516</v>
      </c>
      <c r="AK2196" s="8" t="n">
        <f aca="false">IF(AND(AP2196&gt;=V_NEED,AR2196&gt;=P_MIN,AQ2196&gt;=Z_MIN,F2196&lt;=N_CAP,D2196&lt;=R_MAX,OR(CORONA_REQ=0,O2196&gt;=G2196),OR(CORE_MODE&lt;&gt;3,E_CORE&lt;=E_NULL_MAX)),1,0)</f>
        <v>0</v>
      </c>
      <c r="AL2196" s="31" t="n">
        <f aca="false">IF(AK2196=1,IF(OBJECTIVE=1,AI2196,AJ2196),1000000000000)+ROW()*0.000000001</f>
        <v>1000000000000</v>
      </c>
      <c r="AM2196" s="31" t="n">
        <v>4.304353</v>
      </c>
      <c r="AN2196" s="41" t="n">
        <v>1.637564</v>
      </c>
      <c r="AO2196" s="31" t="n">
        <v>10.442167</v>
      </c>
      <c r="AP2196" s="31" t="n">
        <f aca="false">IF(CORE_MODE=1,G2196,IF(OR(CORE_MODE=3,CORE_MODE=4),G2196+(CHOOSE(N_CW+1,0,1,CW_N2,CW_N3,CW_N4,CW_N5,CW_N6)+CHOOSE(N_CW_A+1,0,CW_A1,CW_A2))*CW_PER_SWING*AM2196,AM2196))</f>
        <v>16.399388110839</v>
      </c>
      <c r="AQ2196" s="41" t="n">
        <f aca="false">IF(CORE_MODE=2,AN2196,K2196)</f>
        <v>1.65593</v>
      </c>
      <c r="AR2196" s="31" t="n">
        <f aca="false">IF(CORE_MODE=2,AO2196,L2196)</f>
        <v>10.575645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31" t="n">
        <v>7.264419</v>
      </c>
      <c r="H2197" s="8" t="n">
        <v>143.095316</v>
      </c>
      <c r="I2197" s="8" t="n">
        <v>5394.895359</v>
      </c>
      <c r="J2197" s="31" t="n">
        <v>37.701411</v>
      </c>
      <c r="K2197" s="41" t="n">
        <v>1.66159</v>
      </c>
      <c r="L2197" s="31" t="n">
        <v>14.503102</v>
      </c>
      <c r="M2197" s="8" t="n">
        <v>122</v>
      </c>
      <c r="N2197" s="8" t="n">
        <v>836</v>
      </c>
      <c r="O2197" s="31" t="n">
        <v>8.77062</v>
      </c>
      <c r="P2197" s="31" t="n">
        <v>23.141638</v>
      </c>
      <c r="Q2197" s="31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31" t="n">
        <v>5.022266</v>
      </c>
      <c r="W2197" s="41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2*ROUNDUP(G2197*1000/V_ZENER,0)*PRICE_Z+(4+IF(CORE_MODE=1,1,0)+IF(OR(CORE_MODE=3,CORE_MODE=4),1+2*N_CW+2*N_CW_A,0))*ROUNDUP(G2197*DIODE_SAFETY/V_STICK,0)*PRICE_STICK</f>
        <v>66.9</v>
      </c>
      <c r="AG2197" s="24" t="n">
        <f aca="false">SUM(X2197:AF2197)</f>
        <v>3445.70402298</v>
      </c>
      <c r="AH2197" s="20" t="n">
        <f aca="false">FIXED_BOM</f>
        <v>3666</v>
      </c>
      <c r="AI2197" s="24" t="n">
        <f aca="false">(AG2197+AH2197)*(1+CONT)</f>
        <v>8178.459626427</v>
      </c>
      <c r="AJ2197" s="24" t="n">
        <f aca="false">IF(AR2197&gt;0,AI2197/AR2197,1000000000000)</f>
        <v>563.91106029779</v>
      </c>
      <c r="AK2197" s="8" t="n">
        <f aca="false">IF(AND(AP2197&gt;=V_NEED,AR2197&gt;=P_MIN,AQ2197&gt;=Z_MIN,F2197&lt;=N_CAP,D2197&lt;=R_MAX,OR(CORONA_REQ=0,O2197&gt;=G2197),OR(CORE_MODE&lt;&gt;3,E_CORE&lt;=E_NULL_MAX)),1,0)</f>
        <v>0</v>
      </c>
      <c r="AL2197" s="31" t="n">
        <f aca="false">IF(AK2197=1,IF(OBJECTIVE=1,AI2197,AJ2197),1000000000000)+ROW()*0.000000001</f>
        <v>1000000000000</v>
      </c>
      <c r="AM2197" s="31" t="n">
        <v>4.405551</v>
      </c>
      <c r="AN2197" s="41" t="n">
        <v>1.648157</v>
      </c>
      <c r="AO2197" s="31" t="n">
        <v>14.37202</v>
      </c>
      <c r="AP2197" s="31" t="n">
        <f aca="false">IF(CORE_MODE=1,G2197,IF(OR(CORE_MODE=3,CORE_MODE=4),G2197+(CHOOSE(N_CW+1,0,1,CW_N2,CW_N3,CW_N4,CW_N5,CW_N6)+CHOOSE(N_CW_A+1,0,CW_A1,CW_A2))*CW_PER_SWING*AM2197,AM2197))</f>
        <v>16.614156881913</v>
      </c>
      <c r="AQ2197" s="41" t="n">
        <f aca="false">IF(CORE_MODE=2,AN2197,K2197)</f>
        <v>1.66159</v>
      </c>
      <c r="AR2197" s="31" t="n">
        <f aca="false">IF(CORE_MODE=2,AO2197,L2197)</f>
        <v>14.503102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31" t="n">
        <v>7.264419</v>
      </c>
      <c r="H2198" s="8" t="n">
        <v>180.720733</v>
      </c>
      <c r="I2198" s="8" t="n">
        <v>6833.534121</v>
      </c>
      <c r="J2198" s="31" t="n">
        <v>37.812674</v>
      </c>
      <c r="K2198" s="41" t="n">
        <v>1.664126</v>
      </c>
      <c r="L2198" s="31" t="n">
        <v>18.416241</v>
      </c>
      <c r="M2198" s="8" t="n">
        <v>152</v>
      </c>
      <c r="N2198" s="8" t="n">
        <v>896</v>
      </c>
      <c r="O2198" s="31" t="n">
        <v>8.77062</v>
      </c>
      <c r="P2198" s="31" t="n">
        <v>28.927047</v>
      </c>
      <c r="Q2198" s="31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31" t="n">
        <v>5.898242</v>
      </c>
      <c r="W2198" s="41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2*ROUNDUP(G2198*1000/V_ZENER,0)*PRICE_Z+(4+IF(CORE_MODE=1,1,0)+IF(OR(CORE_MODE=3,CORE_MODE=4),1+2*N_CW+2*N_CW_A,0))*ROUNDUP(G2198*DIODE_SAFETY/V_STICK,0)*PRICE_STICK</f>
        <v>66.9</v>
      </c>
      <c r="AG2198" s="24" t="n">
        <f aca="false">SUM(X2198:AF2198)</f>
        <v>4201.19970791</v>
      </c>
      <c r="AH2198" s="20" t="n">
        <f aca="false">FIXED_BOM</f>
        <v>3666</v>
      </c>
      <c r="AI2198" s="24" t="n">
        <f aca="false">(AG2198+AH2198)*(1+CONT)</f>
        <v>9047.2796640965</v>
      </c>
      <c r="AJ2198" s="24" t="n">
        <f aca="false">IF(AR2198&gt;0,AI2198/AR2198,1000000000000)</f>
        <v>491.266359084707</v>
      </c>
      <c r="AK2198" s="8" t="n">
        <f aca="false">IF(AND(AP2198&gt;=V_NEED,AR2198&gt;=P_MIN,AQ2198&gt;=Z_MIN,F2198&lt;=N_CAP,D2198&lt;=R_MAX,OR(CORONA_REQ=0,O2198&gt;=G2198),OR(CORE_MODE&lt;&gt;3,E_CORE&lt;=E_NULL_MAX)),1,0)</f>
        <v>0</v>
      </c>
      <c r="AL2198" s="31" t="n">
        <f aca="false">IF(AK2198=1,IF(OBJECTIVE=1,AI2198,AJ2198),1000000000000)+ROW()*0.000000001</f>
        <v>1000000000000</v>
      </c>
      <c r="AM2198" s="31" t="n">
        <v>4.523255</v>
      </c>
      <c r="AN2198" s="41" t="n">
        <v>1.653476</v>
      </c>
      <c r="AO2198" s="31" t="n">
        <v>18.285153</v>
      </c>
      <c r="AP2198" s="31" t="n">
        <f aca="false">IF(CORE_MODE=1,G2198,IF(OR(CORE_MODE=3,CORE_MODE=4),G2198+(CHOOSE(N_CW+1,0,1,CW_N2,CW_N3,CW_N4,CW_N5,CW_N6)+CHOOSE(N_CW_A+1,0,CW_A1,CW_A2))*CW_PER_SWING*AM2198,AM2198))</f>
        <v>16.863955726065</v>
      </c>
      <c r="AQ2198" s="41" t="n">
        <f aca="false">IF(CORE_MODE=2,AN2198,K2198)</f>
        <v>1.664126</v>
      </c>
      <c r="AR2198" s="31" t="n">
        <f aca="false">IF(CORE_MODE=2,AO2198,L2198)</f>
        <v>18.416241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31" t="n">
        <v>7.264419</v>
      </c>
      <c r="H2199" s="8" t="n">
        <v>218.346151</v>
      </c>
      <c r="I2199" s="8" t="n">
        <v>8272.172883</v>
      </c>
      <c r="J2199" s="31" t="n">
        <v>37.885591</v>
      </c>
      <c r="K2199" s="41" t="n">
        <v>1.666986</v>
      </c>
      <c r="L2199" s="31" t="n">
        <v>22.356938</v>
      </c>
      <c r="M2199" s="8" t="n">
        <v>182</v>
      </c>
      <c r="N2199" s="8" t="n">
        <v>956</v>
      </c>
      <c r="O2199" s="31" t="n">
        <v>8.77062</v>
      </c>
      <c r="P2199" s="31" t="n">
        <v>34.712456</v>
      </c>
      <c r="Q2199" s="31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31" t="n">
        <v>6.774219</v>
      </c>
      <c r="W2199" s="41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2*ROUNDUP(G2199*1000/V_ZENER,0)*PRICE_Z+(4+IF(CORE_MODE=1,1,0)+IF(OR(CORE_MODE=3,CORE_MODE=4),1+2*N_CW+2*N_CW_A,0))*ROUNDUP(G2199*DIODE_SAFETY/V_STICK,0)*PRICE_STICK</f>
        <v>66.9</v>
      </c>
      <c r="AG2199" s="24" t="n">
        <f aca="false">SUM(X2199:AF2199)</f>
        <v>4956.69545434</v>
      </c>
      <c r="AH2199" s="20" t="n">
        <f aca="false">FIXED_BOM</f>
        <v>3666</v>
      </c>
      <c r="AI2199" s="24" t="n">
        <f aca="false">(AG2199+AH2199)*(1+CONT)</f>
        <v>9916.099772491</v>
      </c>
      <c r="AJ2199" s="24" t="n">
        <f aca="false">IF(AR2199&gt;0,AI2199/AR2199,1000000000000)</f>
        <v>443.535683307392</v>
      </c>
      <c r="AK2199" s="8" t="n">
        <f aca="false">IF(AND(AP2199&gt;=V_NEED,AR2199&gt;=P_MIN,AQ2199&gt;=Z_MIN,F2199&lt;=N_CAP,D2199&lt;=R_MAX,OR(CORONA_REQ=0,O2199&gt;=G2199),OR(CORE_MODE&lt;&gt;3,E_CORE&lt;=E_NULL_MAX)),1,0)</f>
        <v>0</v>
      </c>
      <c r="AL2199" s="31" t="n">
        <f aca="false">IF(AK2199=1,IF(OBJECTIVE=1,AI2199,AJ2199),1000000000000)+ROW()*0.000000001</f>
        <v>1000000000000</v>
      </c>
      <c r="AM2199" s="31" t="n">
        <v>4.645208</v>
      </c>
      <c r="AN2199" s="41" t="n">
        <v>1.657918</v>
      </c>
      <c r="AO2199" s="31" t="n">
        <v>22.22054</v>
      </c>
      <c r="AP2199" s="31" t="n">
        <f aca="false">IF(CORE_MODE=1,G2199,IF(OR(CORE_MODE=3,CORE_MODE=4),G2199+(CHOOSE(N_CW+1,0,1,CW_N2,CW_N3,CW_N4,CW_N5,CW_N6)+CHOOSE(N_CW_A+1,0,CW_A1,CW_A2))*CW_PER_SWING*AM2199,AM2199))</f>
        <v>17.122772065704</v>
      </c>
      <c r="AQ2199" s="41" t="n">
        <f aca="false">IF(CORE_MODE=2,AN2199,K2199)</f>
        <v>1.666986</v>
      </c>
      <c r="AR2199" s="31" t="n">
        <f aca="false">IF(CORE_MODE=2,AO2199,L2199)</f>
        <v>22.356938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31" t="n">
        <v>7.264419</v>
      </c>
      <c r="H2200" s="8" t="n">
        <v>293.596986</v>
      </c>
      <c r="I2200" s="8" t="n">
        <v>11149.450408</v>
      </c>
      <c r="J2200" s="31" t="n">
        <v>37.975357</v>
      </c>
      <c r="K2200" s="41" t="n">
        <v>1.668664</v>
      </c>
      <c r="L2200" s="31" t="n">
        <v>30.181786</v>
      </c>
      <c r="M2200" s="8" t="n">
        <v>242</v>
      </c>
      <c r="N2200" s="8" t="n">
        <v>1076</v>
      </c>
      <c r="O2200" s="31" t="n">
        <v>8.77062</v>
      </c>
      <c r="P2200" s="31" t="n">
        <v>46.283275</v>
      </c>
      <c r="Q2200" s="31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31" t="n">
        <v>8.526172</v>
      </c>
      <c r="W2200" s="41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2*ROUNDUP(G2200*1000/V_ZENER,0)*PRICE_Z+(4+IF(CORE_MODE=1,1,0)+IF(OR(CORE_MODE=3,CORE_MODE=4),1+2*N_CW+2*N_CW_A,0))*ROUNDUP(G2200*DIODE_SAFETY/V_STICK,0)*PRICE_STICK</f>
        <v>66.9</v>
      </c>
      <c r="AG2200" s="24" t="n">
        <f aca="false">SUM(X2200:AF2200)</f>
        <v>6467.68695617</v>
      </c>
      <c r="AH2200" s="20" t="n">
        <f aca="false">FIXED_BOM</f>
        <v>3666</v>
      </c>
      <c r="AI2200" s="24" t="n">
        <f aca="false">(AG2200+AH2200)*(1+CONT)</f>
        <v>11653.7399995955</v>
      </c>
      <c r="AJ2200" s="24" t="n">
        <f aca="false">IF(AR2200&gt;0,AI2200/AR2200,1000000000000)</f>
        <v>386.118303257319</v>
      </c>
      <c r="AK2200" s="8" t="n">
        <f aca="false">IF(AND(AP2200&gt;=V_NEED,AR2200&gt;=P_MIN,AQ2200&gt;=Z_MIN,F2200&lt;=N_CAP,D2200&lt;=R_MAX,OR(CORONA_REQ=0,O2200&gt;=G2200),OR(CORE_MODE&lt;&gt;3,E_CORE&lt;=E_NULL_MAX)),1,0)</f>
        <v>0</v>
      </c>
      <c r="AL2200" s="31" t="n">
        <f aca="false">IF(AK2200=1,IF(OBJECTIVE=1,AI2200,AJ2200),1000000000000)+ROW()*0.000000001</f>
        <v>1000000000000</v>
      </c>
      <c r="AM2200" s="31" t="n">
        <v>4.835769</v>
      </c>
      <c r="AN2200" s="41" t="n">
        <v>1.66209</v>
      </c>
      <c r="AO2200" s="31" t="n">
        <v>30.045588</v>
      </c>
      <c r="AP2200" s="31" t="n">
        <f aca="false">IF(CORE_MODE=1,G2200,IF(OR(CORE_MODE=3,CORE_MODE=4),G2200+(CHOOSE(N_CW+1,0,1,CW_N2,CW_N3,CW_N4,CW_N5,CW_N6)+CHOOSE(N_CW_A+1,0,CW_A1,CW_A2))*CW_PER_SWING*AM2200,AM2200))</f>
        <v>17.527192625247</v>
      </c>
      <c r="AQ2200" s="41" t="n">
        <f aca="false">IF(CORE_MODE=2,AN2200,K2200)</f>
        <v>1.668664</v>
      </c>
      <c r="AR2200" s="31" t="n">
        <f aca="false">IF(CORE_MODE=2,AO2200,L2200)</f>
        <v>30.181786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31" t="n">
        <v>7.264419</v>
      </c>
      <c r="H2201" s="8" t="n">
        <v>31.744299</v>
      </c>
      <c r="I2201" s="8" t="n">
        <v>1760.658988</v>
      </c>
      <c r="J2201" s="31" t="n">
        <v>55.463785</v>
      </c>
      <c r="K2201" s="41" t="n">
        <v>1.65663</v>
      </c>
      <c r="L2201" s="31" t="n">
        <v>4.704059</v>
      </c>
      <c r="M2201" s="8" t="n">
        <v>63</v>
      </c>
      <c r="N2201" s="8" t="n">
        <v>718</v>
      </c>
      <c r="O2201" s="31" t="n">
        <v>9.183835</v>
      </c>
      <c r="P2201" s="31" t="n">
        <v>10.505117</v>
      </c>
      <c r="Q2201" s="31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31" t="n">
        <v>3.299512</v>
      </c>
      <c r="W2201" s="41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2*ROUNDUP(G2201*1000/V_ZENER,0)*PRICE_Z+(4+IF(CORE_MODE=1,1,0)+IF(OR(CORE_MODE=3,CORE_MODE=4),1+2*N_CW+2*N_CW_A,0))*ROUNDUP(G2201*DIODE_SAFETY/V_STICK,0)*PRICE_STICK</f>
        <v>66.9</v>
      </c>
      <c r="AG2201" s="24" t="n">
        <f aca="false">SUM(X2201:AF2201)</f>
        <v>1855.04364624</v>
      </c>
      <c r="AH2201" s="20" t="n">
        <f aca="false">FIXED_BOM</f>
        <v>3666</v>
      </c>
      <c r="AI2201" s="24" t="n">
        <f aca="false">(AG2201+AH2201)*(1+CONT)</f>
        <v>6349.200193176</v>
      </c>
      <c r="AJ2201" s="24" t="n">
        <f aca="false">IF(AR2201&gt;0,AI2201/AR2201,1000000000000)</f>
        <v>1349.72801003899</v>
      </c>
      <c r="AK2201" s="8" t="n">
        <f aca="false">IF(AND(AP2201&gt;=V_NEED,AR2201&gt;=P_MIN,AQ2201&gt;=Z_MIN,F2201&lt;=N_CAP,D2201&lt;=R_MAX,OR(CORONA_REQ=0,O2201&gt;=G2201),OR(CORE_MODE&lt;&gt;3,E_CORE&lt;=E_NULL_MAX)),1,0)</f>
        <v>0</v>
      </c>
      <c r="AL2201" s="31" t="n">
        <f aca="false">IF(AK2201=1,IF(OBJECTIVE=1,AI2201,AJ2201),1000000000000)+ROW()*0.000000001</f>
        <v>1000000000000</v>
      </c>
      <c r="AM2201" s="31" t="n">
        <v>4.150915</v>
      </c>
      <c r="AN2201" s="41" t="n">
        <v>1.61685</v>
      </c>
      <c r="AO2201" s="31" t="n">
        <v>4.570782</v>
      </c>
      <c r="AP2201" s="31" t="n">
        <f aca="false">IF(CORE_MODE=1,G2201,IF(OR(CORE_MODE=3,CORE_MODE=4),G2201+(CHOOSE(N_CW+1,0,1,CW_N2,CW_N3,CW_N4,CW_N5,CW_N6)+CHOOSE(N_CW_A+1,0,CW_A1,CW_A2))*CW_PER_SWING*AM2201,AM2201))</f>
        <v>16.073752320645</v>
      </c>
      <c r="AQ2201" s="41" t="n">
        <f aca="false">IF(CORE_MODE=2,AN2201,K2201)</f>
        <v>1.65663</v>
      </c>
      <c r="AR2201" s="31" t="n">
        <f aca="false">IF(CORE_MODE=2,AO2201,L2201)</f>
        <v>4.704059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31" t="n">
        <v>7.264419</v>
      </c>
      <c r="H2202" s="8" t="n">
        <v>48.741042</v>
      </c>
      <c r="I2202" s="8" t="n">
        <v>2766.749838</v>
      </c>
      <c r="J2202" s="31" t="n">
        <v>56.764273</v>
      </c>
      <c r="K2202" s="41" t="n">
        <v>1.674165</v>
      </c>
      <c r="L2202" s="31" t="n">
        <v>7.522336</v>
      </c>
      <c r="M2202" s="8" t="n">
        <v>90.5</v>
      </c>
      <c r="N2202" s="8" t="n">
        <v>773</v>
      </c>
      <c r="O2202" s="31" t="n">
        <v>9.183835</v>
      </c>
      <c r="P2202" s="31" t="n">
        <v>15.757675</v>
      </c>
      <c r="Q2202" s="31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31" t="n">
        <v>4.10249</v>
      </c>
      <c r="W2202" s="41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2*ROUNDUP(G2202*1000/V_ZENER,0)*PRICE_Z+(4+IF(CORE_MODE=1,1,0)+IF(OR(CORE_MODE=3,CORE_MODE=4),1+2*N_CW+2*N_CW_A,0))*ROUNDUP(G2202*DIODE_SAFETY/V_STICK,0)*PRICE_STICK</f>
        <v>66.9</v>
      </c>
      <c r="AG2202" s="24" t="n">
        <f aca="false">SUM(X2202:AF2202)</f>
        <v>2502.97997179</v>
      </c>
      <c r="AH2202" s="20" t="n">
        <f aca="false">FIXED_BOM</f>
        <v>3666</v>
      </c>
      <c r="AI2202" s="24" t="n">
        <f aca="false">(AG2202+AH2202)*(1+CONT)</f>
        <v>7094.3269675585</v>
      </c>
      <c r="AJ2202" s="24" t="n">
        <f aca="false">IF(AR2202&gt;0,AI2202/AR2202,1000000000000)</f>
        <v>943.101580088752</v>
      </c>
      <c r="AK2202" s="8" t="n">
        <f aca="false">IF(AND(AP2202&gt;=V_NEED,AR2202&gt;=P_MIN,AQ2202&gt;=Z_MIN,F2202&lt;=N_CAP,D2202&lt;=R_MAX,OR(CORONA_REQ=0,O2202&gt;=G2202),OR(CORE_MODE&lt;&gt;3,E_CORE&lt;=E_NULL_MAX)),1,0)</f>
        <v>0</v>
      </c>
      <c r="AL2202" s="31" t="n">
        <f aca="false">IF(AK2202=1,IF(OBJECTIVE=1,AI2202,AJ2202),1000000000000)+ROW()*0.000000001</f>
        <v>1000000000000</v>
      </c>
      <c r="AM2202" s="31" t="n">
        <v>4.214004</v>
      </c>
      <c r="AN2202" s="41" t="n">
        <v>1.64798</v>
      </c>
      <c r="AO2202" s="31" t="n">
        <v>7.390741</v>
      </c>
      <c r="AP2202" s="31" t="n">
        <f aca="false">IF(CORE_MODE=1,G2202,IF(OR(CORE_MODE=3,CORE_MODE=4),G2202+(CHOOSE(N_CW+1,0,1,CW_N2,CW_N3,CW_N4,CW_N5,CW_N6)+CHOOSE(N_CW_A+1,0,CW_A1,CW_A2))*CW_PER_SWING*AM2202,AM2202))</f>
        <v>16.207643771052</v>
      </c>
      <c r="AQ2202" s="41" t="n">
        <f aca="false">IF(CORE_MODE=2,AN2202,K2202)</f>
        <v>1.674165</v>
      </c>
      <c r="AR2202" s="31" t="n">
        <f aca="false">IF(CORE_MODE=2,AO2202,L2202)</f>
        <v>7.522336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31" t="n">
        <v>7.264419</v>
      </c>
      <c r="H2203" s="8" t="n">
        <v>65.737785</v>
      </c>
      <c r="I2203" s="8" t="n">
        <v>3772.840689</v>
      </c>
      <c r="J2203" s="31" t="n">
        <v>57.39227</v>
      </c>
      <c r="K2203" s="41" t="n">
        <v>1.682376</v>
      </c>
      <c r="L2203" s="31" t="n">
        <v>10.343216</v>
      </c>
      <c r="M2203" s="8" t="n">
        <v>123.5</v>
      </c>
      <c r="N2203" s="8" t="n">
        <v>839</v>
      </c>
      <c r="O2203" s="31" t="n">
        <v>9.183835</v>
      </c>
      <c r="P2203" s="31" t="n">
        <v>21.010233</v>
      </c>
      <c r="Q2203" s="31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31" t="n">
        <v>5.066064</v>
      </c>
      <c r="W2203" s="41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2*ROUNDUP(G2203*1000/V_ZENER,0)*PRICE_Z+(4+IF(CORE_MODE=1,1,0)+IF(OR(CORE_MODE=3,CORE_MODE=4),1+2*N_CW+2*N_CW_A,0))*ROUNDUP(G2203*DIODE_SAFETY/V_STICK,0)*PRICE_STICK</f>
        <v>66.9</v>
      </c>
      <c r="AG2203" s="24" t="n">
        <f aca="false">SUM(X2203:AF2203)</f>
        <v>3276.39402369</v>
      </c>
      <c r="AH2203" s="20" t="n">
        <f aca="false">FIXED_BOM</f>
        <v>3666</v>
      </c>
      <c r="AI2203" s="24" t="n">
        <f aca="false">(AG2203+AH2203)*(1+CONT)</f>
        <v>7983.7531272435</v>
      </c>
      <c r="AJ2203" s="24" t="n">
        <f aca="false">IF(AR2203&gt;0,AI2203/AR2203,1000000000000)</f>
        <v>771.883051387837</v>
      </c>
      <c r="AK2203" s="8" t="n">
        <f aca="false">IF(AND(AP2203&gt;=V_NEED,AR2203&gt;=P_MIN,AQ2203&gt;=Z_MIN,F2203&lt;=N_CAP,D2203&lt;=R_MAX,OR(CORONA_REQ=0,O2203&gt;=G2203),OR(CORE_MODE&lt;&gt;3,E_CORE&lt;=E_NULL_MAX)),1,0)</f>
        <v>0</v>
      </c>
      <c r="AL2203" s="31" t="n">
        <f aca="false">IF(AK2203=1,IF(OBJECTIVE=1,AI2203,AJ2203),1000000000000)+ROW()*0.000000001</f>
        <v>1000000000000</v>
      </c>
      <c r="AM2203" s="31" t="n">
        <v>4.301489</v>
      </c>
      <c r="AN2203" s="41" t="n">
        <v>1.662423</v>
      </c>
      <c r="AO2203" s="31" t="n">
        <v>10.209301</v>
      </c>
      <c r="AP2203" s="31" t="n">
        <f aca="false">IF(CORE_MODE=1,G2203,IF(OR(CORE_MODE=3,CORE_MODE=4),G2203+(CHOOSE(N_CW+1,0,1,CW_N2,CW_N3,CW_N4,CW_N5,CW_N6)+CHOOSE(N_CW_A+1,0,CW_A1,CW_A2))*CW_PER_SWING*AM2203,AM2203))</f>
        <v>16.393309949607</v>
      </c>
      <c r="AQ2203" s="41" t="n">
        <f aca="false">IF(CORE_MODE=2,AN2203,K2203)</f>
        <v>1.682376</v>
      </c>
      <c r="AR2203" s="31" t="n">
        <f aca="false">IF(CORE_MODE=2,AO2203,L2203)</f>
        <v>10.343216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31" t="n">
        <v>7.264419</v>
      </c>
      <c r="H2204" s="8" t="n">
        <v>82.734527</v>
      </c>
      <c r="I2204" s="8" t="n">
        <v>4778.931539</v>
      </c>
      <c r="J2204" s="31" t="n">
        <v>57.762239</v>
      </c>
      <c r="K2204" s="41" t="n">
        <v>1.686945</v>
      </c>
      <c r="L2204" s="31" t="n">
        <v>13.15893</v>
      </c>
      <c r="M2204" s="8" t="n">
        <v>151</v>
      </c>
      <c r="N2204" s="8" t="n">
        <v>894</v>
      </c>
      <c r="O2204" s="31" t="n">
        <v>9.183835</v>
      </c>
      <c r="P2204" s="31" t="n">
        <v>26.262792</v>
      </c>
      <c r="Q2204" s="31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31" t="n">
        <v>5.869043</v>
      </c>
      <c r="W2204" s="41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2*ROUNDUP(G2204*1000/V_ZENER,0)*PRICE_Z+(4+IF(CORE_MODE=1,1,0)+IF(OR(CORE_MODE=3,CORE_MODE=4),1+2*N_CW+2*N_CW_A,0))*ROUNDUP(G2204*DIODE_SAFETY/V_STICK,0)*PRICE_STICK</f>
        <v>66.9</v>
      </c>
      <c r="AG2204" s="24" t="n">
        <f aca="false">SUM(X2204:AF2204)</f>
        <v>3924.33042121</v>
      </c>
      <c r="AH2204" s="20" t="n">
        <f aca="false">FIXED_BOM</f>
        <v>3666</v>
      </c>
      <c r="AI2204" s="24" t="n">
        <f aca="false">(AG2204+AH2204)*(1+CONT)</f>
        <v>8728.8799843915</v>
      </c>
      <c r="AJ2204" s="24" t="n">
        <f aca="false">IF(AR2204&gt;0,AI2204/AR2204,1000000000000)</f>
        <v>663.34268701114</v>
      </c>
      <c r="AK2204" s="8" t="n">
        <f aca="false">IF(AND(AP2204&gt;=V_NEED,AR2204&gt;=P_MIN,AQ2204&gt;=Z_MIN,F2204&lt;=N_CAP,D2204&lt;=R_MAX,OR(CORONA_REQ=0,O2204&gt;=G2204),OR(CORE_MODE&lt;&gt;3,E_CORE&lt;=E_NULL_MAX)),1,0)</f>
        <v>0</v>
      </c>
      <c r="AL2204" s="31" t="n">
        <f aca="false">IF(AK2204=1,IF(OBJECTIVE=1,AI2204,AJ2204),1000000000000)+ROW()*0.000000001</f>
        <v>1000000000000</v>
      </c>
      <c r="AM2204" s="31" t="n">
        <v>4.380078</v>
      </c>
      <c r="AN2204" s="41" t="n">
        <v>1.670904</v>
      </c>
      <c r="AO2204" s="31" t="n">
        <v>13.023928</v>
      </c>
      <c r="AP2204" s="31" t="n">
        <f aca="false">IF(CORE_MODE=1,G2204,IF(OR(CORE_MODE=3,CORE_MODE=4),G2204+(CHOOSE(N_CW+1,0,1,CW_N2,CW_N3,CW_N4,CW_N5,CW_N6)+CHOOSE(N_CW_A+1,0,CW_A1,CW_A2))*CW_PER_SWING*AM2204,AM2204))</f>
        <v>16.560096476514</v>
      </c>
      <c r="AQ2204" s="41" t="n">
        <f aca="false">IF(CORE_MODE=2,AN2204,K2204)</f>
        <v>1.686945</v>
      </c>
      <c r="AR2204" s="31" t="n">
        <f aca="false">IF(CORE_MODE=2,AO2204,L2204)</f>
        <v>13.15893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31" t="n">
        <v>7.264419</v>
      </c>
      <c r="H2205" s="8" t="n">
        <v>99.73127</v>
      </c>
      <c r="I2205" s="8" t="n">
        <v>5785.022389</v>
      </c>
      <c r="J2205" s="31" t="n">
        <v>58.006104</v>
      </c>
      <c r="K2205" s="41" t="n">
        <v>1.690238</v>
      </c>
      <c r="L2205" s="31" t="n">
        <v>15.972666</v>
      </c>
      <c r="M2205" s="8" t="n">
        <v>178.5</v>
      </c>
      <c r="N2205" s="8" t="n">
        <v>949</v>
      </c>
      <c r="O2205" s="31" t="n">
        <v>9.183835</v>
      </c>
      <c r="P2205" s="31" t="n">
        <v>31.51535</v>
      </c>
      <c r="Q2205" s="31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31" t="n">
        <v>6.672021</v>
      </c>
      <c r="W2205" s="41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2*ROUNDUP(G2205*1000/V_ZENER,0)*PRICE_Z+(4+IF(CORE_MODE=1,1,0)+IF(OR(CORE_MODE=3,CORE_MODE=4),1+2*N_CW+2*N_CW_A,0))*ROUNDUP(G2205*DIODE_SAFETY/V_STICK,0)*PRICE_STICK</f>
        <v>66.9</v>
      </c>
      <c r="AG2205" s="24" t="n">
        <f aca="false">SUM(X2205:AF2205)</f>
        <v>4572.26679629</v>
      </c>
      <c r="AH2205" s="20" t="n">
        <f aca="false">FIXED_BOM</f>
        <v>3666</v>
      </c>
      <c r="AI2205" s="24" t="n">
        <f aca="false">(AG2205+AH2205)*(1+CONT)</f>
        <v>9474.0068157335</v>
      </c>
      <c r="AJ2205" s="24" t="n">
        <f aca="false">IF(AR2205&gt;0,AI2205/AR2205,1000000000000)</f>
        <v>593.138729360114</v>
      </c>
      <c r="AK2205" s="8" t="n">
        <f aca="false">IF(AND(AP2205&gt;=V_NEED,AR2205&gt;=P_MIN,AQ2205&gt;=Z_MIN,F2205&lt;=N_CAP,D2205&lt;=R_MAX,OR(CORONA_REQ=0,O2205&gt;=G2205),OR(CORE_MODE&lt;&gt;3,E_CORE&lt;=E_NULL_MAX)),1,0)</f>
        <v>0</v>
      </c>
      <c r="AL2205" s="31" t="n">
        <f aca="false">IF(AK2205=1,IF(OBJECTIVE=1,AI2205,AJ2205),1000000000000)+ROW()*0.000000001</f>
        <v>1000000000000</v>
      </c>
      <c r="AM2205" s="31" t="n">
        <v>4.443594</v>
      </c>
      <c r="AN2205" s="41" t="n">
        <v>1.677381</v>
      </c>
      <c r="AO2205" s="31" t="n">
        <v>15.843478</v>
      </c>
      <c r="AP2205" s="31" t="n">
        <f aca="false">IF(CORE_MODE=1,G2205,IF(OR(CORE_MODE=3,CORE_MODE=4),G2205+(CHOOSE(N_CW+1,0,1,CW_N2,CW_N3,CW_N4,CW_N5,CW_N6)+CHOOSE(N_CW_A+1,0,CW_A1,CW_A2))*CW_PER_SWING*AM2205,AM2205))</f>
        <v>16.694894133222</v>
      </c>
      <c r="AQ2205" s="41" t="n">
        <f aca="false">IF(CORE_MODE=2,AN2205,K2205)</f>
        <v>1.690238</v>
      </c>
      <c r="AR2205" s="31" t="n">
        <f aca="false">IF(CORE_MODE=2,AO2205,L2205)</f>
        <v>15.972666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31" t="n">
        <v>7.264419</v>
      </c>
      <c r="H2206" s="8" t="n">
        <v>133.724755</v>
      </c>
      <c r="I2206" s="8" t="n">
        <v>7797.20409</v>
      </c>
      <c r="J2206" s="31" t="n">
        <v>58.307859</v>
      </c>
      <c r="K2206" s="41" t="n">
        <v>1.694519</v>
      </c>
      <c r="L2206" s="31" t="n">
        <v>21.62621</v>
      </c>
      <c r="M2206" s="8" t="n">
        <v>239</v>
      </c>
      <c r="N2206" s="8" t="n">
        <v>1070</v>
      </c>
      <c r="O2206" s="31" t="n">
        <v>9.183835</v>
      </c>
      <c r="P2206" s="31" t="n">
        <v>42.020467</v>
      </c>
      <c r="Q2206" s="31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31" t="n">
        <v>8.438574</v>
      </c>
      <c r="W2206" s="41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2*ROUNDUP(G2206*1000/V_ZENER,0)*PRICE_Z+(4+IF(CORE_MODE=1,1,0)+IF(OR(CORE_MODE=3,CORE_MODE=4),1+2*N_CW+2*N_CW_A,0))*ROUNDUP(G2206*DIODE_SAFETY/V_STICK,0)*PRICE_STICK</f>
        <v>66.9</v>
      </c>
      <c r="AG2206" s="24" t="n">
        <f aca="false">SUM(X2206:AF2206)</f>
        <v>5993.61724571</v>
      </c>
      <c r="AH2206" s="20" t="n">
        <f aca="false">FIXED_BOM</f>
        <v>3666</v>
      </c>
      <c r="AI2206" s="24" t="n">
        <f aca="false">(AG2206+AH2206)*(1+CONT)</f>
        <v>11108.5598325665</v>
      </c>
      <c r="AJ2206" s="24" t="n">
        <f aca="false">IF(AR2206&gt;0,AI2206/AR2206,1000000000000)</f>
        <v>513.661886783052</v>
      </c>
      <c r="AK2206" s="8" t="n">
        <f aca="false">IF(AND(AP2206&gt;=V_NEED,AR2206&gt;=P_MIN,AQ2206&gt;=Z_MIN,F2206&lt;=N_CAP,D2206&lt;=R_MAX,OR(CORONA_REQ=0,O2206&gt;=G2206),OR(CORE_MODE&lt;&gt;3,E_CORE&lt;=E_NULL_MAX)),1,0)</f>
        <v>0</v>
      </c>
      <c r="AL2206" s="31" t="n">
        <f aca="false">IF(AK2206=1,IF(OBJECTIVE=1,AI2206,AJ2206),1000000000000)+ROW()*0.000000001</f>
        <v>1000000000000</v>
      </c>
      <c r="AM2206" s="31" t="n">
        <v>4.627312</v>
      </c>
      <c r="AN2206" s="41" t="n">
        <v>1.684534</v>
      </c>
      <c r="AO2206" s="31" t="n">
        <v>21.489917</v>
      </c>
      <c r="AP2206" s="31" t="n">
        <f aca="false">IF(CORE_MODE=1,G2206,IF(OR(CORE_MODE=3,CORE_MODE=4),G2206+(CHOOSE(N_CW+1,0,1,CW_N2,CW_N3,CW_N4,CW_N5,CW_N6)+CHOOSE(N_CW_A+1,0,CW_A1,CW_A2))*CW_PER_SWING*AM2206,AM2206))</f>
        <v>17.084792047056</v>
      </c>
      <c r="AQ2206" s="41" t="n">
        <f aca="false">IF(CORE_MODE=2,AN2206,K2206)</f>
        <v>1.694519</v>
      </c>
      <c r="AR2206" s="31" t="n">
        <f aca="false">IF(CORE_MODE=2,AO2206,L2206)</f>
        <v>21.62621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31" t="n">
        <v>7.264419</v>
      </c>
      <c r="H2207" s="8" t="n">
        <v>43.973366</v>
      </c>
      <c r="I2207" s="8" t="n">
        <v>2139.352086</v>
      </c>
      <c r="J2207" s="31" t="n">
        <v>48.651088</v>
      </c>
      <c r="K2207" s="41" t="n">
        <v>1.657788</v>
      </c>
      <c r="L2207" s="31" t="n">
        <v>5.725201</v>
      </c>
      <c r="M2207" s="8" t="n">
        <v>63</v>
      </c>
      <c r="N2207" s="8" t="n">
        <v>718</v>
      </c>
      <c r="O2207" s="31" t="n">
        <v>9.183835</v>
      </c>
      <c r="P2207" s="31" t="n">
        <v>12.48432</v>
      </c>
      <c r="Q2207" s="31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31" t="n">
        <v>3.299512</v>
      </c>
      <c r="W2207" s="41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2*ROUNDUP(G2207*1000/V_ZENER,0)*PRICE_Z+(4+IF(CORE_MODE=1,1,0)+IF(OR(CORE_MODE=3,CORE_MODE=4),1+2*N_CW+2*N_CW_A,0))*ROUNDUP(G2207*DIODE_SAFETY/V_STICK,0)*PRICE_STICK</f>
        <v>66.9</v>
      </c>
      <c r="AG2207" s="24" t="n">
        <f aca="false">SUM(X2207:AF2207)</f>
        <v>1878.73470615</v>
      </c>
      <c r="AH2207" s="20" t="n">
        <f aca="false">FIXED_BOM</f>
        <v>3666</v>
      </c>
      <c r="AI2207" s="24" t="n">
        <f aca="false">(AG2207+AH2207)*(1+CONT)</f>
        <v>6376.4449120725</v>
      </c>
      <c r="AJ2207" s="24" t="n">
        <f aca="false">IF(AR2207&gt;0,AI2207/AR2207,1000000000000)</f>
        <v>1113.75040143962</v>
      </c>
      <c r="AK2207" s="8" t="n">
        <f aca="false">IF(AND(AP2207&gt;=V_NEED,AR2207&gt;=P_MIN,AQ2207&gt;=Z_MIN,F2207&lt;=N_CAP,D2207&lt;=R_MAX,OR(CORONA_REQ=0,O2207&gt;=G2207),OR(CORE_MODE&lt;&gt;3,E_CORE&lt;=E_NULL_MAX)),1,0)</f>
        <v>0</v>
      </c>
      <c r="AL2207" s="31" t="n">
        <f aca="false">IF(AK2207=1,IF(OBJECTIVE=1,AI2207,AJ2207),1000000000000)+ROW()*0.000000001</f>
        <v>1000000000000</v>
      </c>
      <c r="AM2207" s="31" t="n">
        <v>4.174978</v>
      </c>
      <c r="AN2207" s="41" t="n">
        <v>1.624217</v>
      </c>
      <c r="AO2207" s="31" t="n">
        <v>5.589085</v>
      </c>
      <c r="AP2207" s="31" t="n">
        <f aca="false">IF(CORE_MODE=1,G2207,IF(OR(CORE_MODE=3,CORE_MODE=4),G2207+(CHOOSE(N_CW+1,0,1,CW_N2,CW_N3,CW_N4,CW_N5,CW_N6)+CHOOSE(N_CW_A+1,0,CW_A1,CW_A2))*CW_PER_SWING*AM2207,AM2207))</f>
        <v>16.124820335214</v>
      </c>
      <c r="AQ2207" s="41" t="n">
        <f aca="false">IF(CORE_MODE=2,AN2207,K2207)</f>
        <v>1.657788</v>
      </c>
      <c r="AR2207" s="31" t="n">
        <f aca="false">IF(CORE_MODE=2,AO2207,L2207)</f>
        <v>5.725201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31" t="n">
        <v>7.264419</v>
      </c>
      <c r="H2208" s="8" t="n">
        <v>67.958146</v>
      </c>
      <c r="I2208" s="8" t="n">
        <v>3361.838992</v>
      </c>
      <c r="J2208" s="31" t="n">
        <v>49.469257</v>
      </c>
      <c r="K2208" s="41" t="n">
        <v>1.671266</v>
      </c>
      <c r="L2208" s="31" t="n">
        <v>9.117285</v>
      </c>
      <c r="M2208" s="8" t="n">
        <v>96</v>
      </c>
      <c r="N2208" s="8" t="n">
        <v>784</v>
      </c>
      <c r="O2208" s="31" t="n">
        <v>9.183835</v>
      </c>
      <c r="P2208" s="31" t="n">
        <v>18.72648</v>
      </c>
      <c r="Q2208" s="31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31" t="n">
        <v>4.263086</v>
      </c>
      <c r="W2208" s="41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2*ROUNDUP(G2208*1000/V_ZENER,0)*PRICE_Z+(4+IF(CORE_MODE=1,1,0)+IF(OR(CORE_MODE=3,CORE_MODE=4),1+2*N_CW+2*N_CW_A,0))*ROUNDUP(G2208*DIODE_SAFETY/V_STICK,0)*PRICE_STICK</f>
        <v>66.9</v>
      </c>
      <c r="AG2208" s="24" t="n">
        <f aca="false">SUM(X2208:AF2208)</f>
        <v>2663.99424446</v>
      </c>
      <c r="AH2208" s="20" t="n">
        <f aca="false">FIXED_BOM</f>
        <v>3666</v>
      </c>
      <c r="AI2208" s="24" t="n">
        <f aca="false">(AG2208+AH2208)*(1+CONT)</f>
        <v>7279.493381129</v>
      </c>
      <c r="AJ2208" s="24" t="n">
        <f aca="false">IF(AR2208&gt;0,AI2208/AR2208,1000000000000)</f>
        <v>798.427753561395</v>
      </c>
      <c r="AK2208" s="8" t="n">
        <f aca="false">IF(AND(AP2208&gt;=V_NEED,AR2208&gt;=P_MIN,AQ2208&gt;=Z_MIN,F2208&lt;=N_CAP,D2208&lt;=R_MAX,OR(CORONA_REQ=0,O2208&gt;=G2208),OR(CORE_MODE&lt;&gt;3,E_CORE&lt;=E_NULL_MAX)),1,0)</f>
        <v>0</v>
      </c>
      <c r="AL2208" s="31" t="n">
        <f aca="false">IF(AK2208=1,IF(OBJECTIVE=1,AI2208,AJ2208),1000000000000)+ROW()*0.000000001</f>
        <v>1000000000000</v>
      </c>
      <c r="AM2208" s="31" t="n">
        <v>4.25957</v>
      </c>
      <c r="AN2208" s="41" t="n">
        <v>1.649702</v>
      </c>
      <c r="AO2208" s="31" t="n">
        <v>8.986621</v>
      </c>
      <c r="AP2208" s="31" t="n">
        <f aca="false">IF(CORE_MODE=1,G2208,IF(OR(CORE_MODE=3,CORE_MODE=4),G2208+(CHOOSE(N_CW+1,0,1,CW_N2,CW_N3,CW_N4,CW_N5,CW_N6)+CHOOSE(N_CW_A+1,0,CW_A1,CW_A2))*CW_PER_SWING*AM2208,AM2208))</f>
        <v>16.30434680691</v>
      </c>
      <c r="AQ2208" s="41" t="n">
        <f aca="false">IF(CORE_MODE=2,AN2208,K2208)</f>
        <v>1.671266</v>
      </c>
      <c r="AR2208" s="31" t="n">
        <f aca="false">IF(CORE_MODE=2,AO2208,L2208)</f>
        <v>9.117285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31" t="n">
        <v>7.264419</v>
      </c>
      <c r="H2209" s="8" t="n">
        <v>91.942926</v>
      </c>
      <c r="I2209" s="8" t="n">
        <v>4584.325898</v>
      </c>
      <c r="J2209" s="31" t="n">
        <v>49.860561</v>
      </c>
      <c r="K2209" s="41" t="n">
        <v>1.678432</v>
      </c>
      <c r="L2209" s="31" t="n">
        <v>12.519676</v>
      </c>
      <c r="M2209" s="8" t="n">
        <v>129</v>
      </c>
      <c r="N2209" s="8" t="n">
        <v>850</v>
      </c>
      <c r="O2209" s="31" t="n">
        <v>9.183835</v>
      </c>
      <c r="P2209" s="31" t="n">
        <v>24.96864</v>
      </c>
      <c r="Q2209" s="31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31" t="n">
        <v>5.22666</v>
      </c>
      <c r="W2209" s="41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2*ROUNDUP(G2209*1000/V_ZENER,0)*PRICE_Z+(4+IF(CORE_MODE=1,1,0)+IF(OR(CORE_MODE=3,CORE_MODE=4),1+2*N_CW+2*N_CW_A,0))*ROUNDUP(G2209*DIODE_SAFETY/V_STICK,0)*PRICE_STICK</f>
        <v>66.9</v>
      </c>
      <c r="AG2209" s="24" t="n">
        <f aca="false">SUM(X2209:AF2209)</f>
        <v>3449.25383777</v>
      </c>
      <c r="AH2209" s="20" t="n">
        <f aca="false">FIXED_BOM</f>
        <v>3666</v>
      </c>
      <c r="AI2209" s="24" t="n">
        <f aca="false">(AG2209+AH2209)*(1+CONT)</f>
        <v>8182.5419134355</v>
      </c>
      <c r="AJ2209" s="24" t="n">
        <f aca="false">IF(AR2209&gt;0,AI2209/AR2209,1000000000000)</f>
        <v>653.574574408755</v>
      </c>
      <c r="AK2209" s="8" t="n">
        <f aca="false">IF(AND(AP2209&gt;=V_NEED,AR2209&gt;=P_MIN,AQ2209&gt;=Z_MIN,F2209&lt;=N_CAP,D2209&lt;=R_MAX,OR(CORONA_REQ=0,O2209&gt;=G2209),OR(CORE_MODE&lt;&gt;3,E_CORE&lt;=E_NULL_MAX)),1,0)</f>
        <v>0</v>
      </c>
      <c r="AL2209" s="31" t="n">
        <f aca="false">IF(AK2209=1,IF(OBJECTIVE=1,AI2209,AJ2209),1000000000000)+ROW()*0.000000001</f>
        <v>1000000000000</v>
      </c>
      <c r="AM2209" s="31" t="n">
        <v>4.362054</v>
      </c>
      <c r="AN2209" s="41" t="n">
        <v>1.661912</v>
      </c>
      <c r="AO2209" s="31" t="n">
        <v>12.384617</v>
      </c>
      <c r="AP2209" s="31" t="n">
        <f aca="false">IF(CORE_MODE=1,G2209,IF(OR(CORE_MODE=3,CORE_MODE=4),G2209+(CHOOSE(N_CW+1,0,1,CW_N2,CW_N3,CW_N4,CW_N5,CW_N6)+CHOOSE(N_CW_A+1,0,CW_A1,CW_A2))*CW_PER_SWING*AM2209,AM2209))</f>
        <v>16.521844808202</v>
      </c>
      <c r="AQ2209" s="41" t="n">
        <f aca="false">IF(CORE_MODE=2,AN2209,K2209)</f>
        <v>1.678432</v>
      </c>
      <c r="AR2209" s="31" t="n">
        <f aca="false">IF(CORE_MODE=2,AO2209,L2209)</f>
        <v>12.519676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31" t="n">
        <v>7.264419</v>
      </c>
      <c r="H2210" s="8" t="n">
        <v>115.927706</v>
      </c>
      <c r="I2210" s="8" t="n">
        <v>5806.812804</v>
      </c>
      <c r="J2210" s="31" t="n">
        <v>50.089948</v>
      </c>
      <c r="K2210" s="41" t="n">
        <v>1.681837</v>
      </c>
      <c r="L2210" s="31" t="n">
        <v>15.909883</v>
      </c>
      <c r="M2210" s="8" t="n">
        <v>156.5</v>
      </c>
      <c r="N2210" s="8" t="n">
        <v>905</v>
      </c>
      <c r="O2210" s="31" t="n">
        <v>9.183835</v>
      </c>
      <c r="P2210" s="31" t="n">
        <v>31.2108</v>
      </c>
      <c r="Q2210" s="31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31" t="n">
        <v>6.029639</v>
      </c>
      <c r="W2210" s="41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2*ROUNDUP(G2210*1000/V_ZENER,0)*PRICE_Z+(4+IF(CORE_MODE=1,1,0)+IF(OR(CORE_MODE=3,CORE_MODE=4),1+2*N_CW+2*N_CW_A,0))*ROUNDUP(G2210*DIODE_SAFETY/V_STICK,0)*PRICE_STICK</f>
        <v>66.9</v>
      </c>
      <c r="AG2210" s="24" t="n">
        <f aca="false">SUM(X2210:AF2210)</f>
        <v>4109.03575379</v>
      </c>
      <c r="AH2210" s="20" t="n">
        <f aca="false">FIXED_BOM</f>
        <v>3666</v>
      </c>
      <c r="AI2210" s="24" t="n">
        <f aca="false">(AG2210+AH2210)*(1+CONT)</f>
        <v>8941.2911168585</v>
      </c>
      <c r="AJ2210" s="24" t="n">
        <f aca="false">IF(AR2210&gt;0,AI2210/AR2210,1000000000000)</f>
        <v>561.996032080091</v>
      </c>
      <c r="AK2210" s="8" t="n">
        <f aca="false">IF(AND(AP2210&gt;=V_NEED,AR2210&gt;=P_MIN,AQ2210&gt;=Z_MIN,F2210&lt;=N_CAP,D2210&lt;=R_MAX,OR(CORONA_REQ=0,O2210&gt;=G2210),OR(CORE_MODE&lt;&gt;3,E_CORE&lt;=E_NULL_MAX)),1,0)</f>
        <v>0</v>
      </c>
      <c r="AL2210" s="31" t="n">
        <f aca="false">IF(AK2210=1,IF(OBJECTIVE=1,AI2210,AJ2210),1000000000000)+ROW()*0.000000001</f>
        <v>1000000000000</v>
      </c>
      <c r="AM2210" s="31" t="n">
        <v>4.440162</v>
      </c>
      <c r="AN2210" s="41" t="n">
        <v>1.66921</v>
      </c>
      <c r="AO2210" s="31" t="n">
        <v>15.781196</v>
      </c>
      <c r="AP2210" s="31" t="n">
        <f aca="false">IF(CORE_MODE=1,G2210,IF(OR(CORE_MODE=3,CORE_MODE=4),G2210+(CHOOSE(N_CW+1,0,1,CW_N2,CW_N3,CW_N4,CW_N5,CW_N6)+CHOOSE(N_CW_A+1,0,CW_A1,CW_A2))*CW_PER_SWING*AM2210,AM2210))</f>
        <v>16.687610526606</v>
      </c>
      <c r="AQ2210" s="41" t="n">
        <f aca="false">IF(CORE_MODE=2,AN2210,K2210)</f>
        <v>1.681837</v>
      </c>
      <c r="AR2210" s="31" t="n">
        <f aca="false">IF(CORE_MODE=2,AO2210,L2210)</f>
        <v>15.909883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31" t="n">
        <v>7.264419</v>
      </c>
      <c r="H2211" s="8" t="n">
        <v>139.912487</v>
      </c>
      <c r="I2211" s="8" t="n">
        <v>7029.29971</v>
      </c>
      <c r="J2211" s="31" t="n">
        <v>50.240689</v>
      </c>
      <c r="K2211" s="41" t="n">
        <v>1.684357</v>
      </c>
      <c r="L2211" s="31" t="n">
        <v>19.312793</v>
      </c>
      <c r="M2211" s="8" t="n">
        <v>189.5</v>
      </c>
      <c r="N2211" s="8" t="n">
        <v>971</v>
      </c>
      <c r="O2211" s="31" t="n">
        <v>9.183835</v>
      </c>
      <c r="P2211" s="31" t="n">
        <v>37.45296</v>
      </c>
      <c r="Q2211" s="31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31" t="n">
        <v>6.993213</v>
      </c>
      <c r="W2211" s="41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2*ROUNDUP(G2211*1000/V_ZENER,0)*PRICE_Z+(4+IF(CORE_MODE=1,1,0)+IF(OR(CORE_MODE=3,CORE_MODE=4),1+2*N_CW+2*N_CW_A,0))*ROUNDUP(G2211*DIODE_SAFETY/V_STICK,0)*PRICE_STICK</f>
        <v>66.9</v>
      </c>
      <c r="AG2211" s="24" t="n">
        <f aca="false">SUM(X2211:AF2211)</f>
        <v>4894.2952871</v>
      </c>
      <c r="AH2211" s="20" t="n">
        <f aca="false">FIXED_BOM</f>
        <v>3666</v>
      </c>
      <c r="AI2211" s="24" t="n">
        <f aca="false">(AG2211+AH2211)*(1+CONT)</f>
        <v>9844.339580165</v>
      </c>
      <c r="AJ2211" s="24" t="n">
        <f aca="false">IF(AR2211&gt;0,AI2211/AR2211,1000000000000)</f>
        <v>509.731532884187</v>
      </c>
      <c r="AK2211" s="8" t="n">
        <f aca="false">IF(AND(AP2211&gt;=V_NEED,AR2211&gt;=P_MIN,AQ2211&gt;=Z_MIN,F2211&lt;=N_CAP,D2211&lt;=R_MAX,OR(CORONA_REQ=0,O2211&gt;=G2211),OR(CORE_MODE&lt;&gt;3,E_CORE&lt;=E_NULL_MAX)),1,0)</f>
        <v>0</v>
      </c>
      <c r="AL2211" s="31" t="n">
        <f aca="false">IF(AK2211=1,IF(OBJECTIVE=1,AI2211,AJ2211),1000000000000)+ROW()*0.000000001</f>
        <v>1000000000000</v>
      </c>
      <c r="AM2211" s="31" t="n">
        <v>4.553824</v>
      </c>
      <c r="AN2211" s="41" t="n">
        <v>1.67362</v>
      </c>
      <c r="AO2211" s="31" t="n">
        <v>19.179885</v>
      </c>
      <c r="AP2211" s="31" t="n">
        <f aca="false">IF(CORE_MODE=1,G2211,IF(OR(CORE_MODE=3,CORE_MODE=4),G2211+(CHOOSE(N_CW+1,0,1,CW_N2,CW_N3,CW_N4,CW_N5,CW_N6)+CHOOSE(N_CW_A+1,0,CW_A1,CW_A2))*CW_PER_SWING*AM2211,AM2211))</f>
        <v>16.928831183712</v>
      </c>
      <c r="AQ2211" s="41" t="n">
        <f aca="false">IF(CORE_MODE=2,AN2211,K2211)</f>
        <v>1.684357</v>
      </c>
      <c r="AR2211" s="31" t="n">
        <f aca="false">IF(CORE_MODE=2,AO2211,L2211)</f>
        <v>19.312793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31" t="n">
        <v>7.264419</v>
      </c>
      <c r="H2212" s="8" t="n">
        <v>187.882047</v>
      </c>
      <c r="I2212" s="8" t="n">
        <v>9474.273523</v>
      </c>
      <c r="J2212" s="31" t="n">
        <v>50.42671</v>
      </c>
      <c r="K2212" s="41" t="n">
        <v>1.687679</v>
      </c>
      <c r="L2212" s="31" t="n">
        <v>26.103247</v>
      </c>
      <c r="M2212" s="8" t="n">
        <v>250</v>
      </c>
      <c r="N2212" s="8" t="n">
        <v>1092</v>
      </c>
      <c r="O2212" s="31" t="n">
        <v>9.183835</v>
      </c>
      <c r="P2212" s="31" t="n">
        <v>49.93728</v>
      </c>
      <c r="Q2212" s="31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31" t="n">
        <v>8.759766</v>
      </c>
      <c r="W2212" s="41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2*ROUNDUP(G2212*1000/V_ZENER,0)*PRICE_Z+(4+IF(CORE_MODE=1,1,0)+IF(OR(CORE_MODE=3,CORE_MODE=4),1+2*N_CW+2*N_CW_A,0))*ROUNDUP(G2212*DIODE_SAFETY/V_STICK,0)*PRICE_STICK</f>
        <v>66.9</v>
      </c>
      <c r="AG2212" s="24" t="n">
        <f aca="false">SUM(X2212:AF2212)</f>
        <v>6339.33679643</v>
      </c>
      <c r="AH2212" s="20" t="n">
        <f aca="false">FIXED_BOM</f>
        <v>3666</v>
      </c>
      <c r="AI2212" s="24" t="n">
        <f aca="false">(AG2212+AH2212)*(1+CONT)</f>
        <v>11506.1373158945</v>
      </c>
      <c r="AJ2212" s="24" t="n">
        <f aca="false">IF(AR2212&gt;0,AI2212/AR2212,1000000000000)</f>
        <v>440.793335629644</v>
      </c>
      <c r="AK2212" s="8" t="n">
        <f aca="false">IF(AND(AP2212&gt;=V_NEED,AR2212&gt;=P_MIN,AQ2212&gt;=Z_MIN,F2212&lt;=N_CAP,D2212&lt;=R_MAX,OR(CORONA_REQ=0,O2212&gt;=G2212),OR(CORE_MODE&lt;&gt;3,E_CORE&lt;=E_NULL_MAX)),1,0)</f>
        <v>0</v>
      </c>
      <c r="AL2212" s="31" t="n">
        <f aca="false">IF(AK2212=1,IF(OBJECTIVE=1,AI2212,AJ2212),1000000000000)+ROW()*0.000000001</f>
        <v>1000000000000</v>
      </c>
      <c r="AM2212" s="31" t="n">
        <v>4.747754</v>
      </c>
      <c r="AN2212" s="41" t="n">
        <v>1.6795</v>
      </c>
      <c r="AO2212" s="31" t="n">
        <v>25.964587</v>
      </c>
      <c r="AP2212" s="31" t="n">
        <f aca="false">IF(CORE_MODE=1,G2212,IF(OR(CORE_MODE=3,CORE_MODE=4),G2212+(CHOOSE(N_CW+1,0,1,CW_N2,CW_N3,CW_N4,CW_N5,CW_N6)+CHOOSE(N_CW_A+1,0,CW_A1,CW_A2))*CW_PER_SWING*AM2212,AM2212))</f>
        <v>17.340401647302</v>
      </c>
      <c r="AQ2212" s="41" t="n">
        <f aca="false">IF(CORE_MODE=2,AN2212,K2212)</f>
        <v>1.687679</v>
      </c>
      <c r="AR2212" s="31" t="n">
        <f aca="false">IF(CORE_MODE=2,AO2212,L2212)</f>
        <v>26.103247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31" t="n">
        <v>7.264419</v>
      </c>
      <c r="H2213" s="8" t="n">
        <v>73.701381</v>
      </c>
      <c r="I2213" s="8" t="n">
        <v>2518.637609</v>
      </c>
      <c r="J2213" s="31" t="n">
        <v>34.173547</v>
      </c>
      <c r="K2213" s="41" t="n">
        <v>1.63736</v>
      </c>
      <c r="L2213" s="31" t="n">
        <v>6.607883</v>
      </c>
      <c r="M2213" s="8" t="n">
        <v>68.5</v>
      </c>
      <c r="N2213" s="8" t="n">
        <v>729</v>
      </c>
      <c r="O2213" s="31" t="n">
        <v>9.183835</v>
      </c>
      <c r="P2213" s="31" t="n">
        <v>14.463523</v>
      </c>
      <c r="Q2213" s="31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31" t="n">
        <v>3.460107</v>
      </c>
      <c r="W2213" s="41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2*ROUNDUP(G2213*1000/V_ZENER,0)*PRICE_Z+(4+IF(CORE_MODE=1,1,0)+IF(OR(CORE_MODE=3,CORE_MODE=4),1+2*N_CW+2*N_CW_A,0))*ROUNDUP(G2213*DIODE_SAFETY/V_STICK,0)*PRICE_STICK</f>
        <v>66.9</v>
      </c>
      <c r="AG2213" s="24" t="n">
        <f aca="false">SUM(X2213:AF2213)</f>
        <v>2027.90338835</v>
      </c>
      <c r="AH2213" s="20" t="n">
        <f aca="false">FIXED_BOM</f>
        <v>3666</v>
      </c>
      <c r="AI2213" s="24" t="n">
        <f aca="false">(AG2213+AH2213)*(1+CONT)</f>
        <v>6547.9888966025</v>
      </c>
      <c r="AJ2213" s="24" t="n">
        <f aca="false">IF(AR2213&gt;0,AI2213/AR2213,1000000000000)</f>
        <v>990.935961881059</v>
      </c>
      <c r="AK2213" s="8" t="n">
        <f aca="false">IF(AND(AP2213&gt;=V_NEED,AR2213&gt;=P_MIN,AQ2213&gt;=Z_MIN,F2213&lt;=N_CAP,D2213&lt;=R_MAX,OR(CORONA_REQ=0,O2213&gt;=G2213),OR(CORE_MODE&lt;&gt;3,E_CORE&lt;=E_NULL_MAX)),1,0)</f>
        <v>0</v>
      </c>
      <c r="AL2213" s="31" t="n">
        <f aca="false">IF(AK2213=1,IF(OBJECTIVE=1,AI2213,AJ2213),1000000000000)+ROW()*0.000000001</f>
        <v>1000000000000</v>
      </c>
      <c r="AM2213" s="31" t="n">
        <v>4.186415</v>
      </c>
      <c r="AN2213" s="41" t="n">
        <v>1.609857</v>
      </c>
      <c r="AO2213" s="31" t="n">
        <v>6.474435</v>
      </c>
      <c r="AP2213" s="31" t="n">
        <f aca="false">IF(CORE_MODE=1,G2213,IF(OR(CORE_MODE=3,CORE_MODE=4),G2213+(CHOOSE(N_CW+1,0,1,CW_N2,CW_N3,CW_N4,CW_N5,CW_N6)+CHOOSE(N_CW_A+1,0,CW_A1,CW_A2))*CW_PER_SWING*AM2213,AM2213))</f>
        <v>16.149092657145</v>
      </c>
      <c r="AQ2213" s="41" t="n">
        <f aca="false">IF(CORE_MODE=2,AN2213,K2213)</f>
        <v>1.63736</v>
      </c>
      <c r="AR2213" s="31" t="n">
        <f aca="false">IF(CORE_MODE=2,AO2213,L2213)</f>
        <v>6.607883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31" t="n">
        <v>7.264419</v>
      </c>
      <c r="H2214" s="8" t="n">
        <v>114.673599</v>
      </c>
      <c r="I2214" s="8" t="n">
        <v>3957.8591</v>
      </c>
      <c r="J2214" s="31" t="n">
        <v>34.514127</v>
      </c>
      <c r="K2214" s="41" t="n">
        <v>1.649384</v>
      </c>
      <c r="L2214" s="31" t="n">
        <v>10.513128</v>
      </c>
      <c r="M2214" s="8" t="n">
        <v>101.5</v>
      </c>
      <c r="N2214" s="8" t="n">
        <v>795</v>
      </c>
      <c r="O2214" s="31" t="n">
        <v>9.183835</v>
      </c>
      <c r="P2214" s="31" t="n">
        <v>21.695285</v>
      </c>
      <c r="Q2214" s="31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31" t="n">
        <v>4.423682</v>
      </c>
      <c r="W2214" s="41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2*ROUNDUP(G2214*1000/V_ZENER,0)*PRICE_Z+(4+IF(CORE_MODE=1,1,0)+IF(OR(CORE_MODE=3,CORE_MODE=4),1+2*N_CW+2*N_CW_A,0))*ROUNDUP(G2214*DIODE_SAFETY/V_STICK,0)*PRICE_STICK</f>
        <v>66.9</v>
      </c>
      <c r="AG2214" s="24" t="n">
        <f aca="false">SUM(X2214:AF2214)</f>
        <v>2825.00851213</v>
      </c>
      <c r="AH2214" s="20" t="n">
        <f aca="false">FIXED_BOM</f>
        <v>3666</v>
      </c>
      <c r="AI2214" s="24" t="n">
        <f aca="false">(AG2214+AH2214)*(1+CONT)</f>
        <v>7464.6597889495</v>
      </c>
      <c r="AJ2214" s="24" t="n">
        <f aca="false">IF(AR2214&gt;0,AI2214/AR2214,1000000000000)</f>
        <v>710.032236737677</v>
      </c>
      <c r="AK2214" s="8" t="n">
        <f aca="false">IF(AND(AP2214&gt;=V_NEED,AR2214&gt;=P_MIN,AQ2214&gt;=Z_MIN,F2214&lt;=N_CAP,D2214&lt;=R_MAX,OR(CORONA_REQ=0,O2214&gt;=G2214),OR(CORE_MODE&lt;&gt;3,E_CORE&lt;=E_NULL_MAX)),1,0)</f>
        <v>0</v>
      </c>
      <c r="AL2214" s="31" t="n">
        <f aca="false">IF(AK2214=1,IF(OBJECTIVE=1,AI2214,AJ2214),1000000000000)+ROW()*0.000000001</f>
        <v>1000000000000</v>
      </c>
      <c r="AM2214" s="31" t="n">
        <v>4.300341</v>
      </c>
      <c r="AN2214" s="41" t="n">
        <v>1.631246</v>
      </c>
      <c r="AO2214" s="31" t="n">
        <v>10.379735</v>
      </c>
      <c r="AP2214" s="31" t="n">
        <f aca="false">IF(CORE_MODE=1,G2214,IF(OR(CORE_MODE=3,CORE_MODE=4),G2214+(CHOOSE(N_CW+1,0,1,CW_N2,CW_N3,CW_N4,CW_N5,CW_N6)+CHOOSE(N_CW_A+1,0,CW_A1,CW_A2))*CW_PER_SWING*AM2214,AM2214))</f>
        <v>16.390873591683</v>
      </c>
      <c r="AQ2214" s="41" t="n">
        <f aca="false">IF(CORE_MODE=2,AN2214,K2214)</f>
        <v>1.649384</v>
      </c>
      <c r="AR2214" s="31" t="n">
        <f aca="false">IF(CORE_MODE=2,AO2214,L2214)</f>
        <v>10.513128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31" t="n">
        <v>7.264419</v>
      </c>
      <c r="H2215" s="8" t="n">
        <v>155.645817</v>
      </c>
      <c r="I2215" s="8" t="n">
        <v>5397.080591</v>
      </c>
      <c r="J2215" s="31" t="n">
        <v>34.675398</v>
      </c>
      <c r="K2215" s="41" t="n">
        <v>1.654978</v>
      </c>
      <c r="L2215" s="31" t="n">
        <v>14.418988</v>
      </c>
      <c r="M2215" s="8" t="n">
        <v>134.5</v>
      </c>
      <c r="N2215" s="8" t="n">
        <v>861</v>
      </c>
      <c r="O2215" s="31" t="n">
        <v>9.183835</v>
      </c>
      <c r="P2215" s="31" t="n">
        <v>28.927047</v>
      </c>
      <c r="Q2215" s="31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31" t="n">
        <v>5.387256</v>
      </c>
      <c r="W2215" s="41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2*ROUNDUP(G2215*1000/V_ZENER,0)*PRICE_Z+(4+IF(CORE_MODE=1,1,0)+IF(OR(CORE_MODE=3,CORE_MODE=4),1+2*N_CW+2*N_CW_A,0))*ROUNDUP(G2215*DIODE_SAFETY/V_STICK,0)*PRICE_STICK</f>
        <v>66.9</v>
      </c>
      <c r="AG2215" s="24" t="n">
        <f aca="false">SUM(X2215:AF2215)</f>
        <v>3622.11364638</v>
      </c>
      <c r="AH2215" s="20" t="n">
        <f aca="false">FIXED_BOM</f>
        <v>3666</v>
      </c>
      <c r="AI2215" s="24" t="n">
        <f aca="false">(AG2215+AH2215)*(1+CONT)</f>
        <v>8381.330693337</v>
      </c>
      <c r="AJ2215" s="24" t="n">
        <f aca="false">IF(AR2215&gt;0,AI2215/AR2215,1000000000000)</f>
        <v>581.270384116902</v>
      </c>
      <c r="AK2215" s="8" t="n">
        <f aca="false">IF(AND(AP2215&gt;=V_NEED,AR2215&gt;=P_MIN,AQ2215&gt;=Z_MIN,F2215&lt;=N_CAP,D2215&lt;=R_MAX,OR(CORONA_REQ=0,O2215&gt;=G2215),OR(CORE_MODE&lt;&gt;3,E_CORE&lt;=E_NULL_MAX)),1,0)</f>
        <v>0</v>
      </c>
      <c r="AL2215" s="31" t="n">
        <f aca="false">IF(AK2215=1,IF(OBJECTIVE=1,AI2215,AJ2215),1000000000000)+ROW()*0.000000001</f>
        <v>1000000000000</v>
      </c>
      <c r="AM2215" s="31" t="n">
        <v>4.400897</v>
      </c>
      <c r="AN2215" s="41" t="n">
        <v>1.641715</v>
      </c>
      <c r="AO2215" s="31" t="n">
        <v>14.287962</v>
      </c>
      <c r="AP2215" s="31" t="n">
        <f aca="false">IF(CORE_MODE=1,G2215,IF(OR(CORE_MODE=3,CORE_MODE=4),G2215+(CHOOSE(N_CW+1,0,1,CW_N2,CW_N3,CW_N4,CW_N5,CW_N6)+CHOOSE(N_CW_A+1,0,CW_A1,CW_A2))*CW_PER_SWING*AM2215,AM2215))</f>
        <v>16.604279869911</v>
      </c>
      <c r="AQ2215" s="41" t="n">
        <f aca="false">IF(CORE_MODE=2,AN2215,K2215)</f>
        <v>1.654978</v>
      </c>
      <c r="AR2215" s="31" t="n">
        <f aca="false">IF(CORE_MODE=2,AO2215,L2215)</f>
        <v>14.418988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31" t="n">
        <v>7.264419</v>
      </c>
      <c r="H2216" s="8" t="n">
        <v>196.618034</v>
      </c>
      <c r="I2216" s="8" t="n">
        <v>6836.302082</v>
      </c>
      <c r="J2216" s="31" t="n">
        <v>34.769456</v>
      </c>
      <c r="K2216" s="41" t="n">
        <v>1.657483</v>
      </c>
      <c r="L2216" s="31" t="n">
        <v>18.307351</v>
      </c>
      <c r="M2216" s="8" t="n">
        <v>167.5</v>
      </c>
      <c r="N2216" s="8" t="n">
        <v>927</v>
      </c>
      <c r="O2216" s="31" t="n">
        <v>9.183835</v>
      </c>
      <c r="P2216" s="31" t="n">
        <v>36.158809</v>
      </c>
      <c r="Q2216" s="31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31" t="n">
        <v>6.35083</v>
      </c>
      <c r="W2216" s="41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2*ROUNDUP(G2216*1000/V_ZENER,0)*PRICE_Z+(4+IF(CORE_MODE=1,1,0)+IF(OR(CORE_MODE=3,CORE_MODE=4),1+2*N_CW+2*N_CW_A,0))*ROUNDUP(G2216*DIODE_SAFETY/V_STICK,0)*PRICE_STICK</f>
        <v>66.9</v>
      </c>
      <c r="AG2216" s="24" t="n">
        <f aca="false">SUM(X2216:AF2216)</f>
        <v>4419.21872063</v>
      </c>
      <c r="AH2216" s="20" t="n">
        <f aca="false">FIXED_BOM</f>
        <v>3666</v>
      </c>
      <c r="AI2216" s="24" t="n">
        <f aca="false">(AG2216+AH2216)*(1+CONT)</f>
        <v>9298.0015287245</v>
      </c>
      <c r="AJ2216" s="24" t="n">
        <f aca="false">IF(AR2216&gt;0,AI2216/AR2216,1000000000000)</f>
        <v>507.883501481154</v>
      </c>
      <c r="AK2216" s="8" t="n">
        <f aca="false">IF(AND(AP2216&gt;=V_NEED,AR2216&gt;=P_MIN,AQ2216&gt;=Z_MIN,F2216&lt;=N_CAP,D2216&lt;=R_MAX,OR(CORONA_REQ=0,O2216&gt;=G2216),OR(CORE_MODE&lt;&gt;3,E_CORE&lt;=E_NULL_MAX)),1,0)</f>
        <v>0</v>
      </c>
      <c r="AL2216" s="31" t="n">
        <f aca="false">IF(AK2216=1,IF(OBJECTIVE=1,AI2216,AJ2216),1000000000000)+ROW()*0.000000001</f>
        <v>1000000000000</v>
      </c>
      <c r="AM2216" s="31" t="n">
        <v>4.517811</v>
      </c>
      <c r="AN2216" s="41" t="n">
        <v>1.646967</v>
      </c>
      <c r="AO2216" s="31" t="n">
        <v>18.176284</v>
      </c>
      <c r="AP2216" s="31" t="n">
        <f aca="false">IF(CORE_MODE=1,G2216,IF(OR(CORE_MODE=3,CORE_MODE=4),G2216+(CHOOSE(N_CW+1,0,1,CW_N2,CW_N3,CW_N4,CW_N5,CW_N6)+CHOOSE(N_CW_A+1,0,CW_A1,CW_A2))*CW_PER_SWING*AM2216,AM2216))</f>
        <v>16.852402126293</v>
      </c>
      <c r="AQ2216" s="41" t="n">
        <f aca="false">IF(CORE_MODE=2,AN2216,K2216)</f>
        <v>1.657483</v>
      </c>
      <c r="AR2216" s="31" t="n">
        <f aca="false">IF(CORE_MODE=2,AO2216,L2216)</f>
        <v>18.307351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31" t="n">
        <v>7.264419</v>
      </c>
      <c r="H2217" s="8" t="n">
        <v>237.590252</v>
      </c>
      <c r="I2217" s="8" t="n">
        <v>8275.523573</v>
      </c>
      <c r="J2217" s="31" t="n">
        <v>34.831074</v>
      </c>
      <c r="K2217" s="41" t="n">
        <v>1.66031</v>
      </c>
      <c r="L2217" s="31" t="n">
        <v>22.227371</v>
      </c>
      <c r="M2217" s="8" t="n">
        <v>200.5</v>
      </c>
      <c r="N2217" s="8" t="n">
        <v>993</v>
      </c>
      <c r="O2217" s="31" t="n">
        <v>9.183835</v>
      </c>
      <c r="P2217" s="31" t="n">
        <v>43.39057</v>
      </c>
      <c r="Q2217" s="31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31" t="n">
        <v>7.314404</v>
      </c>
      <c r="W2217" s="41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2*ROUNDUP(G2217*1000/V_ZENER,0)*PRICE_Z+(4+IF(CORE_MODE=1,1,0)+IF(OR(CORE_MODE=3,CORE_MODE=4),1+2*N_CW+2*N_CW_A,0))*ROUNDUP(G2217*DIODE_SAFETY/V_STICK,0)*PRICE_STICK</f>
        <v>66.9</v>
      </c>
      <c r="AG2217" s="24" t="n">
        <f aca="false">SUM(X2217:AF2217)</f>
        <v>5216.32377244</v>
      </c>
      <c r="AH2217" s="20" t="n">
        <f aca="false">FIXED_BOM</f>
        <v>3666</v>
      </c>
      <c r="AI2217" s="24" t="n">
        <f aca="false">(AG2217+AH2217)*(1+CONT)</f>
        <v>10214.672338306</v>
      </c>
      <c r="AJ2217" s="24" t="n">
        <f aca="false">IF(AR2217&gt;0,AI2217/AR2217,1000000000000)</f>
        <v>459.553778910965</v>
      </c>
      <c r="AK2217" s="8" t="n">
        <f aca="false">IF(AND(AP2217&gt;=V_NEED,AR2217&gt;=P_MIN,AQ2217&gt;=Z_MIN,F2217&lt;=N_CAP,D2217&lt;=R_MAX,OR(CORONA_REQ=0,O2217&gt;=G2217),OR(CORE_MODE&lt;&gt;3,E_CORE&lt;=E_NULL_MAX)),1,0)</f>
        <v>0</v>
      </c>
      <c r="AL2217" s="31" t="n">
        <f aca="false">IF(AK2217=1,IF(OBJECTIVE=1,AI2217,AJ2217),1000000000000)+ROW()*0.000000001</f>
        <v>1000000000000</v>
      </c>
      <c r="AM2217" s="31" t="n">
        <v>4.638741</v>
      </c>
      <c r="AN2217" s="41" t="n">
        <v>1.651357</v>
      </c>
      <c r="AO2217" s="31" t="n">
        <v>22.09097</v>
      </c>
      <c r="AP2217" s="31" t="n">
        <f aca="false">IF(CORE_MODE=1,G2217,IF(OR(CORE_MODE=3,CORE_MODE=4),G2217+(CHOOSE(N_CW+1,0,1,CW_N2,CW_N3,CW_N4,CW_N5,CW_N6)+CHOOSE(N_CW_A+1,0,CW_A1,CW_A2))*CW_PER_SWING*AM2217,AM2217))</f>
        <v>17.109047390883</v>
      </c>
      <c r="AQ2217" s="41" t="n">
        <f aca="false">IF(CORE_MODE=2,AN2217,K2217)</f>
        <v>1.66031</v>
      </c>
      <c r="AR2217" s="31" t="n">
        <f aca="false">IF(CORE_MODE=2,AO2217,L2217)</f>
        <v>22.227371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31" t="n">
        <v>7.264419</v>
      </c>
      <c r="H2218" s="8" t="n">
        <v>319.534688</v>
      </c>
      <c r="I2218" s="8" t="n">
        <v>11153.966555</v>
      </c>
      <c r="J2218" s="31" t="n">
        <v>34.906904</v>
      </c>
      <c r="K2218" s="41" t="n">
        <v>1.661967</v>
      </c>
      <c r="L2218" s="31" t="n">
        <v>30.003303</v>
      </c>
      <c r="M2218" s="8" t="n">
        <v>266.5</v>
      </c>
      <c r="N2218" s="8" t="n">
        <v>1125</v>
      </c>
      <c r="O2218" s="31" t="n">
        <v>9.183835</v>
      </c>
      <c r="P2218" s="31" t="n">
        <v>57.854094</v>
      </c>
      <c r="Q2218" s="31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31" t="n">
        <v>9.241553</v>
      </c>
      <c r="W2218" s="41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2*ROUNDUP(G2218*1000/V_ZENER,0)*PRICE_Z+(4+IF(CORE_MODE=1,1,0)+IF(OR(CORE_MODE=3,CORE_MODE=4),1+2*N_CW+2*N_CW_A,0))*ROUNDUP(G2218*DIODE_SAFETY/V_STICK,0)*PRICE_STICK</f>
        <v>66.9</v>
      </c>
      <c r="AG2218" s="24" t="n">
        <f aca="false">SUM(X2218:AF2218)</f>
        <v>6810.53402897</v>
      </c>
      <c r="AH2218" s="20" t="n">
        <f aca="false">FIXED_BOM</f>
        <v>3666</v>
      </c>
      <c r="AI2218" s="24" t="n">
        <f aca="false">(AG2218+AH2218)*(1+CONT)</f>
        <v>12048.0141333155</v>
      </c>
      <c r="AJ2218" s="24" t="n">
        <f aca="false">IF(AR2218&gt;0,AI2218/AR2218,1000000000000)</f>
        <v>401.556259766316</v>
      </c>
      <c r="AK2218" s="8" t="n">
        <f aca="false">IF(AND(AP2218&gt;=V_NEED,AR2218&gt;=P_MIN,AQ2218&gt;=Z_MIN,F2218&lt;=N_CAP,D2218&lt;=R_MAX,OR(CORONA_REQ=0,O2218&gt;=G2218),OR(CORE_MODE&lt;&gt;3,E_CORE&lt;=E_NULL_MAX)),1,0)</f>
        <v>0</v>
      </c>
      <c r="AL2218" s="31" t="n">
        <f aca="false">IF(AK2218=1,IF(OBJECTIVE=1,AI2218,AJ2218),1000000000000)+ROW()*0.000000001</f>
        <v>1000000000000</v>
      </c>
      <c r="AM2218" s="31" t="n">
        <v>4.827701</v>
      </c>
      <c r="AN2218" s="41" t="n">
        <v>1.655478</v>
      </c>
      <c r="AO2218" s="31" t="n">
        <v>29.8671</v>
      </c>
      <c r="AP2218" s="31" t="n">
        <f aca="false">IF(CORE_MODE=1,G2218,IF(OR(CORE_MODE=3,CORE_MODE=4),G2218+(CHOOSE(N_CW+1,0,1,CW_N2,CW_N3,CW_N4,CW_N5,CW_N6)+CHOOSE(N_CW_A+1,0,CW_A1,CW_A2))*CW_PER_SWING*AM2218,AM2218))</f>
        <v>17.510070207363</v>
      </c>
      <c r="AQ2218" s="41" t="n">
        <f aca="false">IF(CORE_MODE=2,AN2218,K2218)</f>
        <v>1.661967</v>
      </c>
      <c r="AR2218" s="31" t="n">
        <f aca="false">IF(CORE_MODE=2,AO2218,L2218)</f>
        <v>30.003303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31" t="n">
        <v>7.264419</v>
      </c>
      <c r="H2219" s="8" t="n">
        <v>34.249745</v>
      </c>
      <c r="I2219" s="8" t="n">
        <v>1760.393709</v>
      </c>
      <c r="J2219" s="31" t="n">
        <v>51.398739</v>
      </c>
      <c r="K2219" s="41" t="n">
        <v>1.653265</v>
      </c>
      <c r="L2219" s="31" t="n">
        <v>4.688894</v>
      </c>
      <c r="M2219" s="8" t="n">
        <v>69</v>
      </c>
      <c r="N2219" s="8" t="n">
        <v>730</v>
      </c>
      <c r="O2219" s="31" t="n">
        <v>9.429978</v>
      </c>
      <c r="P2219" s="31" t="n">
        <v>12.60614</v>
      </c>
      <c r="Q2219" s="31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31" t="n">
        <v>3.474707</v>
      </c>
      <c r="W2219" s="41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2*ROUNDUP(G2219*1000/V_ZENER,0)*PRICE_Z+(4+IF(CORE_MODE=1,1,0)+IF(OR(CORE_MODE=3,CORE_MODE=4),1+2*N_CW+2*N_CW_A,0))*ROUNDUP(G2219*DIODE_SAFETY/V_STICK,0)*PRICE_STICK</f>
        <v>66.9</v>
      </c>
      <c r="AG2219" s="24" t="n">
        <f aca="false">SUM(X2219:AF2219)</f>
        <v>1928.7859074</v>
      </c>
      <c r="AH2219" s="20" t="n">
        <f aca="false">FIXED_BOM</f>
        <v>3666</v>
      </c>
      <c r="AI2219" s="24" t="n">
        <f aca="false">(AG2219+AH2219)*(1+CONT)</f>
        <v>6434.00379351</v>
      </c>
      <c r="AJ2219" s="24" t="n">
        <f aca="false">IF(AR2219&gt;0,AI2219/AR2219,1000000000000)</f>
        <v>1372.17940808856</v>
      </c>
      <c r="AK2219" s="8" t="n">
        <f aca="false">IF(AND(AP2219&gt;=V_NEED,AR2219&gt;=P_MIN,AQ2219&gt;=Z_MIN,F2219&lt;=N_CAP,D2219&lt;=R_MAX,OR(CORONA_REQ=0,O2219&gt;=G2219),OR(CORE_MODE&lt;&gt;3,E_CORE&lt;=E_NULL_MAX)),1,0)</f>
        <v>0</v>
      </c>
      <c r="AL2219" s="31" t="n">
        <f aca="false">IF(AK2219=1,IF(OBJECTIVE=1,AI2219,AJ2219),1000000000000)+ROW()*0.000000001</f>
        <v>1000000000000</v>
      </c>
      <c r="AM2219" s="31" t="n">
        <v>4.149255</v>
      </c>
      <c r="AN2219" s="41" t="n">
        <v>1.613725</v>
      </c>
      <c r="AO2219" s="31" t="n">
        <v>4.555678</v>
      </c>
      <c r="AP2219" s="31" t="n">
        <f aca="false">IF(CORE_MODE=1,G2219,IF(OR(CORE_MODE=3,CORE_MODE=4),G2219+(CHOOSE(N_CW+1,0,1,CW_N2,CW_N3,CW_N4,CW_N5,CW_N6)+CHOOSE(N_CW_A+1,0,CW_A1,CW_A2))*CW_PER_SWING*AM2219,AM2219))</f>
        <v>16.070229364065</v>
      </c>
      <c r="AQ2219" s="41" t="n">
        <f aca="false">IF(CORE_MODE=2,AN2219,K2219)</f>
        <v>1.653265</v>
      </c>
      <c r="AR2219" s="31" t="n">
        <f aca="false">IF(CORE_MODE=2,AO2219,L2219)</f>
        <v>4.688894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31" t="n">
        <v>7.264419</v>
      </c>
      <c r="H2220" s="8" t="n">
        <v>52.678171</v>
      </c>
      <c r="I2220" s="8" t="n">
        <v>2766.332972</v>
      </c>
      <c r="J2220" s="31" t="n">
        <v>52.513839</v>
      </c>
      <c r="K2220" s="41" t="n">
        <v>1.669786</v>
      </c>
      <c r="L2220" s="31" t="n">
        <v>7.493417</v>
      </c>
      <c r="M2220" s="8" t="n">
        <v>99</v>
      </c>
      <c r="N2220" s="8" t="n">
        <v>790</v>
      </c>
      <c r="O2220" s="31" t="n">
        <v>9.429978</v>
      </c>
      <c r="P2220" s="31" t="n">
        <v>18.90921</v>
      </c>
      <c r="Q2220" s="31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31" t="n">
        <v>4.350684</v>
      </c>
      <c r="W2220" s="41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2*ROUNDUP(G2220*1000/V_ZENER,0)*PRICE_Z+(4+IF(CORE_MODE=1,1,0)+IF(OR(CORE_MODE=3,CORE_MODE=4),1+2*N_CW+2*N_CW_A,0))*ROUNDUP(G2220*DIODE_SAFETY/V_STICK,0)*PRICE_STICK</f>
        <v>66.9</v>
      </c>
      <c r="AG2220" s="24" t="n">
        <f aca="false">SUM(X2220:AF2220)</f>
        <v>2603.62126756</v>
      </c>
      <c r="AH2220" s="20" t="n">
        <f aca="false">FIXED_BOM</f>
        <v>3666</v>
      </c>
      <c r="AI2220" s="24" t="n">
        <f aca="false">(AG2220+AH2220)*(1+CONT)</f>
        <v>7210.064457694</v>
      </c>
      <c r="AJ2220" s="24" t="n">
        <f aca="false">IF(AR2220&gt;0,AI2220/AR2220,1000000000000)</f>
        <v>962.186470830864</v>
      </c>
      <c r="AK2220" s="8" t="n">
        <f aca="false">IF(AND(AP2220&gt;=V_NEED,AR2220&gt;=P_MIN,AQ2220&gt;=Z_MIN,F2220&lt;=N_CAP,D2220&lt;=R_MAX,OR(CORONA_REQ=0,O2220&gt;=G2220),OR(CORE_MODE&lt;&gt;3,E_CORE&lt;=E_NULL_MAX)),1,0)</f>
        <v>0</v>
      </c>
      <c r="AL2220" s="31" t="n">
        <f aca="false">IF(AK2220=1,IF(OBJECTIVE=1,AI2220,AJ2220),1000000000000)+ROW()*0.000000001</f>
        <v>1000000000000</v>
      </c>
      <c r="AM2220" s="31" t="n">
        <v>4.212199</v>
      </c>
      <c r="AN2220" s="41" t="n">
        <v>1.643777</v>
      </c>
      <c r="AO2220" s="31" t="n">
        <v>7.361946</v>
      </c>
      <c r="AP2220" s="31" t="n">
        <f aca="false">IF(CORE_MODE=1,G2220,IF(OR(CORE_MODE=3,CORE_MODE=4),G2220+(CHOOSE(N_CW+1,0,1,CW_N2,CW_N3,CW_N4,CW_N5,CW_N6)+CHOOSE(N_CW_A+1,0,CW_A1,CW_A2))*CW_PER_SWING*AM2220,AM2220))</f>
        <v>16.203813086337</v>
      </c>
      <c r="AQ2220" s="41" t="n">
        <f aca="false">IF(CORE_MODE=2,AN2220,K2220)</f>
        <v>1.669786</v>
      </c>
      <c r="AR2220" s="31" t="n">
        <f aca="false">IF(CORE_MODE=2,AO2220,L2220)</f>
        <v>7.493417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31" t="n">
        <v>7.264419</v>
      </c>
      <c r="H2221" s="8" t="n">
        <v>71.106596</v>
      </c>
      <c r="I2221" s="8" t="n">
        <v>3772.272234</v>
      </c>
      <c r="J2221" s="31" t="n">
        <v>53.050946</v>
      </c>
      <c r="K2221" s="41" t="n">
        <v>1.677941</v>
      </c>
      <c r="L2221" s="31" t="n">
        <v>10.295413</v>
      </c>
      <c r="M2221" s="8" t="n">
        <v>135</v>
      </c>
      <c r="N2221" s="8" t="n">
        <v>862</v>
      </c>
      <c r="O2221" s="31" t="n">
        <v>9.429978</v>
      </c>
      <c r="P2221" s="31" t="n">
        <v>25.21228</v>
      </c>
      <c r="Q2221" s="31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31" t="n">
        <v>5.401855</v>
      </c>
      <c r="W2221" s="41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2*ROUNDUP(G2221*1000/V_ZENER,0)*PRICE_Z+(4+IF(CORE_MODE=1,1,0)+IF(OR(CORE_MODE=3,CORE_MODE=4),1+2*N_CW+2*N_CW_A,0))*ROUNDUP(G2221*DIODE_SAFETY/V_STICK,0)*PRICE_STICK</f>
        <v>66.9</v>
      </c>
      <c r="AG2221" s="24" t="n">
        <f aca="false">SUM(X2221:AF2221)</f>
        <v>3413.90643201</v>
      </c>
      <c r="AH2221" s="20" t="n">
        <f aca="false">FIXED_BOM</f>
        <v>3666</v>
      </c>
      <c r="AI2221" s="24" t="n">
        <f aca="false">(AG2221+AH2221)*(1+CONT)</f>
        <v>8141.8923968115</v>
      </c>
      <c r="AJ2221" s="24" t="n">
        <f aca="false">IF(AR2221&gt;0,AI2221/AR2221,1000000000000)</f>
        <v>790.827176803058</v>
      </c>
      <c r="AK2221" s="8" t="n">
        <f aca="false">IF(AND(AP2221&gt;=V_NEED,AR2221&gt;=P_MIN,AQ2221&gt;=Z_MIN,F2221&lt;=N_CAP,D2221&lt;=R_MAX,OR(CORONA_REQ=0,O2221&gt;=G2221),OR(CORE_MODE&lt;&gt;3,E_CORE&lt;=E_NULL_MAX)),1,0)</f>
        <v>0</v>
      </c>
      <c r="AL2221" s="31" t="n">
        <f aca="false">IF(AK2221=1,IF(OBJECTIVE=1,AI2221,AJ2221),1000000000000)+ROW()*0.000000001</f>
        <v>1000000000000</v>
      </c>
      <c r="AM2221" s="31" t="n">
        <v>4.299379</v>
      </c>
      <c r="AN2221" s="41" t="n">
        <v>1.658123</v>
      </c>
      <c r="AO2221" s="31" t="n">
        <v>10.161731</v>
      </c>
      <c r="AP2221" s="31" t="n">
        <f aca="false">IF(CORE_MODE=1,G2221,IF(OR(CORE_MODE=3,CORE_MODE=4),G2221+(CHOOSE(N_CW+1,0,1,CW_N2,CW_N3,CW_N4,CW_N5,CW_N6)+CHOOSE(N_CW_A+1,0,CW_A1,CW_A2))*CW_PER_SWING*AM2221,AM2221))</f>
        <v>16.388831974677</v>
      </c>
      <c r="AQ2221" s="41" t="n">
        <f aca="false">IF(CORE_MODE=2,AN2221,K2221)</f>
        <v>1.677941</v>
      </c>
      <c r="AR2221" s="31" t="n">
        <f aca="false">IF(CORE_MODE=2,AO2221,L2221)</f>
        <v>10.295413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31" t="n">
        <v>7.264419</v>
      </c>
      <c r="H2222" s="8" t="n">
        <v>89.535022</v>
      </c>
      <c r="I2222" s="8" t="n">
        <v>4778.211497</v>
      </c>
      <c r="J2222" s="31" t="n">
        <v>53.366955</v>
      </c>
      <c r="K2222" s="41" t="n">
        <v>1.682476</v>
      </c>
      <c r="L2222" s="31" t="n">
        <v>13.097719</v>
      </c>
      <c r="M2222" s="8" t="n">
        <v>165</v>
      </c>
      <c r="N2222" s="8" t="n">
        <v>922</v>
      </c>
      <c r="O2222" s="31" t="n">
        <v>9.429978</v>
      </c>
      <c r="P2222" s="31" t="n">
        <v>31.51535</v>
      </c>
      <c r="Q2222" s="31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31" t="n">
        <v>6.277832</v>
      </c>
      <c r="W2222" s="41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2*ROUNDUP(G2222*1000/V_ZENER,0)*PRICE_Z+(4+IF(CORE_MODE=1,1,0)+IF(OR(CORE_MODE=3,CORE_MODE=4),1+2*N_CW+2*N_CW_A,0))*ROUNDUP(G2222*DIODE_SAFETY/V_STICK,0)*PRICE_STICK</f>
        <v>66.9</v>
      </c>
      <c r="AG2222" s="24" t="n">
        <f aca="false">SUM(X2222:AF2222)</f>
        <v>4088.74179217</v>
      </c>
      <c r="AH2222" s="20" t="n">
        <f aca="false">FIXED_BOM</f>
        <v>3666</v>
      </c>
      <c r="AI2222" s="24" t="n">
        <f aca="false">(AG2222+AH2222)*(1+CONT)</f>
        <v>8917.9530609955</v>
      </c>
      <c r="AJ2222" s="24" t="n">
        <f aca="false">IF(AR2222&gt;0,AI2222/AR2222,1000000000000)</f>
        <v>680.878331638929</v>
      </c>
      <c r="AK2222" s="8" t="n">
        <f aca="false">IF(AND(AP2222&gt;=V_NEED,AR2222&gt;=P_MIN,AQ2222&gt;=Z_MIN,F2222&lt;=N_CAP,D2222&lt;=R_MAX,OR(CORONA_REQ=0,O2222&gt;=G2222),OR(CORE_MODE&lt;&gt;3,E_CORE&lt;=E_NULL_MAX)),1,0)</f>
        <v>0</v>
      </c>
      <c r="AL2222" s="31" t="n">
        <f aca="false">IF(AK2222=1,IF(OBJECTIVE=1,AI2222,AJ2222),1000000000000)+ROW()*0.000000001</f>
        <v>1000000000000</v>
      </c>
      <c r="AM2222" s="31" t="n">
        <v>4.377708</v>
      </c>
      <c r="AN2222" s="41" t="n">
        <v>1.666545</v>
      </c>
      <c r="AO2222" s="31" t="n">
        <v>12.962943</v>
      </c>
      <c r="AP2222" s="31" t="n">
        <f aca="false">IF(CORE_MODE=1,G2222,IF(OR(CORE_MODE=3,CORE_MODE=4),G2222+(CHOOSE(N_CW+1,0,1,CW_N2,CW_N3,CW_N4,CW_N5,CW_N6)+CHOOSE(N_CW_A+1,0,CW_A1,CW_A2))*CW_PER_SWING*AM2222,AM2222))</f>
        <v>16.555066713204</v>
      </c>
      <c r="AQ2222" s="41" t="n">
        <f aca="false">IF(CORE_MODE=2,AN2222,K2222)</f>
        <v>1.682476</v>
      </c>
      <c r="AR2222" s="31" t="n">
        <f aca="false">IF(CORE_MODE=2,AO2222,L2222)</f>
        <v>13.097719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31" t="n">
        <v>7.264419</v>
      </c>
      <c r="H2223" s="8" t="n">
        <v>107.963448</v>
      </c>
      <c r="I2223" s="8" t="n">
        <v>5784.150759</v>
      </c>
      <c r="J2223" s="31" t="n">
        <v>53.575084</v>
      </c>
      <c r="K2223" s="41" t="n">
        <v>1.685743</v>
      </c>
      <c r="L2223" s="31" t="n">
        <v>15.910567</v>
      </c>
      <c r="M2223" s="8" t="n">
        <v>195</v>
      </c>
      <c r="N2223" s="8" t="n">
        <v>982</v>
      </c>
      <c r="O2223" s="31" t="n">
        <v>9.429978</v>
      </c>
      <c r="P2223" s="31" t="n">
        <v>37.81842</v>
      </c>
      <c r="Q2223" s="31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31" t="n">
        <v>7.153809</v>
      </c>
      <c r="W2223" s="41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2*ROUNDUP(G2223*1000/V_ZENER,0)*PRICE_Z+(4+IF(CORE_MODE=1,1,0)+IF(OR(CORE_MODE=3,CORE_MODE=4),1+2*N_CW+2*N_CW_A,0))*ROUNDUP(G2223*DIODE_SAFETY/V_STICK,0)*PRICE_STICK</f>
        <v>66.9</v>
      </c>
      <c r="AG2223" s="24" t="n">
        <f aca="false">SUM(X2223:AF2223)</f>
        <v>4763.57714186</v>
      </c>
      <c r="AH2223" s="20" t="n">
        <f aca="false">FIXED_BOM</f>
        <v>3666</v>
      </c>
      <c r="AI2223" s="24" t="n">
        <f aca="false">(AG2223+AH2223)*(1+CONT)</f>
        <v>9694.013713139</v>
      </c>
      <c r="AJ2223" s="24" t="n">
        <f aca="false">IF(AR2223&gt;0,AI2223/AR2223,1000000000000)</f>
        <v>609.281473949923</v>
      </c>
      <c r="AK2223" s="8" t="n">
        <f aca="false">IF(AND(AP2223&gt;=V_NEED,AR2223&gt;=P_MIN,AQ2223&gt;=Z_MIN,F2223&lt;=N_CAP,D2223&lt;=R_MAX,OR(CORONA_REQ=0,O2223&gt;=G2223),OR(CORE_MODE&lt;&gt;3,E_CORE&lt;=E_NULL_MAX)),1,0)</f>
        <v>0</v>
      </c>
      <c r="AL2223" s="31" t="n">
        <f aca="false">IF(AK2223=1,IF(OBJECTIVE=1,AI2223,AJ2223),1000000000000)+ROW()*0.000000001</f>
        <v>1000000000000</v>
      </c>
      <c r="AM2223" s="31" t="n">
        <v>4.441014</v>
      </c>
      <c r="AN2223" s="41" t="n">
        <v>1.672975</v>
      </c>
      <c r="AO2223" s="31" t="n">
        <v>15.781481</v>
      </c>
      <c r="AP2223" s="31" t="n">
        <f aca="false">IF(CORE_MODE=1,G2223,IF(OR(CORE_MODE=3,CORE_MODE=4),G2223+(CHOOSE(N_CW+1,0,1,CW_N2,CW_N3,CW_N4,CW_N5,CW_N6)+CHOOSE(N_CW_A+1,0,CW_A1,CW_A2))*CW_PER_SWING*AM2223,AM2223))</f>
        <v>16.689418694682</v>
      </c>
      <c r="AQ2223" s="41" t="n">
        <f aca="false">IF(CORE_MODE=2,AN2223,K2223)</f>
        <v>1.685743</v>
      </c>
      <c r="AR2223" s="31" t="n">
        <f aca="false">IF(CORE_MODE=2,AO2223,L2223)</f>
        <v>15.910567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31" t="n">
        <v>7.264419</v>
      </c>
      <c r="H2224" s="8" t="n">
        <v>144.820299</v>
      </c>
      <c r="I2224" s="8" t="n">
        <v>7796.029284</v>
      </c>
      <c r="J2224" s="31" t="n">
        <v>53.832435</v>
      </c>
      <c r="K2224" s="41" t="n">
        <v>1.689994</v>
      </c>
      <c r="L2224" s="31" t="n">
        <v>21.523734</v>
      </c>
      <c r="M2224" s="8" t="n">
        <v>261</v>
      </c>
      <c r="N2224" s="8" t="n">
        <v>1114</v>
      </c>
      <c r="O2224" s="31" t="n">
        <v>9.429978</v>
      </c>
      <c r="P2224" s="31" t="n">
        <v>50.42456</v>
      </c>
      <c r="Q2224" s="31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31" t="n">
        <v>9.080957</v>
      </c>
      <c r="W2224" s="41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2*ROUNDUP(G2224*1000/V_ZENER,0)*PRICE_Z+(4+IF(CORE_MODE=1,1,0)+IF(OR(CORE_MODE=3,CORE_MODE=4),1+2*N_CW+2*N_CW_A,0))*ROUNDUP(G2224*DIODE_SAFETY/V_STICK,0)*PRICE_STICK</f>
        <v>66.9</v>
      </c>
      <c r="AG2224" s="24" t="n">
        <f aca="false">SUM(X2224:AF2224)</f>
        <v>6248.69766647</v>
      </c>
      <c r="AH2224" s="20" t="n">
        <f aca="false">FIXED_BOM</f>
        <v>3666</v>
      </c>
      <c r="AI2224" s="24" t="n">
        <f aca="false">(AG2224+AH2224)*(1+CONT)</f>
        <v>11401.9023164405</v>
      </c>
      <c r="AJ2224" s="24" t="n">
        <f aca="false">IF(AR2224&gt;0,AI2224/AR2224,1000000000000)</f>
        <v>529.73625842247</v>
      </c>
      <c r="AK2224" s="8" t="n">
        <f aca="false">IF(AND(AP2224&gt;=V_NEED,AR2224&gt;=P_MIN,AQ2224&gt;=Z_MIN,F2224&lt;=N_CAP,D2224&lt;=R_MAX,OR(CORONA_REQ=0,O2224&gt;=G2224),OR(CORE_MODE&lt;&gt;3,E_CORE&lt;=E_NULL_MAX)),1,0)</f>
        <v>0</v>
      </c>
      <c r="AL2224" s="31" t="n">
        <f aca="false">IF(AK2224=1,IF(OBJECTIVE=1,AI2224,AJ2224),1000000000000)+ROW()*0.000000001</f>
        <v>1000000000000</v>
      </c>
      <c r="AM2224" s="31" t="n">
        <v>4.623894</v>
      </c>
      <c r="AN2224" s="41" t="n">
        <v>1.68008</v>
      </c>
      <c r="AO2224" s="31" t="n">
        <v>21.38767</v>
      </c>
      <c r="AP2224" s="31" t="n">
        <f aca="false">IF(CORE_MODE=1,G2224,IF(OR(CORE_MODE=3,CORE_MODE=4),G2224+(CHOOSE(N_CW+1,0,1,CW_N2,CW_N3,CW_N4,CW_N5,CW_N6)+CHOOSE(N_CW_A+1,0,CW_A1,CW_A2))*CW_PER_SWING*AM2224,AM2224))</f>
        <v>17.077538152122</v>
      </c>
      <c r="AQ2224" s="41" t="n">
        <f aca="false">IF(CORE_MODE=2,AN2224,K2224)</f>
        <v>1.689994</v>
      </c>
      <c r="AR2224" s="31" t="n">
        <f aca="false">IF(CORE_MODE=2,AO2224,L2224)</f>
        <v>21.523734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31" t="n">
        <v>7.264419</v>
      </c>
      <c r="H2225" s="8" t="n">
        <v>47.405807</v>
      </c>
      <c r="I2225" s="8" t="n">
        <v>2141.103569</v>
      </c>
      <c r="J2225" s="31" t="n">
        <v>45.165428</v>
      </c>
      <c r="K2225" s="41" t="n">
        <v>1.652993</v>
      </c>
      <c r="L2225" s="31" t="n">
        <v>5.70105</v>
      </c>
      <c r="M2225" s="8" t="n">
        <v>69</v>
      </c>
      <c r="N2225" s="8" t="n">
        <v>730</v>
      </c>
      <c r="O2225" s="31" t="n">
        <v>9.429978</v>
      </c>
      <c r="P2225" s="31" t="n">
        <v>14.981184</v>
      </c>
      <c r="Q2225" s="31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31" t="n">
        <v>3.474707</v>
      </c>
      <c r="W2225" s="41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2*ROUNDUP(G2225*1000/V_ZENER,0)*PRICE_Z+(4+IF(CORE_MODE=1,1,0)+IF(OR(CORE_MODE=3,CORE_MODE=4),1+2*N_CW+2*N_CW_A,0))*ROUNDUP(G2225*DIODE_SAFETY/V_STICK,0)*PRICE_STICK</f>
        <v>66.9</v>
      </c>
      <c r="AG2225" s="24" t="n">
        <f aca="false">SUM(X2225:AF2225)</f>
        <v>1957.21518408</v>
      </c>
      <c r="AH2225" s="20" t="n">
        <f aca="false">FIXED_BOM</f>
        <v>3666</v>
      </c>
      <c r="AI2225" s="24" t="n">
        <f aca="false">(AG2225+AH2225)*(1+CONT)</f>
        <v>6466.697461692</v>
      </c>
      <c r="AJ2225" s="24" t="n">
        <f aca="false">IF(AR2225&gt;0,AI2225/AR2225,1000000000000)</f>
        <v>1134.29937672744</v>
      </c>
      <c r="AK2225" s="8" t="n">
        <f aca="false">IF(AND(AP2225&gt;=V_NEED,AR2225&gt;=P_MIN,AQ2225&gt;=Z_MIN,F2225&lt;=N_CAP,D2225&lt;=R_MAX,OR(CORONA_REQ=0,O2225&gt;=G2225),OR(CORE_MODE&lt;&gt;3,E_CORE&lt;=E_NULL_MAX)),1,0)</f>
        <v>0</v>
      </c>
      <c r="AL2225" s="31" t="n">
        <f aca="false">IF(AK2225=1,IF(OBJECTIVE=1,AI2225,AJ2225),1000000000000)+ROW()*0.000000001</f>
        <v>1000000000000</v>
      </c>
      <c r="AM2225" s="31" t="n">
        <v>4.173445</v>
      </c>
      <c r="AN2225" s="41" t="n">
        <v>1.619679</v>
      </c>
      <c r="AO2225" s="31" t="n">
        <v>5.565272</v>
      </c>
      <c r="AP2225" s="31" t="n">
        <f aca="false">IF(CORE_MODE=1,G2225,IF(OR(CORE_MODE=3,CORE_MODE=4),G2225+(CHOOSE(N_CW+1,0,1,CW_N2,CW_N3,CW_N4,CW_N5,CW_N6)+CHOOSE(N_CW_A+1,0,CW_A1,CW_A2))*CW_PER_SWING*AM2225,AM2225))</f>
        <v>16.121566906035</v>
      </c>
      <c r="AQ2225" s="41" t="n">
        <f aca="false">IF(CORE_MODE=2,AN2225,K2225)</f>
        <v>1.652993</v>
      </c>
      <c r="AR2225" s="31" t="n">
        <f aca="false">IF(CORE_MODE=2,AO2225,L2225)</f>
        <v>5.70105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31" t="n">
        <v>7.264419</v>
      </c>
      <c r="H2226" s="8" t="n">
        <v>73.351982</v>
      </c>
      <c r="I2226" s="8" t="n">
        <v>3364.591323</v>
      </c>
      <c r="J2226" s="31" t="n">
        <v>45.869126</v>
      </c>
      <c r="K2226" s="41" t="n">
        <v>1.667258</v>
      </c>
      <c r="L2226" s="31" t="n">
        <v>9.090898</v>
      </c>
      <c r="M2226" s="8" t="n">
        <v>105</v>
      </c>
      <c r="N2226" s="8" t="n">
        <v>802</v>
      </c>
      <c r="O2226" s="31" t="n">
        <v>9.429978</v>
      </c>
      <c r="P2226" s="31" t="n">
        <v>22.471776</v>
      </c>
      <c r="Q2226" s="31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31" t="n">
        <v>4.525879</v>
      </c>
      <c r="W2226" s="41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2*ROUNDUP(G2226*1000/V_ZENER,0)*PRICE_Z+(4+IF(CORE_MODE=1,1,0)+IF(OR(CORE_MODE=3,CORE_MODE=4),1+2*N_CW+2*N_CW_A,0))*ROUNDUP(G2226*DIODE_SAFETY/V_STICK,0)*PRICE_STICK</f>
        <v>66.9</v>
      </c>
      <c r="AG2226" s="24" t="n">
        <f aca="false">SUM(X2226:AF2226)</f>
        <v>2781.71505734</v>
      </c>
      <c r="AH2226" s="20" t="n">
        <f aca="false">FIXED_BOM</f>
        <v>3666</v>
      </c>
      <c r="AI2226" s="24" t="n">
        <f aca="false">(AG2226+AH2226)*(1+CONT)</f>
        <v>7414.872315941</v>
      </c>
      <c r="AJ2226" s="24" t="n">
        <f aca="false">IF(AR2226&gt;0,AI2226/AR2226,1000000000000)</f>
        <v>815.636949830589</v>
      </c>
      <c r="AK2226" s="8" t="n">
        <f aca="false">IF(AND(AP2226&gt;=V_NEED,AR2226&gt;=P_MIN,AQ2226&gt;=Z_MIN,F2226&lt;=N_CAP,D2226&lt;=R_MAX,OR(CORONA_REQ=0,O2226&gt;=G2226),OR(CORE_MODE&lt;&gt;3,E_CORE&lt;=E_NULL_MAX)),1,0)</f>
        <v>0</v>
      </c>
      <c r="AL2226" s="31" t="n">
        <f aca="false">IF(AK2226=1,IF(OBJECTIVE=1,AI2226,AJ2226),1000000000000)+ROW()*0.000000001</f>
        <v>1000000000000</v>
      </c>
      <c r="AM2226" s="31" t="n">
        <v>4.257975</v>
      </c>
      <c r="AN2226" s="41" t="n">
        <v>1.645849</v>
      </c>
      <c r="AO2226" s="31" t="n">
        <v>8.960355</v>
      </c>
      <c r="AP2226" s="31" t="n">
        <f aca="false">IF(CORE_MODE=1,G2226,IF(OR(CORE_MODE=3,CORE_MODE=4),G2226+(CHOOSE(N_CW+1,0,1,CW_N2,CW_N3,CW_N4,CW_N5,CW_N6)+CHOOSE(N_CW_A+1,0,CW_A1,CW_A2))*CW_PER_SWING*AM2226,AM2226))</f>
        <v>16.300961797425</v>
      </c>
      <c r="AQ2226" s="41" t="n">
        <f aca="false">IF(CORE_MODE=2,AN2226,K2226)</f>
        <v>1.667258</v>
      </c>
      <c r="AR2226" s="31" t="n">
        <f aca="false">IF(CORE_MODE=2,AO2226,L2226)</f>
        <v>9.090898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31" t="n">
        <v>7.264419</v>
      </c>
      <c r="H2227" s="8" t="n">
        <v>99.298157</v>
      </c>
      <c r="I2227" s="8" t="n">
        <v>4588.079077</v>
      </c>
      <c r="J2227" s="31" t="n">
        <v>46.205078</v>
      </c>
      <c r="K2227" s="41" t="n">
        <v>1.673442</v>
      </c>
      <c r="L2227" s="31" t="n">
        <v>12.478245</v>
      </c>
      <c r="M2227" s="8" t="n">
        <v>141</v>
      </c>
      <c r="N2227" s="8" t="n">
        <v>874</v>
      </c>
      <c r="O2227" s="31" t="n">
        <v>9.429978</v>
      </c>
      <c r="P2227" s="31" t="n">
        <v>29.962368</v>
      </c>
      <c r="Q2227" s="31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31" t="n">
        <v>5.577051</v>
      </c>
      <c r="W2227" s="41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2*ROUNDUP(G2227*1000/V_ZENER,0)*PRICE_Z+(4+IF(CORE_MODE=1,1,0)+IF(OR(CORE_MODE=3,CORE_MODE=4),1+2*N_CW+2*N_CW_A,0))*ROUNDUP(G2227*DIODE_SAFETY/V_STICK,0)*PRICE_STICK</f>
        <v>66.9</v>
      </c>
      <c r="AG2227" s="24" t="n">
        <f aca="false">SUM(X2227:AF2227)</f>
        <v>3606.21485363</v>
      </c>
      <c r="AH2227" s="20" t="n">
        <f aca="false">FIXED_BOM</f>
        <v>3666</v>
      </c>
      <c r="AI2227" s="24" t="n">
        <f aca="false">(AG2227+AH2227)*(1+CONT)</f>
        <v>8363.0470816745</v>
      </c>
      <c r="AJ2227" s="24" t="n">
        <f aca="false">IF(AR2227&gt;0,AI2227/AR2227,1000000000000)</f>
        <v>670.210200366678</v>
      </c>
      <c r="AK2227" s="8" t="n">
        <f aca="false">IF(AND(AP2227&gt;=V_NEED,AR2227&gt;=P_MIN,AQ2227&gt;=Z_MIN,F2227&lt;=N_CAP,D2227&lt;=R_MAX,OR(CORONA_REQ=0,O2227&gt;=G2227),OR(CORE_MODE&lt;&gt;3,E_CORE&lt;=E_NULL_MAX)),1,0)</f>
        <v>0</v>
      </c>
      <c r="AL2227" s="31" t="n">
        <f aca="false">IF(AK2227=1,IF(OBJECTIVE=1,AI2227,AJ2227),1000000000000)+ROW()*0.000000001</f>
        <v>1000000000000</v>
      </c>
      <c r="AM2227" s="31" t="n">
        <v>4.360133</v>
      </c>
      <c r="AN2227" s="41" t="n">
        <v>1.657055</v>
      </c>
      <c r="AO2227" s="31" t="n">
        <v>12.343387</v>
      </c>
      <c r="AP2227" s="31" t="n">
        <f aca="false">IF(CORE_MODE=1,G2227,IF(OR(CORE_MODE=3,CORE_MODE=4),G2227+(CHOOSE(N_CW+1,0,1,CW_N2,CW_N3,CW_N4,CW_N5,CW_N6)+CHOOSE(N_CW_A+1,0,CW_A1,CW_A2))*CW_PER_SWING*AM2227,AM2227))</f>
        <v>16.517767940979</v>
      </c>
      <c r="AQ2227" s="41" t="n">
        <f aca="false">IF(CORE_MODE=2,AN2227,K2227)</f>
        <v>1.673442</v>
      </c>
      <c r="AR2227" s="31" t="n">
        <f aca="false">IF(CORE_MODE=2,AO2227,L2227)</f>
        <v>12.478245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31" t="n">
        <v>7.264419</v>
      </c>
      <c r="H2228" s="8" t="n">
        <v>125.244332</v>
      </c>
      <c r="I2228" s="8" t="n">
        <v>5811.566831</v>
      </c>
      <c r="J2228" s="31" t="n">
        <v>46.401835</v>
      </c>
      <c r="K2228" s="41" t="n">
        <v>1.677746</v>
      </c>
      <c r="L2228" s="31" t="n">
        <v>15.863662</v>
      </c>
      <c r="M2228" s="8" t="n">
        <v>171</v>
      </c>
      <c r="N2228" s="8" t="n">
        <v>934</v>
      </c>
      <c r="O2228" s="31" t="n">
        <v>9.429978</v>
      </c>
      <c r="P2228" s="31" t="n">
        <v>37.45296</v>
      </c>
      <c r="Q2228" s="31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31" t="n">
        <v>6.453027</v>
      </c>
      <c r="W2228" s="41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2*ROUNDUP(G2228*1000/V_ZENER,0)*PRICE_Z+(4+IF(CORE_MODE=1,1,0)+IF(OR(CORE_MODE=3,CORE_MODE=4),1+2*N_CW+2*N_CW_A,0))*ROUNDUP(G2228*DIODE_SAFETY/V_STICK,0)*PRICE_STICK</f>
        <v>66.9</v>
      </c>
      <c r="AG2228" s="24" t="n">
        <f aca="false">SUM(X2228:AF2228)</f>
        <v>4295.26478666</v>
      </c>
      <c r="AH2228" s="20" t="n">
        <f aca="false">FIXED_BOM</f>
        <v>3666</v>
      </c>
      <c r="AI2228" s="24" t="n">
        <f aca="false">(AG2228+AH2228)*(1+CONT)</f>
        <v>9155.454504659</v>
      </c>
      <c r="AJ2228" s="24" t="n">
        <f aca="false">IF(AR2228&gt;0,AI2228/AR2228,1000000000000)</f>
        <v>577.133735240892</v>
      </c>
      <c r="AK2228" s="8" t="n">
        <f aca="false">IF(AND(AP2228&gt;=V_NEED,AR2228&gt;=P_MIN,AQ2228&gt;=Z_MIN,F2228&lt;=N_CAP,D2228&lt;=R_MAX,OR(CORONA_REQ=0,O2228&gt;=G2228),OR(CORE_MODE&lt;&gt;3,E_CORE&lt;=E_NULL_MAX)),1,0)</f>
        <v>0</v>
      </c>
      <c r="AL2228" s="31" t="n">
        <f aca="false">IF(AK2228=1,IF(OBJECTIVE=1,AI2228,AJ2228),1000000000000)+ROW()*0.000000001</f>
        <v>1000000000000</v>
      </c>
      <c r="AM2228" s="31" t="n">
        <v>4.437992</v>
      </c>
      <c r="AN2228" s="41" t="n">
        <v>1.665218</v>
      </c>
      <c r="AO2228" s="31" t="n">
        <v>15.735141</v>
      </c>
      <c r="AP2228" s="31" t="n">
        <f aca="false">IF(CORE_MODE=1,G2228,IF(OR(CORE_MODE=3,CORE_MODE=4),G2228+(CHOOSE(N_CW+1,0,1,CW_N2,CW_N3,CW_N4,CW_N5,CW_N6)+CHOOSE(N_CW_A+1,0,CW_A1,CW_A2))*CW_PER_SWING*AM2228,AM2228))</f>
        <v>16.683005215896</v>
      </c>
      <c r="AQ2228" s="41" t="n">
        <f aca="false">IF(CORE_MODE=2,AN2228,K2228)</f>
        <v>1.677746</v>
      </c>
      <c r="AR2228" s="31" t="n">
        <f aca="false">IF(CORE_MODE=2,AO2228,L2228)</f>
        <v>15.863662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31" t="n">
        <v>7.264419</v>
      </c>
      <c r="H2229" s="8" t="n">
        <v>151.190508</v>
      </c>
      <c r="I2229" s="8" t="n">
        <v>7035.054585</v>
      </c>
      <c r="J2229" s="31" t="n">
        <v>46.53106</v>
      </c>
      <c r="K2229" s="41" t="n">
        <v>1.67931</v>
      </c>
      <c r="L2229" s="31" t="n">
        <v>19.231541</v>
      </c>
      <c r="M2229" s="8" t="n">
        <v>207</v>
      </c>
      <c r="N2229" s="8" t="n">
        <v>1006</v>
      </c>
      <c r="O2229" s="31" t="n">
        <v>9.429978</v>
      </c>
      <c r="P2229" s="31" t="n">
        <v>44.943552</v>
      </c>
      <c r="Q2229" s="31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31" t="n">
        <v>7.504199</v>
      </c>
      <c r="W2229" s="41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2*ROUNDUP(G2229*1000/V_ZENER,0)*PRICE_Z+(4+IF(CORE_MODE=1,1,0)+IF(OR(CORE_MODE=3,CORE_MODE=4),1+2*N_CW+2*N_CW_A,0))*ROUNDUP(G2229*DIODE_SAFETY/V_STICK,0)*PRICE_STICK</f>
        <v>66.9</v>
      </c>
      <c r="AG2229" s="24" t="n">
        <f aca="false">SUM(X2229:AF2229)</f>
        <v>5119.76464295</v>
      </c>
      <c r="AH2229" s="20" t="n">
        <f aca="false">FIXED_BOM</f>
        <v>3666</v>
      </c>
      <c r="AI2229" s="24" t="n">
        <f aca="false">(AG2229+AH2229)*(1+CONT)</f>
        <v>10103.6293393925</v>
      </c>
      <c r="AJ2229" s="24" t="n">
        <f aca="false">IF(AR2229&gt;0,AI2229/AR2229,1000000000000)</f>
        <v>525.367641594218</v>
      </c>
      <c r="AK2229" s="8" t="n">
        <f aca="false">IF(AND(AP2229&gt;=V_NEED,AR2229&gt;=P_MIN,AQ2229&gt;=Z_MIN,F2229&lt;=N_CAP,D2229&lt;=R_MAX,OR(CORONA_REQ=0,O2229&gt;=G2229),OR(CORE_MODE&lt;&gt;3,E_CORE&lt;=E_NULL_MAX)),1,0)</f>
        <v>0</v>
      </c>
      <c r="AL2229" s="31" t="n">
        <f aca="false">IF(AK2229=1,IF(OBJECTIVE=1,AI2229,AJ2229),1000000000000)+ROW()*0.000000001</f>
        <v>1000000000000</v>
      </c>
      <c r="AM2229" s="31" t="n">
        <v>4.551445</v>
      </c>
      <c r="AN2229" s="41" t="n">
        <v>1.668659</v>
      </c>
      <c r="AO2229" s="31" t="n">
        <v>19.098904</v>
      </c>
      <c r="AP2229" s="31" t="n">
        <f aca="false">IF(CORE_MODE=1,G2229,IF(OR(CORE_MODE=3,CORE_MODE=4),G2229+(CHOOSE(N_CW+1,0,1,CW_N2,CW_N3,CW_N4,CW_N5,CW_N6)+CHOOSE(N_CW_A+1,0,CW_A1,CW_A2))*CW_PER_SWING*AM2229,AM2229))</f>
        <v>16.923782320035</v>
      </c>
      <c r="AQ2229" s="41" t="n">
        <f aca="false">IF(CORE_MODE=2,AN2229,K2229)</f>
        <v>1.67931</v>
      </c>
      <c r="AR2229" s="31" t="n">
        <f aca="false">IF(CORE_MODE=2,AO2229,L2229)</f>
        <v>19.231541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31" t="n">
        <v>7.264419</v>
      </c>
      <c r="H2230" s="8" t="n">
        <v>203.082858</v>
      </c>
      <c r="I2230" s="8" t="n">
        <v>9482.030092</v>
      </c>
      <c r="J2230" s="31" t="n">
        <v>46.69045</v>
      </c>
      <c r="K2230" s="41" t="n">
        <v>1.6826</v>
      </c>
      <c r="L2230" s="31" t="n">
        <v>26.012349</v>
      </c>
      <c r="M2230" s="8" t="n">
        <v>273</v>
      </c>
      <c r="N2230" s="8" t="n">
        <v>1138</v>
      </c>
      <c r="O2230" s="31" t="n">
        <v>9.429978</v>
      </c>
      <c r="P2230" s="31" t="n">
        <v>59.924736</v>
      </c>
      <c r="Q2230" s="31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31" t="n">
        <v>9.431348</v>
      </c>
      <c r="W2230" s="41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2*ROUNDUP(G2230*1000/V_ZENER,0)*PRICE_Z+(4+IF(CORE_MODE=1,1,0)+IF(OR(CORE_MODE=3,CORE_MODE=4),1+2*N_CW+2*N_CW_A,0))*ROUNDUP(G2230*DIODE_SAFETY/V_STICK,0)*PRICE_STICK</f>
        <v>66.9</v>
      </c>
      <c r="AG2230" s="24" t="n">
        <f aca="false">SUM(X2230:AF2230)</f>
        <v>6633.31450424</v>
      </c>
      <c r="AH2230" s="20" t="n">
        <f aca="false">FIXED_BOM</f>
        <v>3666</v>
      </c>
      <c r="AI2230" s="24" t="n">
        <f aca="false">(AG2230+AH2230)*(1+CONT)</f>
        <v>11844.211679876</v>
      </c>
      <c r="AJ2230" s="24" t="n">
        <f aca="false">IF(AR2230&gt;0,AI2230/AR2230,1000000000000)</f>
        <v>455.330338673989</v>
      </c>
      <c r="AK2230" s="8" t="n">
        <f aca="false">IF(AND(AP2230&gt;=V_NEED,AR2230&gt;=P_MIN,AQ2230&gt;=Z_MIN,F2230&lt;=N_CAP,D2230&lt;=R_MAX,OR(CORONA_REQ=0,O2230&gt;=G2230),OR(CORE_MODE&lt;&gt;3,E_CORE&lt;=E_NULL_MAX)),1,0)</f>
        <v>0</v>
      </c>
      <c r="AL2230" s="31" t="n">
        <f aca="false">IF(AK2230=1,IF(OBJECTIVE=1,AI2230,AJ2230),1000000000000)+ROW()*0.000000001</f>
        <v>1000000000000</v>
      </c>
      <c r="AM2230" s="31" t="n">
        <v>4.744553</v>
      </c>
      <c r="AN2230" s="41" t="n">
        <v>1.674488</v>
      </c>
      <c r="AO2230" s="31" t="n">
        <v>25.873891</v>
      </c>
      <c r="AP2230" s="31" t="n">
        <f aca="false">IF(CORE_MODE=1,G2230,IF(OR(CORE_MODE=3,CORE_MODE=4),G2230+(CHOOSE(N_CW+1,0,1,CW_N2,CW_N3,CW_N4,CW_N5,CW_N6)+CHOOSE(N_CW_A+1,0,CW_A1,CW_A2))*CW_PER_SWING*AM2230,AM2230))</f>
        <v>17.333608283439</v>
      </c>
      <c r="AQ2230" s="41" t="n">
        <f aca="false">IF(CORE_MODE=2,AN2230,K2230)</f>
        <v>1.6826</v>
      </c>
      <c r="AR2230" s="31" t="n">
        <f aca="false">IF(CORE_MODE=2,AO2230,L2230)</f>
        <v>26.012349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31" t="n">
        <v>7.264419</v>
      </c>
      <c r="H2231" s="8" t="n">
        <v>79.010057</v>
      </c>
      <c r="I2231" s="8" t="n">
        <v>2517.606356</v>
      </c>
      <c r="J2231" s="31" t="n">
        <v>31.864378</v>
      </c>
      <c r="K2231" s="41" t="n">
        <v>1.631662</v>
      </c>
      <c r="L2231" s="31" t="n">
        <v>6.567728</v>
      </c>
      <c r="M2231" s="8" t="n">
        <v>75</v>
      </c>
      <c r="N2231" s="8" t="n">
        <v>742</v>
      </c>
      <c r="O2231" s="31" t="n">
        <v>9.429978</v>
      </c>
      <c r="P2231" s="31" t="n">
        <v>17.356228</v>
      </c>
      <c r="Q2231" s="31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31" t="n">
        <v>3.649902</v>
      </c>
      <c r="W2231" s="41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2*ROUNDUP(G2231*1000/V_ZENER,0)*PRICE_Z+(4+IF(CORE_MODE=1,1,0)+IF(OR(CORE_MODE=3,CORE_MODE=4),1+2*N_CW+2*N_CW_A,0))*ROUNDUP(G2231*DIODE_SAFETY/V_STICK,0)*PRICE_STICK</f>
        <v>66.9</v>
      </c>
      <c r="AG2231" s="24" t="n">
        <f aca="false">SUM(X2231:AF2231)</f>
        <v>2121.09426902</v>
      </c>
      <c r="AH2231" s="20" t="n">
        <f aca="false">FIXED_BOM</f>
        <v>3666</v>
      </c>
      <c r="AI2231" s="24" t="n">
        <f aca="false">(AG2231+AH2231)*(1+CONT)</f>
        <v>6655.158409373</v>
      </c>
      <c r="AJ2231" s="24" t="n">
        <f aca="false">IF(AR2231&gt;0,AI2231/AR2231,1000000000000)</f>
        <v>1013.31212397544</v>
      </c>
      <c r="AK2231" s="8" t="n">
        <f aca="false">IF(AND(AP2231&gt;=V_NEED,AR2231&gt;=P_MIN,AQ2231&gt;=Z_MIN,F2231&lt;=N_CAP,D2231&lt;=R_MAX,OR(CORONA_REQ=0,O2231&gt;=G2231),OR(CORE_MODE&lt;&gt;3,E_CORE&lt;=E_NULL_MAX)),1,0)</f>
        <v>0</v>
      </c>
      <c r="AL2231" s="31" t="n">
        <f aca="false">IF(AK2231=1,IF(OBJECTIVE=1,AI2231,AJ2231),1000000000000)+ROW()*0.000000001</f>
        <v>1000000000000</v>
      </c>
      <c r="AM2231" s="31" t="n">
        <v>4.183401</v>
      </c>
      <c r="AN2231" s="41" t="n">
        <v>1.60443</v>
      </c>
      <c r="AO2231" s="31" t="n">
        <v>6.434403</v>
      </c>
      <c r="AP2231" s="31" t="n">
        <f aca="false">IF(CORE_MODE=1,G2231,IF(OR(CORE_MODE=3,CORE_MODE=4),G2231+(CHOOSE(N_CW+1,0,1,CW_N2,CW_N3,CW_N4,CW_N5,CW_N6)+CHOOSE(N_CW_A+1,0,CW_A1,CW_A2))*CW_PER_SWING*AM2231,AM2231))</f>
        <v>16.142696156463</v>
      </c>
      <c r="AQ2231" s="41" t="n">
        <f aca="false">IF(CORE_MODE=2,AN2231,K2231)</f>
        <v>1.631662</v>
      </c>
      <c r="AR2231" s="31" t="n">
        <f aca="false">IF(CORE_MODE=2,AO2231,L2231)</f>
        <v>6.567728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31" t="n">
        <v>7.264419</v>
      </c>
      <c r="H2232" s="8" t="n">
        <v>123.015804</v>
      </c>
      <c r="I2232" s="8" t="n">
        <v>3956.23856</v>
      </c>
      <c r="J2232" s="31" t="n">
        <v>32.160409</v>
      </c>
      <c r="K2232" s="41" t="n">
        <v>1.64269</v>
      </c>
      <c r="L2232" s="31" t="n">
        <v>10.445066</v>
      </c>
      <c r="M2232" s="8" t="n">
        <v>111</v>
      </c>
      <c r="N2232" s="8" t="n">
        <v>814</v>
      </c>
      <c r="O2232" s="31" t="n">
        <v>9.429978</v>
      </c>
      <c r="P2232" s="31" t="n">
        <v>26.034342</v>
      </c>
      <c r="Q2232" s="31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31" t="n">
        <v>4.701074</v>
      </c>
      <c r="W2232" s="41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2*ROUNDUP(G2232*1000/V_ZENER,0)*PRICE_Z+(4+IF(CORE_MODE=1,1,0)+IF(OR(CORE_MODE=3,CORE_MODE=4),1+2*N_CW+2*N_CW_A,0))*ROUNDUP(G2232*DIODE_SAFETY/V_STICK,0)*PRICE_STICK</f>
        <v>66.9</v>
      </c>
      <c r="AG2232" s="24" t="n">
        <f aca="false">SUM(X2232:AF2232)</f>
        <v>2959.80877015</v>
      </c>
      <c r="AH2232" s="20" t="n">
        <f aca="false">FIXED_BOM</f>
        <v>3666</v>
      </c>
      <c r="AI2232" s="24" t="n">
        <f aca="false">(AG2232+AH2232)*(1+CONT)</f>
        <v>7619.6800856725</v>
      </c>
      <c r="AJ2232" s="24" t="n">
        <f aca="false">IF(AR2232&gt;0,AI2232/AR2232,1000000000000)</f>
        <v>729.500424953993</v>
      </c>
      <c r="AK2232" s="8" t="n">
        <f aca="false">IF(AND(AP2232&gt;=V_NEED,AR2232&gt;=P_MIN,AQ2232&gt;=Z_MIN,F2232&lt;=N_CAP,D2232&lt;=R_MAX,OR(CORONA_REQ=0,O2232&gt;=G2232),OR(CORE_MODE&lt;&gt;3,E_CORE&lt;=E_NULL_MAX)),1,0)</f>
        <v>0</v>
      </c>
      <c r="AL2232" s="31" t="n">
        <f aca="false">IF(AK2232=1,IF(OBJECTIVE=1,AI2232,AJ2232),1000000000000)+ROW()*0.000000001</f>
        <v>1000000000000</v>
      </c>
      <c r="AM2232" s="31" t="n">
        <v>4.296695</v>
      </c>
      <c r="AN2232" s="41" t="n">
        <v>1.624745</v>
      </c>
      <c r="AO2232" s="31" t="n">
        <v>10.31185</v>
      </c>
      <c r="AP2232" s="31" t="n">
        <f aca="false">IF(CORE_MODE=1,G2232,IF(OR(CORE_MODE=3,CORE_MODE=4),G2232+(CHOOSE(N_CW+1,0,1,CW_N2,CW_N3,CW_N4,CW_N5,CW_N6)+CHOOSE(N_CW_A+1,0,CW_A1,CW_A2))*CW_PER_SWING*AM2232,AM2232))</f>
        <v>16.383135820785</v>
      </c>
      <c r="AQ2232" s="41" t="n">
        <f aca="false">IF(CORE_MODE=2,AN2232,K2232)</f>
        <v>1.64269</v>
      </c>
      <c r="AR2232" s="31" t="n">
        <f aca="false">IF(CORE_MODE=2,AO2232,L2232)</f>
        <v>10.445066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31" t="n">
        <v>7.264419</v>
      </c>
      <c r="H2233" s="8" t="n">
        <v>167.021551</v>
      </c>
      <c r="I2233" s="8" t="n">
        <v>5394.870763</v>
      </c>
      <c r="J2233" s="31" t="n">
        <v>32.300447</v>
      </c>
      <c r="K2233" s="41" t="n">
        <v>1.648222</v>
      </c>
      <c r="L2233" s="31" t="n">
        <v>14.324145</v>
      </c>
      <c r="M2233" s="8" t="n">
        <v>147</v>
      </c>
      <c r="N2233" s="8" t="n">
        <v>886</v>
      </c>
      <c r="O2233" s="31" t="n">
        <v>9.429978</v>
      </c>
      <c r="P2233" s="31" t="n">
        <v>34.712456</v>
      </c>
      <c r="Q2233" s="31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31" t="n">
        <v>5.752246</v>
      </c>
      <c r="W2233" s="41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2*ROUNDUP(G2233*1000/V_ZENER,0)*PRICE_Z+(4+IF(CORE_MODE=1,1,0)+IF(OR(CORE_MODE=3,CORE_MODE=4),1+2*N_CW+2*N_CW_A,0))*ROUNDUP(G2233*DIODE_SAFETY/V_STICK,0)*PRICE_STICK</f>
        <v>66.9</v>
      </c>
      <c r="AG2233" s="24" t="n">
        <f aca="false">SUM(X2233:AF2233)</f>
        <v>3798.52320978</v>
      </c>
      <c r="AH2233" s="20" t="n">
        <f aca="false">FIXED_BOM</f>
        <v>3666</v>
      </c>
      <c r="AI2233" s="24" t="n">
        <f aca="false">(AG2233+AH2233)*(1+CONT)</f>
        <v>8584.201691247</v>
      </c>
      <c r="AJ2233" s="24" t="n">
        <f aca="false">IF(AR2233&gt;0,AI2233/AR2233,1000000000000)</f>
        <v>599.281960022535</v>
      </c>
      <c r="AK2233" s="8" t="n">
        <f aca="false">IF(AND(AP2233&gt;=V_NEED,AR2233&gt;=P_MIN,AQ2233&gt;=Z_MIN,F2233&lt;=N_CAP,D2233&lt;=R_MAX,OR(CORONA_REQ=0,O2233&gt;=G2233),OR(CORE_MODE&lt;&gt;3,E_CORE&lt;=E_NULL_MAX)),1,0)</f>
        <v>0</v>
      </c>
      <c r="AL2233" s="31" t="n">
        <f aca="false">IF(AK2233=1,IF(OBJECTIVE=1,AI2233,AJ2233),1000000000000)+ROW()*0.000000001</f>
        <v>1000000000000</v>
      </c>
      <c r="AM2233" s="31" t="n">
        <v>4.396707</v>
      </c>
      <c r="AN2233" s="41" t="n">
        <v>1.6351</v>
      </c>
      <c r="AO2233" s="31" t="n">
        <v>14.193264</v>
      </c>
      <c r="AP2233" s="31" t="n">
        <f aca="false">IF(CORE_MODE=1,G2233,IF(OR(CORE_MODE=3,CORE_MODE=4),G2233+(CHOOSE(N_CW+1,0,1,CW_N2,CW_N3,CW_N4,CW_N5,CW_N6)+CHOOSE(N_CW_A+1,0,CW_A1,CW_A2))*CW_PER_SWING*AM2233,AM2233))</f>
        <v>16.595387587941</v>
      </c>
      <c r="AQ2233" s="41" t="n">
        <f aca="false">IF(CORE_MODE=2,AN2233,K2233)</f>
        <v>1.648222</v>
      </c>
      <c r="AR2233" s="31" t="n">
        <f aca="false">IF(CORE_MODE=2,AO2233,L2233)</f>
        <v>14.324145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31" t="n">
        <v>7.264419</v>
      </c>
      <c r="H2234" s="8" t="n">
        <v>211.027298</v>
      </c>
      <c r="I2234" s="8" t="n">
        <v>6833.502967</v>
      </c>
      <c r="J2234" s="31" t="n">
        <v>32.382081</v>
      </c>
      <c r="K2234" s="41" t="n">
        <v>1.651597</v>
      </c>
      <c r="L2234" s="31" t="n">
        <v>18.196512</v>
      </c>
      <c r="M2234" s="8" t="n">
        <v>183</v>
      </c>
      <c r="N2234" s="8" t="n">
        <v>958</v>
      </c>
      <c r="O2234" s="31" t="n">
        <v>9.429978</v>
      </c>
      <c r="P2234" s="31" t="n">
        <v>43.39057</v>
      </c>
      <c r="Q2234" s="31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31" t="n">
        <v>6.803418</v>
      </c>
      <c r="W2234" s="41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2*ROUNDUP(G2234*1000/V_ZENER,0)*PRICE_Z+(4+IF(CORE_MODE=1,1,0)+IF(OR(CORE_MODE=3,CORE_MODE=4),1+2*N_CW+2*N_CW_A,0))*ROUNDUP(G2234*DIODE_SAFETY/V_STICK,0)*PRICE_STICK</f>
        <v>66.9</v>
      </c>
      <c r="AG2234" s="24" t="n">
        <f aca="false">SUM(X2234:AF2234)</f>
        <v>4637.23770941</v>
      </c>
      <c r="AH2234" s="20" t="n">
        <f aca="false">FIXED_BOM</f>
        <v>3666</v>
      </c>
      <c r="AI2234" s="24" t="n">
        <f aca="false">(AG2234+AH2234)*(1+CONT)</f>
        <v>9548.7233658215</v>
      </c>
      <c r="AJ2234" s="24" t="n">
        <f aca="false">IF(AR2234&gt;0,AI2234/AR2234,1000000000000)</f>
        <v>524.755698554838</v>
      </c>
      <c r="AK2234" s="8" t="n">
        <f aca="false">IF(AND(AP2234&gt;=V_NEED,AR2234&gt;=P_MIN,AQ2234&gt;=Z_MIN,F2234&lt;=N_CAP,D2234&lt;=R_MAX,OR(CORONA_REQ=0,O2234&gt;=G2234),OR(CORE_MODE&lt;&gt;3,E_CORE&lt;=E_NULL_MAX)),1,0)</f>
        <v>0</v>
      </c>
      <c r="AL2234" s="31" t="n">
        <f aca="false">IF(AK2234=1,IF(OBJECTIVE=1,AI2234,AJ2234),1000000000000)+ROW()*0.000000001</f>
        <v>1000000000000</v>
      </c>
      <c r="AM2234" s="31" t="n">
        <v>4.512719</v>
      </c>
      <c r="AN2234" s="41" t="n">
        <v>1.641189</v>
      </c>
      <c r="AO2234" s="31" t="n">
        <v>18.065529</v>
      </c>
      <c r="AP2234" s="31" t="n">
        <f aca="false">IF(CORE_MODE=1,G2234,IF(OR(CORE_MODE=3,CORE_MODE=4),G2234+(CHOOSE(N_CW+1,0,1,CW_N2,CW_N3,CW_N4,CW_N5,CW_N6)+CHOOSE(N_CW_A+1,0,CW_A1,CW_A2))*CW_PER_SWING*AM2234,AM2234))</f>
        <v>16.841595563097</v>
      </c>
      <c r="AQ2234" s="41" t="n">
        <f aca="false">IF(CORE_MODE=2,AN2234,K2234)</f>
        <v>1.651597</v>
      </c>
      <c r="AR2234" s="31" t="n">
        <f aca="false">IF(CORE_MODE=2,AO2234,L2234)</f>
        <v>18.196512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31" t="n">
        <v>7.264419</v>
      </c>
      <c r="H2235" s="8" t="n">
        <v>255.033045</v>
      </c>
      <c r="I2235" s="8" t="n">
        <v>8272.135171</v>
      </c>
      <c r="J2235" s="31" t="n">
        <v>32.435542</v>
      </c>
      <c r="K2235" s="41" t="n">
        <v>1.653495</v>
      </c>
      <c r="L2235" s="31" t="n">
        <v>22.081218</v>
      </c>
      <c r="M2235" s="8" t="n">
        <v>219</v>
      </c>
      <c r="N2235" s="8" t="n">
        <v>1030</v>
      </c>
      <c r="O2235" s="31" t="n">
        <v>9.429978</v>
      </c>
      <c r="P2235" s="31" t="n">
        <v>52.068684</v>
      </c>
      <c r="Q2235" s="31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31" t="n">
        <v>7.85459</v>
      </c>
      <c r="W2235" s="41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2*ROUNDUP(G2235*1000/V_ZENER,0)*PRICE_Z+(4+IF(CORE_MODE=1,1,0)+IF(OR(CORE_MODE=3,CORE_MODE=4),1+2*N_CW+2*N_CW_A,0))*ROUNDUP(G2235*DIODE_SAFETY/V_STICK,0)*PRICE_STICK</f>
        <v>66.9</v>
      </c>
      <c r="AG2235" s="24" t="n">
        <f aca="false">SUM(X2235:AF2235)</f>
        <v>5475.95216251</v>
      </c>
      <c r="AH2235" s="20" t="n">
        <f aca="false">FIXED_BOM</f>
        <v>3666</v>
      </c>
      <c r="AI2235" s="24" t="n">
        <f aca="false">(AG2235+AH2235)*(1+CONT)</f>
        <v>10513.2449868865</v>
      </c>
      <c r="AJ2235" s="24" t="n">
        <f aca="false">IF(AR2235&gt;0,AI2235/AR2235,1000000000000)</f>
        <v>476.117077730336</v>
      </c>
      <c r="AK2235" s="8" t="n">
        <f aca="false">IF(AND(AP2235&gt;=V_NEED,AR2235&gt;=P_MIN,AQ2235&gt;=Z_MIN,F2235&lt;=N_CAP,D2235&lt;=R_MAX,OR(CORONA_REQ=0,O2235&gt;=G2235),OR(CORE_MODE&lt;&gt;3,E_CORE&lt;=E_NULL_MAX)),1,0)</f>
        <v>0</v>
      </c>
      <c r="AL2235" s="31" t="n">
        <f aca="false">IF(AK2235=1,IF(OBJECTIVE=1,AI2235,AJ2235),1000000000000)+ROW()*0.000000001</f>
        <v>1000000000000</v>
      </c>
      <c r="AM2235" s="31" t="n">
        <v>4.632783</v>
      </c>
      <c r="AN2235" s="41" t="n">
        <v>1.644638</v>
      </c>
      <c r="AO2235" s="31" t="n">
        <v>21.944956</v>
      </c>
      <c r="AP2235" s="31" t="n">
        <f aca="false">IF(CORE_MODE=1,G2235,IF(OR(CORE_MODE=3,CORE_MODE=4),G2235+(CHOOSE(N_CW+1,0,1,CW_N2,CW_N3,CW_N4,CW_N5,CW_N6)+CHOOSE(N_CW_A+1,0,CW_A1,CW_A2))*CW_PER_SWING*AM2235,AM2235))</f>
        <v>17.096402947929</v>
      </c>
      <c r="AQ2235" s="41" t="n">
        <f aca="false">IF(CORE_MODE=2,AN2235,K2235)</f>
        <v>1.653495</v>
      </c>
      <c r="AR2235" s="31" t="n">
        <f aca="false">IF(CORE_MODE=2,AO2235,L2235)</f>
        <v>22.081218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31" t="n">
        <v>7.264419</v>
      </c>
      <c r="H2236" s="8" t="n">
        <v>343.044539</v>
      </c>
      <c r="I2236" s="8" t="n">
        <v>11149.399578</v>
      </c>
      <c r="J2236" s="31" t="n">
        <v>32.501318</v>
      </c>
      <c r="K2236" s="41" t="n">
        <v>1.656039</v>
      </c>
      <c r="L2236" s="31" t="n">
        <v>29.821779</v>
      </c>
      <c r="M2236" s="8" t="n">
        <v>291</v>
      </c>
      <c r="N2236" s="8" t="n">
        <v>1174</v>
      </c>
      <c r="O2236" s="31" t="n">
        <v>9.429978</v>
      </c>
      <c r="P2236" s="31" t="n">
        <v>69.424913</v>
      </c>
      <c r="Q2236" s="31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31" t="n">
        <v>9.956934</v>
      </c>
      <c r="W2236" s="41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2*ROUNDUP(G2236*1000/V_ZENER,0)*PRICE_Z+(4+IF(CORE_MODE=1,1,0)+IF(OR(CORE_MODE=3,CORE_MODE=4),1+2*N_CW+2*N_CW_A,0))*ROUNDUP(G2236*DIODE_SAFETY/V_STICK,0)*PRICE_STICK</f>
        <v>66.9</v>
      </c>
      <c r="AG2236" s="24" t="n">
        <f aca="false">SUM(X2236:AF2236)</f>
        <v>7153.38111374</v>
      </c>
      <c r="AH2236" s="20" t="n">
        <f aca="false">FIXED_BOM</f>
        <v>3666</v>
      </c>
      <c r="AI2236" s="24" t="n">
        <f aca="false">(AG2236+AH2236)*(1+CONT)</f>
        <v>12442.288280801</v>
      </c>
      <c r="AJ2236" s="24" t="n">
        <f aca="false">IF(AR2236&gt;0,AI2236/AR2236,1000000000000)</f>
        <v>417.221530640442</v>
      </c>
      <c r="AK2236" s="8" t="n">
        <f aca="false">IF(AND(AP2236&gt;=V_NEED,AR2236&gt;=P_MIN,AQ2236&gt;=Z_MIN,F2236&lt;=N_CAP,D2236&lt;=R_MAX,OR(CORONA_REQ=0,O2236&gt;=G2236),OR(CORE_MODE&lt;&gt;3,E_CORE&lt;=E_NULL_MAX)),1,0)</f>
        <v>0</v>
      </c>
      <c r="AL2236" s="31" t="n">
        <f aca="false">IF(AK2236=1,IF(OBJECTIVE=1,AI2236,AJ2236),1000000000000)+ROW()*0.000000001</f>
        <v>1000000000000</v>
      </c>
      <c r="AM2236" s="31" t="n">
        <v>4.820389</v>
      </c>
      <c r="AN2236" s="41" t="n">
        <v>1.649616</v>
      </c>
      <c r="AO2236" s="31" t="n">
        <v>29.685597</v>
      </c>
      <c r="AP2236" s="31" t="n">
        <f aca="false">IF(CORE_MODE=1,G2236,IF(OR(CORE_MODE=3,CORE_MODE=4),G2236+(CHOOSE(N_CW+1,0,1,CW_N2,CW_N3,CW_N4,CW_N5,CW_N6)+CHOOSE(N_CW_A+1,0,CW_A1,CW_A2))*CW_PER_SWING*AM2236,AM2236))</f>
        <v>17.494552220307</v>
      </c>
      <c r="AQ2236" s="41" t="n">
        <f aca="false">IF(CORE_MODE=2,AN2236,K2236)</f>
        <v>1.656039</v>
      </c>
      <c r="AR2236" s="31" t="n">
        <f aca="false">IF(CORE_MODE=2,AO2236,L2236)</f>
        <v>29.821779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31" t="n">
        <v>7.264419</v>
      </c>
      <c r="H2237" s="8" t="n">
        <v>39.182316</v>
      </c>
      <c r="I2237" s="8" t="n">
        <v>1757.58785</v>
      </c>
      <c r="J2237" s="31" t="n">
        <v>44.856661</v>
      </c>
      <c r="K2237" s="41" t="n">
        <v>1.64481</v>
      </c>
      <c r="L2237" s="31" t="n">
        <v>4.642794</v>
      </c>
      <c r="M2237" s="8" t="n">
        <v>81</v>
      </c>
      <c r="N2237" s="8" t="n">
        <v>754</v>
      </c>
      <c r="O2237" s="31" t="n">
        <v>9.707768</v>
      </c>
      <c r="P2237" s="31" t="n">
        <v>16.808187</v>
      </c>
      <c r="Q2237" s="31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31" t="n">
        <v>3.825098</v>
      </c>
      <c r="W2237" s="41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2*ROUNDUP(G2237*1000/V_ZENER,0)*PRICE_Z+(4+IF(CORE_MODE=1,1,0)+IF(OR(CORE_MODE=3,CORE_MODE=4),1+2*N_CW+2*N_CW_A,0))*ROUNDUP(G2237*DIODE_SAFETY/V_STICK,0)*PRICE_STICK</f>
        <v>66.9</v>
      </c>
      <c r="AG2237" s="24" t="n">
        <f aca="false">SUM(X2237:AF2237)</f>
        <v>2076.27056169</v>
      </c>
      <c r="AH2237" s="20" t="n">
        <f aca="false">FIXED_BOM</f>
        <v>3666</v>
      </c>
      <c r="AI2237" s="24" t="n">
        <f aca="false">(AG2237+AH2237)*(1+CONT)</f>
        <v>6603.6111459435</v>
      </c>
      <c r="AJ2237" s="24" t="n">
        <f aca="false">IF(AR2237&gt;0,AI2237/AR2237,1000000000000)</f>
        <v>1422.33559058263</v>
      </c>
      <c r="AK2237" s="8" t="n">
        <f aca="false">IF(AND(AP2237&gt;=V_NEED,AR2237&gt;=P_MIN,AQ2237&gt;=Z_MIN,F2237&lt;=N_CAP,D2237&lt;=R_MAX,OR(CORONA_REQ=0,O2237&gt;=G2237),OR(CORE_MODE&lt;&gt;3,E_CORE&lt;=E_NULL_MAX)),1,0)</f>
        <v>0</v>
      </c>
      <c r="AL2237" s="31" t="n">
        <f aca="false">IF(AK2237=1,IF(OBJECTIVE=1,AI2237,AJ2237),1000000000000)+ROW()*0.000000001</f>
        <v>1000000000000</v>
      </c>
      <c r="AM2237" s="31" t="n">
        <v>4.146102</v>
      </c>
      <c r="AN2237" s="41" t="n">
        <v>1.605713</v>
      </c>
      <c r="AO2237" s="31" t="n">
        <v>4.510085</v>
      </c>
      <c r="AP2237" s="31" t="n">
        <f aca="false">IF(CORE_MODE=1,G2237,IF(OR(CORE_MODE=3,CORE_MODE=4),G2237+(CHOOSE(N_CW+1,0,1,CW_N2,CW_N3,CW_N4,CW_N5,CW_N6)+CHOOSE(N_CW_A+1,0,CW_A1,CW_A2))*CW_PER_SWING*AM2237,AM2237))</f>
        <v>16.063537868826</v>
      </c>
      <c r="AQ2237" s="41" t="n">
        <f aca="false">IF(CORE_MODE=2,AN2237,K2237)</f>
        <v>1.64481</v>
      </c>
      <c r="AR2237" s="31" t="n">
        <f aca="false">IF(CORE_MODE=2,AO2237,L2237)</f>
        <v>4.642794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31" t="n">
        <v>7.264419</v>
      </c>
      <c r="H2238" s="8" t="n">
        <v>60.429353</v>
      </c>
      <c r="I2238" s="8" t="n">
        <v>2761.923765</v>
      </c>
      <c r="J2238" s="31" t="n">
        <v>45.705003</v>
      </c>
      <c r="K2238" s="41" t="n">
        <v>1.662032</v>
      </c>
      <c r="L2238" s="31" t="n">
        <v>7.424028</v>
      </c>
      <c r="M2238" s="8" t="n">
        <v>116</v>
      </c>
      <c r="N2238" s="8" t="n">
        <v>824</v>
      </c>
      <c r="O2238" s="31" t="n">
        <v>9.707768</v>
      </c>
      <c r="P2238" s="31" t="n">
        <v>25.21228</v>
      </c>
      <c r="Q2238" s="31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31" t="n">
        <v>4.84707</v>
      </c>
      <c r="W2238" s="41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2*ROUNDUP(G2238*1000/V_ZENER,0)*PRICE_Z+(4+IF(CORE_MODE=1,1,0)+IF(OR(CORE_MODE=3,CORE_MODE=4),1+2*N_CW+2*N_CW_A,0))*ROUNDUP(G2238*DIODE_SAFETY/V_STICK,0)*PRICE_STICK</f>
        <v>66.9</v>
      </c>
      <c r="AG2238" s="24" t="n">
        <f aca="false">SUM(X2238:AF2238)</f>
        <v>2804.90375107</v>
      </c>
      <c r="AH2238" s="20" t="n">
        <f aca="false">FIXED_BOM</f>
        <v>3666</v>
      </c>
      <c r="AI2238" s="24" t="n">
        <f aca="false">(AG2238+AH2238)*(1+CONT)</f>
        <v>7441.5393137305</v>
      </c>
      <c r="AJ2238" s="24" t="n">
        <f aca="false">IF(AR2238&gt;0,AI2238/AR2238,1000000000000)</f>
        <v>1002.35873487149</v>
      </c>
      <c r="AK2238" s="8" t="n">
        <f aca="false">IF(AND(AP2238&gt;=V_NEED,AR2238&gt;=P_MIN,AQ2238&gt;=Z_MIN,F2238&lt;=N_CAP,D2238&lt;=R_MAX,OR(CORONA_REQ=0,O2238&gt;=G2238),OR(CORE_MODE&lt;&gt;3,E_CORE&lt;=E_NULL_MAX)),1,0)</f>
        <v>0</v>
      </c>
      <c r="AL2238" s="31" t="n">
        <f aca="false">IF(AK2238=1,IF(OBJECTIVE=1,AI2238,AJ2238),1000000000000)+ROW()*0.000000001</f>
        <v>1000000000000</v>
      </c>
      <c r="AM2238" s="31" t="n">
        <v>4.208797</v>
      </c>
      <c r="AN2238" s="41" t="n">
        <v>1.636293</v>
      </c>
      <c r="AO2238" s="31" t="n">
        <v>7.292861</v>
      </c>
      <c r="AP2238" s="31" t="n">
        <f aca="false">IF(CORE_MODE=1,G2238,IF(OR(CORE_MODE=3,CORE_MODE=4),G2238+(CHOOSE(N_CW+1,0,1,CW_N2,CW_N3,CW_N4,CW_N5,CW_N6)+CHOOSE(N_CW_A+1,0,CW_A1,CW_A2))*CW_PER_SWING*AM2238,AM2238))</f>
        <v>16.196593147611</v>
      </c>
      <c r="AQ2238" s="41" t="n">
        <f aca="false">IF(CORE_MODE=2,AN2238,K2238)</f>
        <v>1.662032</v>
      </c>
      <c r="AR2238" s="31" t="n">
        <f aca="false">IF(CORE_MODE=2,AO2238,L2238)</f>
        <v>7.424028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31" t="n">
        <v>7.264419</v>
      </c>
      <c r="H2239" s="8" t="n">
        <v>81.676391</v>
      </c>
      <c r="I2239" s="8" t="n">
        <v>3766.259679</v>
      </c>
      <c r="J2239" s="31" t="n">
        <v>46.111975</v>
      </c>
      <c r="K2239" s="41" t="n">
        <v>1.669178</v>
      </c>
      <c r="L2239" s="31" t="n">
        <v>10.194906</v>
      </c>
      <c r="M2239" s="8" t="n">
        <v>158</v>
      </c>
      <c r="N2239" s="8" t="n">
        <v>908</v>
      </c>
      <c r="O2239" s="31" t="n">
        <v>9.707768</v>
      </c>
      <c r="P2239" s="31" t="n">
        <v>33.616373</v>
      </c>
      <c r="Q2239" s="31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31" t="n">
        <v>6.073438</v>
      </c>
      <c r="W2239" s="41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2*ROUNDUP(G2239*1000/V_ZENER,0)*PRICE_Z+(4+IF(CORE_MODE=1,1,0)+IF(OR(CORE_MODE=3,CORE_MODE=4),1+2*N_CW+2*N_CW_A,0))*ROUNDUP(G2239*DIODE_SAFETY/V_STICK,0)*PRICE_STICK</f>
        <v>66.9</v>
      </c>
      <c r="AG2239" s="24" t="n">
        <f aca="false">SUM(X2239:AF2239)</f>
        <v>3688.93129668</v>
      </c>
      <c r="AH2239" s="20" t="n">
        <f aca="false">FIXED_BOM</f>
        <v>3666</v>
      </c>
      <c r="AI2239" s="24" t="n">
        <f aca="false">(AG2239+AH2239)*(1+CONT)</f>
        <v>8458.170991182</v>
      </c>
      <c r="AJ2239" s="24" t="n">
        <f aca="false">IF(AR2239&gt;0,AI2239/AR2239,1000000000000)</f>
        <v>829.646785481102</v>
      </c>
      <c r="AK2239" s="8" t="n">
        <f aca="false">IF(AND(AP2239&gt;=V_NEED,AR2239&gt;=P_MIN,AQ2239&gt;=Z_MIN,F2239&lt;=N_CAP,D2239&lt;=R_MAX,OR(CORONA_REQ=0,O2239&gt;=G2239),OR(CORE_MODE&lt;&gt;3,E_CORE&lt;=E_NULL_MAX)),1,0)</f>
        <v>0</v>
      </c>
      <c r="AL2239" s="31" t="n">
        <f aca="false">IF(AK2239=1,IF(OBJECTIVE=1,AI2239,AJ2239),1000000000000)+ROW()*0.000000001</f>
        <v>1000000000000</v>
      </c>
      <c r="AM2239" s="31" t="n">
        <v>4.295183</v>
      </c>
      <c r="AN2239" s="41" t="n">
        <v>1.64959</v>
      </c>
      <c r="AO2239" s="31" t="n">
        <v>10.061692</v>
      </c>
      <c r="AP2239" s="31" t="n">
        <f aca="false">IF(CORE_MODE=1,G2239,IF(OR(CORE_MODE=3,CORE_MODE=4),G2239+(CHOOSE(N_CW+1,0,1,CW_N2,CW_N3,CW_N4,CW_N5,CW_N6)+CHOOSE(N_CW_A+1,0,CW_A1,CW_A2))*CW_PER_SWING*AM2239,AM2239))</f>
        <v>16.379926959129</v>
      </c>
      <c r="AQ2239" s="41" t="n">
        <f aca="false">IF(CORE_MODE=2,AN2239,K2239)</f>
        <v>1.669178</v>
      </c>
      <c r="AR2239" s="31" t="n">
        <f aca="false">IF(CORE_MODE=2,AO2239,L2239)</f>
        <v>10.194906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31" t="n">
        <v>7.264419</v>
      </c>
      <c r="H2240" s="8" t="n">
        <v>102.923428</v>
      </c>
      <c r="I2240" s="8" t="n">
        <v>4770.595594</v>
      </c>
      <c r="J2240" s="31" t="n">
        <v>46.35092</v>
      </c>
      <c r="K2240" s="41" t="n">
        <v>1.674582</v>
      </c>
      <c r="L2240" s="31" t="n">
        <v>12.976895</v>
      </c>
      <c r="M2240" s="8" t="n">
        <v>193</v>
      </c>
      <c r="N2240" s="8" t="n">
        <v>978</v>
      </c>
      <c r="O2240" s="31" t="n">
        <v>9.707768</v>
      </c>
      <c r="P2240" s="31" t="n">
        <v>42.020467</v>
      </c>
      <c r="Q2240" s="31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31" t="n">
        <v>7.09541</v>
      </c>
      <c r="W2240" s="41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2*ROUNDUP(G2240*1000/V_ZENER,0)*PRICE_Z+(4+IF(CORE_MODE=1,1,0)+IF(OR(CORE_MODE=3,CORE_MODE=4),1+2*N_CW+2*N_CW_A,0))*ROUNDUP(G2240*DIODE_SAFETY/V_STICK,0)*PRICE_STICK</f>
        <v>66.9</v>
      </c>
      <c r="AG2240" s="24" t="n">
        <f aca="false">SUM(X2240:AF2240)</f>
        <v>4417.56454606</v>
      </c>
      <c r="AH2240" s="20" t="n">
        <f aca="false">FIXED_BOM</f>
        <v>3666</v>
      </c>
      <c r="AI2240" s="24" t="n">
        <f aca="false">(AG2240+AH2240)*(1+CONT)</f>
        <v>9296.099227969</v>
      </c>
      <c r="AJ2240" s="24" t="n">
        <f aca="false">IF(AR2240&gt;0,AI2240/AR2240,1000000000000)</f>
        <v>716.357744126696</v>
      </c>
      <c r="AK2240" s="8" t="n">
        <f aca="false">IF(AND(AP2240&gt;=V_NEED,AR2240&gt;=P_MIN,AQ2240&gt;=Z_MIN,F2240&lt;=N_CAP,D2240&lt;=R_MAX,OR(CORONA_REQ=0,O2240&gt;=G2240),OR(CORE_MODE&lt;&gt;3,E_CORE&lt;=E_NULL_MAX)),1,0)</f>
        <v>0</v>
      </c>
      <c r="AL2240" s="31" t="n">
        <f aca="false">IF(AK2240=1,IF(OBJECTIVE=1,AI2240,AJ2240),1000000000000)+ROW()*0.000000001</f>
        <v>1000000000000</v>
      </c>
      <c r="AM2240" s="31" t="n">
        <v>4.373051</v>
      </c>
      <c r="AN2240" s="41" t="n">
        <v>1.658823</v>
      </c>
      <c r="AO2240" s="31" t="n">
        <v>12.842455</v>
      </c>
      <c r="AP2240" s="31" t="n">
        <f aca="false">IF(CORE_MODE=1,G2240,IF(OR(CORE_MODE=3,CORE_MODE=4),G2240+(CHOOSE(N_CW+1,0,1,CW_N2,CW_N3,CW_N4,CW_N5,CW_N6)+CHOOSE(N_CW_A+1,0,CW_A1,CW_A2))*CW_PER_SWING*AM2240,AM2240))</f>
        <v>16.545183334413</v>
      </c>
      <c r="AQ2240" s="41" t="n">
        <f aca="false">IF(CORE_MODE=2,AN2240,K2240)</f>
        <v>1.674582</v>
      </c>
      <c r="AR2240" s="31" t="n">
        <f aca="false">IF(CORE_MODE=2,AO2240,L2240)</f>
        <v>12.976895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31" t="n">
        <v>7.264419</v>
      </c>
      <c r="H2241" s="8" t="n">
        <v>124.170466</v>
      </c>
      <c r="I2241" s="8" t="n">
        <v>5774.931508</v>
      </c>
      <c r="J2241" s="31" t="n">
        <v>46.508093</v>
      </c>
      <c r="K2241" s="41" t="n">
        <v>1.677814</v>
      </c>
      <c r="L2241" s="31" t="n">
        <v>15.764609</v>
      </c>
      <c r="M2241" s="8" t="n">
        <v>228</v>
      </c>
      <c r="N2241" s="8" t="n">
        <v>1048</v>
      </c>
      <c r="O2241" s="31" t="n">
        <v>9.707768</v>
      </c>
      <c r="P2241" s="31" t="n">
        <v>50.42456</v>
      </c>
      <c r="Q2241" s="31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31" t="n">
        <v>8.117383</v>
      </c>
      <c r="W2241" s="41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2*ROUNDUP(G2241*1000/V_ZENER,0)*PRICE_Z+(4+IF(CORE_MODE=1,1,0)+IF(OR(CORE_MODE=3,CORE_MODE=4),1+2*N_CW+2*N_CW_A,0))*ROUNDUP(G2241*DIODE_SAFETY/V_STICK,0)*PRICE_STICK</f>
        <v>66.9</v>
      </c>
      <c r="AG2241" s="24" t="n">
        <f aca="false">SUM(X2241:AF2241)</f>
        <v>5146.19784497</v>
      </c>
      <c r="AH2241" s="20" t="n">
        <f aca="false">FIXED_BOM</f>
        <v>3666</v>
      </c>
      <c r="AI2241" s="24" t="n">
        <f aca="false">(AG2241+AH2241)*(1+CONT)</f>
        <v>10134.0275217155</v>
      </c>
      <c r="AJ2241" s="24" t="n">
        <f aca="false">IF(AR2241&gt;0,AI2241/AR2241,1000000000000)</f>
        <v>642.83405454049</v>
      </c>
      <c r="AK2241" s="8" t="n">
        <f aca="false">IF(AND(AP2241&gt;=V_NEED,AR2241&gt;=P_MIN,AQ2241&gt;=Z_MIN,F2241&lt;=N_CAP,D2241&lt;=R_MAX,OR(CORONA_REQ=0,O2241&gt;=G2241),OR(CORE_MODE&lt;&gt;3,E_CORE&lt;=E_NULL_MAX)),1,0)</f>
        <v>0</v>
      </c>
      <c r="AL2241" s="31" t="n">
        <f aca="false">IF(AK2241=1,IF(OBJECTIVE=1,AI2241,AJ2241),1000000000000)+ROW()*0.000000001</f>
        <v>1000000000000</v>
      </c>
      <c r="AM2241" s="31" t="n">
        <v>4.435985</v>
      </c>
      <c r="AN2241" s="41" t="n">
        <v>1.66518</v>
      </c>
      <c r="AO2241" s="31" t="n">
        <v>15.635761</v>
      </c>
      <c r="AP2241" s="31" t="n">
        <f aca="false">IF(CORE_MODE=1,G2241,IF(OR(CORE_MODE=3,CORE_MODE=4),G2241+(CHOOSE(N_CW+1,0,1,CW_N2,CW_N3,CW_N4,CW_N5,CW_N6)+CHOOSE(N_CW_A+1,0,CW_A1,CW_A2))*CW_PER_SWING*AM2241,AM2241))</f>
        <v>16.678745834055</v>
      </c>
      <c r="AQ2241" s="41" t="n">
        <f aca="false">IF(CORE_MODE=2,AN2241,K2241)</f>
        <v>1.677814</v>
      </c>
      <c r="AR2241" s="31" t="n">
        <f aca="false">IF(CORE_MODE=2,AO2241,L2241)</f>
        <v>15.764609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31" t="n">
        <v>7.264419</v>
      </c>
      <c r="H2242" s="8" t="n">
        <v>166.664541</v>
      </c>
      <c r="I2242" s="8" t="n">
        <v>7783.603337</v>
      </c>
      <c r="J2242" s="31" t="n">
        <v>46.702216</v>
      </c>
      <c r="K2242" s="41" t="n">
        <v>1.681078</v>
      </c>
      <c r="L2242" s="31" t="n">
        <v>21.314246</v>
      </c>
      <c r="M2242" s="8" t="n">
        <v>305</v>
      </c>
      <c r="N2242" s="8" t="n">
        <v>1202</v>
      </c>
      <c r="O2242" s="31" t="n">
        <v>9.707768</v>
      </c>
      <c r="P2242" s="31" t="n">
        <v>67.232747</v>
      </c>
      <c r="Q2242" s="31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31" t="n">
        <v>10.365723</v>
      </c>
      <c r="W2242" s="41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2*ROUNDUP(G2242*1000/V_ZENER,0)*PRICE_Z+(4+IF(CORE_MODE=1,1,0)+IF(OR(CORE_MODE=3,CORE_MODE=4),1+2*N_CW+2*N_CW_A,0))*ROUNDUP(G2242*DIODE_SAFETY/V_STICK,0)*PRICE_STICK</f>
        <v>66.9</v>
      </c>
      <c r="AG2242" s="24" t="n">
        <f aca="false">SUM(X2242:AF2242)</f>
        <v>6758.85857996</v>
      </c>
      <c r="AH2242" s="20" t="n">
        <f aca="false">FIXED_BOM</f>
        <v>3666</v>
      </c>
      <c r="AI2242" s="24" t="n">
        <f aca="false">(AG2242+AH2242)*(1+CONT)</f>
        <v>11988.587366954</v>
      </c>
      <c r="AJ2242" s="24" t="n">
        <f aca="false">IF(AR2242&gt;0,AI2242/AR2242,1000000000000)</f>
        <v>562.468283745716</v>
      </c>
      <c r="AK2242" s="8" t="n">
        <f aca="false">IF(AND(AP2242&gt;=V_NEED,AR2242&gt;=P_MIN,AQ2242&gt;=Z_MIN,F2242&lt;=N_CAP,D2242&lt;=R_MAX,OR(CORONA_REQ=0,O2242&gt;=G2242),OR(CORE_MODE&lt;&gt;3,E_CORE&lt;=E_NULL_MAX)),1,0)</f>
        <v>0</v>
      </c>
      <c r="AL2242" s="31" t="n">
        <f aca="false">IF(AK2242=1,IF(OBJECTIVE=1,AI2242,AJ2242),1000000000000)+ROW()*0.000000001</f>
        <v>1000000000000</v>
      </c>
      <c r="AM2242" s="31" t="n">
        <v>4.616956</v>
      </c>
      <c r="AN2242" s="41" t="n">
        <v>1.671281</v>
      </c>
      <c r="AO2242" s="31" t="n">
        <v>21.178623</v>
      </c>
      <c r="AP2242" s="31" t="n">
        <f aca="false">IF(CORE_MODE=1,G2242,IF(OR(CORE_MODE=3,CORE_MODE=4),G2242+(CHOOSE(N_CW+1,0,1,CW_N2,CW_N3,CW_N4,CW_N5,CW_N6)+CHOOSE(N_CW_A+1,0,CW_A1,CW_A2))*CW_PER_SWING*AM2242,AM2242))</f>
        <v>17.062813891428</v>
      </c>
      <c r="AQ2242" s="41" t="n">
        <f aca="false">IF(CORE_MODE=2,AN2242,K2242)</f>
        <v>1.681078</v>
      </c>
      <c r="AR2242" s="31" t="n">
        <f aca="false">IF(CORE_MODE=2,AO2242,L2242)</f>
        <v>21.314246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31" t="n">
        <v>7.264419</v>
      </c>
      <c r="H2243" s="8" t="n">
        <v>54.082036</v>
      </c>
      <c r="I2243" s="8" t="n">
        <v>2136.061266</v>
      </c>
      <c r="J2243" s="31" t="n">
        <v>39.496687</v>
      </c>
      <c r="K2243" s="41" t="n">
        <v>1.643305</v>
      </c>
      <c r="L2243" s="31" t="n">
        <v>5.638221</v>
      </c>
      <c r="M2243" s="8" t="n">
        <v>81</v>
      </c>
      <c r="N2243" s="8" t="n">
        <v>754</v>
      </c>
      <c r="O2243" s="31" t="n">
        <v>9.707768</v>
      </c>
      <c r="P2243" s="31" t="n">
        <v>19.974912</v>
      </c>
      <c r="Q2243" s="31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31" t="n">
        <v>3.825098</v>
      </c>
      <c r="W2243" s="41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2*ROUNDUP(G2243*1000/V_ZENER,0)*PRICE_Z+(4+IF(CORE_MODE=1,1,0)+IF(OR(CORE_MODE=3,CORE_MODE=4),1+2*N_CW+2*N_CW_A,0))*ROUNDUP(G2243*DIODE_SAFETY/V_STICK,0)*PRICE_STICK</f>
        <v>66.9</v>
      </c>
      <c r="AG2243" s="24" t="n">
        <f aca="false">SUM(X2243:AF2243)</f>
        <v>2114.17625994</v>
      </c>
      <c r="AH2243" s="20" t="n">
        <f aca="false">FIXED_BOM</f>
        <v>3666</v>
      </c>
      <c r="AI2243" s="24" t="n">
        <f aca="false">(AG2243+AH2243)*(1+CONT)</f>
        <v>6647.202698931</v>
      </c>
      <c r="AJ2243" s="24" t="n">
        <f aca="false">IF(AR2243&gt;0,AI2243/AR2243,1000000000000)</f>
        <v>1178.95391098203</v>
      </c>
      <c r="AK2243" s="8" t="n">
        <f aca="false">IF(AND(AP2243&gt;=V_NEED,AR2243&gt;=P_MIN,AQ2243&gt;=Z_MIN,F2243&lt;=N_CAP,D2243&lt;=R_MAX,OR(CORONA_REQ=0,O2243&gt;=G2243),OR(CORE_MODE&lt;&gt;3,E_CORE&lt;=E_NULL_MAX)),1,0)</f>
        <v>0</v>
      </c>
      <c r="AL2243" s="31" t="n">
        <f aca="false">IF(AK2243=1,IF(OBJECTIVE=1,AI2243,AJ2243),1000000000000)+ROW()*0.000000001</f>
        <v>1000000000000</v>
      </c>
      <c r="AM2243" s="31" t="n">
        <v>4.169907</v>
      </c>
      <c r="AN2243" s="41" t="n">
        <v>1.610376</v>
      </c>
      <c r="AO2243" s="31" t="n">
        <v>5.502938</v>
      </c>
      <c r="AP2243" s="31" t="n">
        <f aca="false">IF(CORE_MODE=1,G2243,IF(OR(CORE_MODE=3,CORE_MODE=4),G2243+(CHOOSE(N_CW+1,0,1,CW_N2,CW_N3,CW_N4,CW_N5,CW_N6)+CHOOSE(N_CW_A+1,0,CW_A1,CW_A2))*CW_PER_SWING*AM2243,AM2243))</f>
        <v>16.114058339541</v>
      </c>
      <c r="AQ2243" s="41" t="n">
        <f aca="false">IF(CORE_MODE=2,AN2243,K2243)</f>
        <v>1.643305</v>
      </c>
      <c r="AR2243" s="31" t="n">
        <f aca="false">IF(CORE_MODE=2,AO2243,L2243)</f>
        <v>5.638221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31" t="n">
        <v>7.264419</v>
      </c>
      <c r="H2244" s="8" t="n">
        <v>83.8432</v>
      </c>
      <c r="I2244" s="8" t="n">
        <v>3356.667704</v>
      </c>
      <c r="J2244" s="31" t="n">
        <v>40.035062</v>
      </c>
      <c r="K2244" s="41" t="n">
        <v>1.657377</v>
      </c>
      <c r="L2244" s="31" t="n">
        <v>8.984046</v>
      </c>
      <c r="M2244" s="8" t="n">
        <v>123</v>
      </c>
      <c r="N2244" s="8" t="n">
        <v>838</v>
      </c>
      <c r="O2244" s="31" t="n">
        <v>9.707768</v>
      </c>
      <c r="P2244" s="31" t="n">
        <v>29.962368</v>
      </c>
      <c r="Q2244" s="31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31" t="n">
        <v>5.051465</v>
      </c>
      <c r="W2244" s="41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2*ROUNDUP(G2244*1000/V_ZENER,0)*PRICE_Z+(4+IF(CORE_MODE=1,1,0)+IF(OR(CORE_MODE=3,CORE_MODE=4),1+2*N_CW+2*N_CW_A,0))*ROUNDUP(G2244*DIODE_SAFETY/V_STICK,0)*PRICE_STICK</f>
        <v>66.9</v>
      </c>
      <c r="AG2244" s="24" t="n">
        <f aca="false">SUM(X2244:AF2244)</f>
        <v>3017.15655113</v>
      </c>
      <c r="AH2244" s="20" t="n">
        <f aca="false">FIXED_BOM</f>
        <v>3666</v>
      </c>
      <c r="AI2244" s="24" t="n">
        <f aca="false">(AG2244+AH2244)*(1+CONT)</f>
        <v>7685.6300337995</v>
      </c>
      <c r="AJ2244" s="24" t="n">
        <f aca="false">IF(AR2244&gt;0,AI2244/AR2244,1000000000000)</f>
        <v>855.475365308626</v>
      </c>
      <c r="AK2244" s="8" t="n">
        <f aca="false">IF(AND(AP2244&gt;=V_NEED,AR2244&gt;=P_MIN,AQ2244&gt;=Z_MIN,F2244&lt;=N_CAP,D2244&lt;=R_MAX,OR(CORONA_REQ=0,O2244&gt;=G2244),OR(CORE_MODE&lt;&gt;3,E_CORE&lt;=E_NULL_MAX)),1,0)</f>
        <v>0</v>
      </c>
      <c r="AL2244" s="31" t="n">
        <f aca="false">IF(AK2244=1,IF(OBJECTIVE=1,AI2244,AJ2244),1000000000000)+ROW()*0.000000001</f>
        <v>1000000000000</v>
      </c>
      <c r="AM2244" s="31" t="n">
        <v>4.253847</v>
      </c>
      <c r="AN2244" s="41" t="n">
        <v>1.636218</v>
      </c>
      <c r="AO2244" s="31" t="n">
        <v>8.854185</v>
      </c>
      <c r="AP2244" s="31" t="n">
        <f aca="false">IF(CORE_MODE=1,G2244,IF(OR(CORE_MODE=3,CORE_MODE=4),G2244+(CHOOSE(N_CW+1,0,1,CW_N2,CW_N3,CW_N4,CW_N5,CW_N6)+CHOOSE(N_CW_A+1,0,CW_A1,CW_A2))*CW_PER_SWING*AM2244,AM2244))</f>
        <v>16.292201095761</v>
      </c>
      <c r="AQ2244" s="41" t="n">
        <f aca="false">IF(CORE_MODE=2,AN2244,K2244)</f>
        <v>1.657377</v>
      </c>
      <c r="AR2244" s="31" t="n">
        <f aca="false">IF(CORE_MODE=2,AO2244,L2244)</f>
        <v>8.984046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31" t="n">
        <v>7.264419</v>
      </c>
      <c r="H2245" s="8" t="n">
        <v>113.604363</v>
      </c>
      <c r="I2245" s="8" t="n">
        <v>4577.274142</v>
      </c>
      <c r="J2245" s="31" t="n">
        <v>40.291359</v>
      </c>
      <c r="K2245" s="41" t="n">
        <v>1.664389</v>
      </c>
      <c r="L2245" s="31" t="n">
        <v>12.338395</v>
      </c>
      <c r="M2245" s="8" t="n">
        <v>165</v>
      </c>
      <c r="N2245" s="8" t="n">
        <v>922</v>
      </c>
      <c r="O2245" s="31" t="n">
        <v>9.707768</v>
      </c>
      <c r="P2245" s="31" t="n">
        <v>39.949824</v>
      </c>
      <c r="Q2245" s="31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31" t="n">
        <v>6.277832</v>
      </c>
      <c r="W2245" s="41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2*ROUNDUP(G2245*1000/V_ZENER,0)*PRICE_Z+(4+IF(CORE_MODE=1,1,0)+IF(OR(CORE_MODE=3,CORE_MODE=4),1+2*N_CW+2*N_CW_A,0))*ROUNDUP(G2245*DIODE_SAFETY/V_STICK,0)*PRICE_STICK</f>
        <v>66.9</v>
      </c>
      <c r="AG2245" s="24" t="n">
        <f aca="false">SUM(X2245:AF2245)</f>
        <v>3920.13688535</v>
      </c>
      <c r="AH2245" s="20" t="n">
        <f aca="false">FIXED_BOM</f>
        <v>3666</v>
      </c>
      <c r="AI2245" s="24" t="n">
        <f aca="false">(AG2245+AH2245)*(1+CONT)</f>
        <v>8724.0574181525</v>
      </c>
      <c r="AJ2245" s="24" t="n">
        <f aca="false">IF(AR2245&gt;0,AI2245/AR2245,1000000000000)</f>
        <v>707.065823241394</v>
      </c>
      <c r="AK2245" s="8" t="n">
        <f aca="false">IF(AND(AP2245&gt;=V_NEED,AR2245&gt;=P_MIN,AQ2245&gt;=Z_MIN,F2245&lt;=N_CAP,D2245&lt;=R_MAX,OR(CORONA_REQ=0,O2245&gt;=G2245),OR(CORE_MODE&lt;&gt;3,E_CORE&lt;=E_NULL_MAX)),1,0)</f>
        <v>0</v>
      </c>
      <c r="AL2245" s="31" t="n">
        <f aca="false">IF(AK2245=1,IF(OBJECTIVE=1,AI2245,AJ2245),1000000000000)+ROW()*0.000000001</f>
        <v>1000000000000</v>
      </c>
      <c r="AM2245" s="31" t="n">
        <v>4.35542</v>
      </c>
      <c r="AN2245" s="41" t="n">
        <v>1.648177</v>
      </c>
      <c r="AO2245" s="31" t="n">
        <v>12.204068</v>
      </c>
      <c r="AP2245" s="31" t="n">
        <f aca="false">IF(CORE_MODE=1,G2245,IF(OR(CORE_MODE=3,CORE_MODE=4),G2245+(CHOOSE(N_CW+1,0,1,CW_N2,CW_N3,CW_N4,CW_N5,CW_N6)+CHOOSE(N_CW_A+1,0,CW_A1,CW_A2))*CW_PER_SWING*AM2245,AM2245))</f>
        <v>16.50776571546</v>
      </c>
      <c r="AQ2245" s="41" t="n">
        <f aca="false">IF(CORE_MODE=2,AN2245,K2245)</f>
        <v>1.664389</v>
      </c>
      <c r="AR2245" s="31" t="n">
        <f aca="false">IF(CORE_MODE=2,AO2245,L2245)</f>
        <v>12.338395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31" t="n">
        <v>7.264419</v>
      </c>
      <c r="H2246" s="8" t="n">
        <v>143.365527</v>
      </c>
      <c r="I2246" s="8" t="n">
        <v>5797.88058</v>
      </c>
      <c r="J2246" s="31" t="n">
        <v>40.441246</v>
      </c>
      <c r="K2246" s="41" t="n">
        <v>1.667721</v>
      </c>
      <c r="L2246" s="31" t="n">
        <v>15.677838</v>
      </c>
      <c r="M2246" s="8" t="n">
        <v>200</v>
      </c>
      <c r="N2246" s="8" t="n">
        <v>992</v>
      </c>
      <c r="O2246" s="31" t="n">
        <v>9.707768</v>
      </c>
      <c r="P2246" s="31" t="n">
        <v>49.93728</v>
      </c>
      <c r="Q2246" s="31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31" t="n">
        <v>7.299805</v>
      </c>
      <c r="W2246" s="41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2*ROUNDUP(G2246*1000/V_ZENER,0)*PRICE_Z+(4+IF(CORE_MODE=1,1,0)+IF(OR(CORE_MODE=3,CORE_MODE=4),1+2*N_CW+2*N_CW_A,0))*ROUNDUP(G2246*DIODE_SAFETY/V_STICK,0)*PRICE_STICK</f>
        <v>66.9</v>
      </c>
      <c r="AG2246" s="24" t="n">
        <f aca="false">SUM(X2246:AF2246)</f>
        <v>4667.72304437</v>
      </c>
      <c r="AH2246" s="20" t="n">
        <f aca="false">FIXED_BOM</f>
        <v>3666</v>
      </c>
      <c r="AI2246" s="24" t="n">
        <f aca="false">(AG2246+AH2246)*(1+CONT)</f>
        <v>9583.7815010255</v>
      </c>
      <c r="AJ2246" s="24" t="n">
        <f aca="false">IF(AR2246&gt;0,AI2246/AR2246,1000000000000)</f>
        <v>611.29484186694</v>
      </c>
      <c r="AK2246" s="8" t="n">
        <f aca="false">IF(AND(AP2246&gt;=V_NEED,AR2246&gt;=P_MIN,AQ2246&gt;=Z_MIN,F2246&lt;=N_CAP,D2246&lt;=R_MAX,OR(CORONA_REQ=0,O2246&gt;=G2246),OR(CORE_MODE&lt;&gt;3,E_CORE&lt;=E_NULL_MAX)),1,0)</f>
        <v>0</v>
      </c>
      <c r="AL2246" s="31" t="n">
        <f aca="false">IF(AK2246=1,IF(OBJECTIVE=1,AI2246,AJ2246),1000000000000)+ROW()*0.000000001</f>
        <v>1000000000000</v>
      </c>
      <c r="AM2246" s="31" t="n">
        <v>4.432834</v>
      </c>
      <c r="AN2246" s="41" t="n">
        <v>1.655326</v>
      </c>
      <c r="AO2246" s="31" t="n">
        <v>15.549765</v>
      </c>
      <c r="AP2246" s="31" t="n">
        <f aca="false">IF(CORE_MODE=1,G2246,IF(OR(CORE_MODE=3,CORE_MODE=4),G2246+(CHOOSE(N_CW+1,0,1,CW_N2,CW_N3,CW_N4,CW_N5,CW_N6)+CHOOSE(N_CW_A+1,0,CW_A1,CW_A2))*CW_PER_SWING*AM2246,AM2246))</f>
        <v>16.672058583342</v>
      </c>
      <c r="AQ2246" s="41" t="n">
        <f aca="false">IF(CORE_MODE=2,AN2246,K2246)</f>
        <v>1.667721</v>
      </c>
      <c r="AR2246" s="31" t="n">
        <f aca="false">IF(CORE_MODE=2,AO2246,L2246)</f>
        <v>15.677838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31" t="n">
        <v>7.264419</v>
      </c>
      <c r="H2247" s="8" t="n">
        <v>173.12669</v>
      </c>
      <c r="I2247" s="8" t="n">
        <v>7018.487018</v>
      </c>
      <c r="J2247" s="31" t="n">
        <v>40.539601</v>
      </c>
      <c r="K2247" s="41" t="n">
        <v>1.670186</v>
      </c>
      <c r="L2247" s="31" t="n">
        <v>19.034419</v>
      </c>
      <c r="M2247" s="8" t="n">
        <v>242</v>
      </c>
      <c r="N2247" s="8" t="n">
        <v>1076</v>
      </c>
      <c r="O2247" s="31" t="n">
        <v>9.707768</v>
      </c>
      <c r="P2247" s="31" t="n">
        <v>59.924736</v>
      </c>
      <c r="Q2247" s="31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31" t="n">
        <v>8.526172</v>
      </c>
      <c r="W2247" s="41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2*ROUNDUP(G2247*1000/V_ZENER,0)*PRICE_Z+(4+IF(CORE_MODE=1,1,0)+IF(OR(CORE_MODE=3,CORE_MODE=4),1+2*N_CW+2*N_CW_A,0))*ROUNDUP(G2247*DIODE_SAFETY/V_STICK,0)*PRICE_STICK</f>
        <v>66.9</v>
      </c>
      <c r="AG2247" s="24" t="n">
        <f aca="false">SUM(X2247:AF2247)</f>
        <v>5570.70337859</v>
      </c>
      <c r="AH2247" s="20" t="n">
        <f aca="false">FIXED_BOM</f>
        <v>3666</v>
      </c>
      <c r="AI2247" s="24" t="n">
        <f aca="false">(AG2247+AH2247)*(1+CONT)</f>
        <v>10622.2088853785</v>
      </c>
      <c r="AJ2247" s="24" t="n">
        <f aca="false">IF(AR2247&gt;0,AI2247/AR2247,1000000000000)</f>
        <v>558.052698397493</v>
      </c>
      <c r="AK2247" s="8" t="n">
        <f aca="false">IF(AND(AP2247&gt;=V_NEED,AR2247&gt;=P_MIN,AQ2247&gt;=Z_MIN,F2247&lt;=N_CAP,D2247&lt;=R_MAX,OR(CORONA_REQ=0,O2247&gt;=G2247),OR(CORE_MODE&lt;&gt;3,E_CORE&lt;=E_NULL_MAX)),1,0)</f>
        <v>0</v>
      </c>
      <c r="AL2247" s="31" t="n">
        <f aca="false">IF(AK2247=1,IF(OBJECTIVE=1,AI2247,AJ2247),1000000000000)+ROW()*0.000000001</f>
        <v>1000000000000</v>
      </c>
      <c r="AM2247" s="31" t="n">
        <v>4.544702</v>
      </c>
      <c r="AN2247" s="41" t="n">
        <v>1.659656</v>
      </c>
      <c r="AO2247" s="31" t="n">
        <v>18.902242</v>
      </c>
      <c r="AP2247" s="31" t="n">
        <f aca="false">IF(CORE_MODE=1,G2247,IF(OR(CORE_MODE=3,CORE_MODE=4),G2247+(CHOOSE(N_CW+1,0,1,CW_N2,CW_N3,CW_N4,CW_N5,CW_N6)+CHOOSE(N_CW_A+1,0,CW_A1,CW_A2))*CW_PER_SWING*AM2247,AM2247))</f>
        <v>16.909471900626</v>
      </c>
      <c r="AQ2247" s="41" t="n">
        <f aca="false">IF(CORE_MODE=2,AN2247,K2247)</f>
        <v>1.670186</v>
      </c>
      <c r="AR2247" s="31" t="n">
        <f aca="false">IF(CORE_MODE=2,AO2247,L2247)</f>
        <v>19.034419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31" t="n">
        <v>7.264419</v>
      </c>
      <c r="H2248" s="8" t="n">
        <v>232.649017</v>
      </c>
      <c r="I2248" s="8" t="n">
        <v>9459.699894</v>
      </c>
      <c r="J2248" s="31" t="n">
        <v>40.66082</v>
      </c>
      <c r="K2248" s="41" t="n">
        <v>1.673437</v>
      </c>
      <c r="L2248" s="31" t="n">
        <v>25.722916</v>
      </c>
      <c r="M2248" s="8" t="n">
        <v>319</v>
      </c>
      <c r="N2248" s="8" t="n">
        <v>1230</v>
      </c>
      <c r="O2248" s="31" t="n">
        <v>9.707768</v>
      </c>
      <c r="P2248" s="31" t="n">
        <v>79.899648</v>
      </c>
      <c r="Q2248" s="31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31" t="n">
        <v>10.774512</v>
      </c>
      <c r="W2248" s="41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2*ROUNDUP(G2248*1000/V_ZENER,0)*PRICE_Z+(4+IF(CORE_MODE=1,1,0)+IF(OR(CORE_MODE=3,CORE_MODE=4),1+2*N_CW+2*N_CW_A,0))*ROUNDUP(G2248*DIODE_SAFETY/V_STICK,0)*PRICE_STICK</f>
        <v>66.9</v>
      </c>
      <c r="AG2248" s="24" t="n">
        <f aca="false">SUM(X2248:AF2248)</f>
        <v>7221.2698238</v>
      </c>
      <c r="AH2248" s="20" t="n">
        <f aca="false">FIXED_BOM</f>
        <v>3666</v>
      </c>
      <c r="AI2248" s="24" t="n">
        <f aca="false">(AG2248+AH2248)*(1+CONT)</f>
        <v>12520.36029737</v>
      </c>
      <c r="AJ2248" s="24" t="n">
        <f aca="false">IF(AR2248&gt;0,AI2248/AR2248,1000000000000)</f>
        <v>486.739539847271</v>
      </c>
      <c r="AK2248" s="8" t="n">
        <f aca="false">IF(AND(AP2248&gt;=V_NEED,AR2248&gt;=P_MIN,AQ2248&gt;=Z_MIN,F2248&lt;=N_CAP,D2248&lt;=R_MAX,OR(CORONA_REQ=0,O2248&gt;=G2248),OR(CORE_MODE&lt;&gt;3,E_CORE&lt;=E_NULL_MAX)),1,0)</f>
        <v>0</v>
      </c>
      <c r="AL2248" s="31" t="n">
        <f aca="false">IF(AK2248=1,IF(OBJECTIVE=1,AI2248,AJ2248),1000000000000)+ROW()*0.000000001</f>
        <v>1000000000000</v>
      </c>
      <c r="AM2248" s="31" t="n">
        <v>4.736337</v>
      </c>
      <c r="AN2248" s="41" t="n">
        <v>1.665412</v>
      </c>
      <c r="AO2248" s="31" t="n">
        <v>25.584981</v>
      </c>
      <c r="AP2248" s="31" t="n">
        <f aca="false">IF(CORE_MODE=1,G2248,IF(OR(CORE_MODE=3,CORE_MODE=4),G2248+(CHOOSE(N_CW+1,0,1,CW_N2,CW_N3,CW_N4,CW_N5,CW_N6)+CHOOSE(N_CW_A+1,0,CW_A1,CW_A2))*CW_PER_SWING*AM2248,AM2248))</f>
        <v>17.316171770631</v>
      </c>
      <c r="AQ2248" s="41" t="n">
        <f aca="false">IF(CORE_MODE=2,AN2248,K2248)</f>
        <v>1.673437</v>
      </c>
      <c r="AR2248" s="31" t="n">
        <f aca="false">IF(CORE_MODE=2,AO2248,L2248)</f>
        <v>25.722916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31" t="n">
        <v>7.264419</v>
      </c>
      <c r="H2249" s="8" t="n">
        <v>89.35784</v>
      </c>
      <c r="I2249" s="8" t="n">
        <v>2515.110129</v>
      </c>
      <c r="J2249" s="31" t="n">
        <v>28.146497</v>
      </c>
      <c r="K2249" s="41" t="n">
        <v>1.619042</v>
      </c>
      <c r="L2249" s="31" t="n">
        <v>6.47611</v>
      </c>
      <c r="M2249" s="8" t="n">
        <v>88</v>
      </c>
      <c r="N2249" s="8" t="n">
        <v>768</v>
      </c>
      <c r="O2249" s="31" t="n">
        <v>9.707768</v>
      </c>
      <c r="P2249" s="31" t="n">
        <v>23.141638</v>
      </c>
      <c r="Q2249" s="31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31" t="n">
        <v>4.029492</v>
      </c>
      <c r="W2249" s="41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2*ROUNDUP(G2249*1000/V_ZENER,0)*PRICE_Z+(4+IF(CORE_MODE=1,1,0)+IF(OR(CORE_MODE=3,CORE_MODE=4),1+2*N_CW+2*N_CW_A,0))*ROUNDUP(G2249*DIODE_SAFETY/V_STICK,0)*PRICE_STICK</f>
        <v>66.9</v>
      </c>
      <c r="AG2249" s="24" t="n">
        <f aca="false">SUM(X2249:AF2249)</f>
        <v>2307.47616233</v>
      </c>
      <c r="AH2249" s="20" t="n">
        <f aca="false">FIXED_BOM</f>
        <v>3666</v>
      </c>
      <c r="AI2249" s="24" t="n">
        <f aca="false">(AG2249+AH2249)*(1+CONT)</f>
        <v>6869.4975866795</v>
      </c>
      <c r="AJ2249" s="24" t="n">
        <f aca="false">IF(AR2249&gt;0,AI2249/AR2249,1000000000000)</f>
        <v>1060.7444263114</v>
      </c>
      <c r="AK2249" s="8" t="n">
        <f aca="false">IF(AND(AP2249&gt;=V_NEED,AR2249&gt;=P_MIN,AQ2249&gt;=Z_MIN,F2249&lt;=N_CAP,D2249&lt;=R_MAX,OR(CORONA_REQ=0,O2249&gt;=G2249),OR(CORE_MODE&lt;&gt;3,E_CORE&lt;=E_NULL_MAX)),1,0)</f>
        <v>0</v>
      </c>
      <c r="AL2249" s="31" t="n">
        <f aca="false">IF(AK2249=1,IF(OBJECTIVE=1,AI2249,AJ2249),1000000000000)+ROW()*0.000000001</f>
        <v>1000000000000</v>
      </c>
      <c r="AM2249" s="31" t="n">
        <v>4.178021</v>
      </c>
      <c r="AN2249" s="41" t="n">
        <v>1.592321</v>
      </c>
      <c r="AO2249" s="31" t="n">
        <v>6.3434</v>
      </c>
      <c r="AP2249" s="31" t="n">
        <f aca="false">IF(CORE_MODE=1,G2249,IF(OR(CORE_MODE=3,CORE_MODE=4),G2249+(CHOOSE(N_CW+1,0,1,CW_N2,CW_N3,CW_N4,CW_N5,CW_N6)+CHOOSE(N_CW_A+1,0,CW_A1,CW_A2))*CW_PER_SWING*AM2249,AM2249))</f>
        <v>16.131278381523</v>
      </c>
      <c r="AQ2249" s="41" t="n">
        <f aca="false">IF(CORE_MODE=2,AN2249,K2249)</f>
        <v>1.619042</v>
      </c>
      <c r="AR2249" s="31" t="n">
        <f aca="false">IF(CORE_MODE=2,AO2249,L2249)</f>
        <v>6.47611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31" t="n">
        <v>7.264419</v>
      </c>
      <c r="H2250" s="8" t="n">
        <v>139.276605</v>
      </c>
      <c r="I2250" s="8" t="n">
        <v>3952.315917</v>
      </c>
      <c r="J2250" s="31" t="n">
        <v>28.377457</v>
      </c>
      <c r="K2250" s="41" t="n">
        <v>1.630708</v>
      </c>
      <c r="L2250" s="31" t="n">
        <v>10.304951</v>
      </c>
      <c r="M2250" s="8" t="n">
        <v>130</v>
      </c>
      <c r="N2250" s="8" t="n">
        <v>852</v>
      </c>
      <c r="O2250" s="31" t="n">
        <v>9.707768</v>
      </c>
      <c r="P2250" s="31" t="n">
        <v>34.712456</v>
      </c>
      <c r="Q2250" s="31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31" t="n">
        <v>5.255859</v>
      </c>
      <c r="W2250" s="41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2*ROUNDUP(G2250*1000/V_ZENER,0)*PRICE_Z+(4+IF(CORE_MODE=1,1,0)+IF(OR(CORE_MODE=3,CORE_MODE=4),1+2*N_CW+2*N_CW_A,0))*ROUNDUP(G2250*DIODE_SAFETY/V_STICK,0)*PRICE_STICK</f>
        <v>66.9</v>
      </c>
      <c r="AG2250" s="24" t="n">
        <f aca="false">SUM(X2250:AF2250)</f>
        <v>3229.40928619</v>
      </c>
      <c r="AH2250" s="20" t="n">
        <f aca="false">FIXED_BOM</f>
        <v>3666</v>
      </c>
      <c r="AI2250" s="24" t="n">
        <f aca="false">(AG2250+AH2250)*(1+CONT)</f>
        <v>7929.7206791185</v>
      </c>
      <c r="AJ2250" s="24" t="n">
        <f aca="false">IF(AR2250&gt;0,AI2250/AR2250,1000000000000)</f>
        <v>769.505908288016</v>
      </c>
      <c r="AK2250" s="8" t="n">
        <f aca="false">IF(AND(AP2250&gt;=V_NEED,AR2250&gt;=P_MIN,AQ2250&gt;=Z_MIN,F2250&lt;=N_CAP,D2250&lt;=R_MAX,OR(CORONA_REQ=0,O2250&gt;=G2250),OR(CORE_MODE&lt;&gt;3,E_CORE&lt;=E_NULL_MAX)),1,0)</f>
        <v>0</v>
      </c>
      <c r="AL2250" s="31" t="n">
        <f aca="false">IF(AK2250=1,IF(OBJECTIVE=1,AI2250,AJ2250),1000000000000)+ROW()*0.000000001</f>
        <v>1000000000000</v>
      </c>
      <c r="AM2250" s="31" t="n">
        <v>4.290153</v>
      </c>
      <c r="AN2250" s="41" t="n">
        <v>1.613101</v>
      </c>
      <c r="AO2250" s="31" t="n">
        <v>10.172289</v>
      </c>
      <c r="AP2250" s="31" t="n">
        <f aca="false">IF(CORE_MODE=1,G2250,IF(OR(CORE_MODE=3,CORE_MODE=4),G2250+(CHOOSE(N_CW+1,0,1,CW_N2,CW_N3,CW_N4,CW_N5,CW_N6)+CHOOSE(N_CW_A+1,0,CW_A1,CW_A2))*CW_PER_SWING*AM2250,AM2250))</f>
        <v>16.369251976239</v>
      </c>
      <c r="AQ2250" s="41" t="n">
        <f aca="false">IF(CORE_MODE=2,AN2250,K2250)</f>
        <v>1.630708</v>
      </c>
      <c r="AR2250" s="31" t="n">
        <f aca="false">IF(CORE_MODE=2,AO2250,L2250)</f>
        <v>10.304951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31" t="n">
        <v>7.264419</v>
      </c>
      <c r="H2251" s="8" t="n">
        <v>189.195371</v>
      </c>
      <c r="I2251" s="8" t="n">
        <v>5389.521705</v>
      </c>
      <c r="J2251" s="31" t="n">
        <v>28.486541</v>
      </c>
      <c r="K2251" s="41" t="n">
        <v>1.636133</v>
      </c>
      <c r="L2251" s="31" t="n">
        <v>14.132214</v>
      </c>
      <c r="M2251" s="8" t="n">
        <v>172</v>
      </c>
      <c r="N2251" s="8" t="n">
        <v>936</v>
      </c>
      <c r="O2251" s="31" t="n">
        <v>9.707768</v>
      </c>
      <c r="P2251" s="31" t="n">
        <v>46.283275</v>
      </c>
      <c r="Q2251" s="31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31" t="n">
        <v>6.482227</v>
      </c>
      <c r="W2251" s="41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2*ROUNDUP(G2251*1000/V_ZENER,0)*PRICE_Z+(4+IF(CORE_MODE=1,1,0)+IF(OR(CORE_MODE=3,CORE_MODE=4),1+2*N_CW+2*N_CW_A,0))*ROUNDUP(G2251*DIODE_SAFETY/V_STICK,0)*PRICE_STICK</f>
        <v>66.9</v>
      </c>
      <c r="AG2251" s="24" t="n">
        <f aca="false">SUM(X2251:AF2251)</f>
        <v>4151.34254052</v>
      </c>
      <c r="AH2251" s="20" t="n">
        <f aca="false">FIXED_BOM</f>
        <v>3666</v>
      </c>
      <c r="AI2251" s="24" t="n">
        <f aca="false">(AG2251+AH2251)*(1+CONT)</f>
        <v>8989.943921598</v>
      </c>
      <c r="AJ2251" s="24" t="n">
        <f aca="false">IF(AR2251&gt;0,AI2251/AR2251,1000000000000)</f>
        <v>636.131318249073</v>
      </c>
      <c r="AK2251" s="8" t="n">
        <f aca="false">IF(AND(AP2251&gt;=V_NEED,AR2251&gt;=P_MIN,AQ2251&gt;=Z_MIN,F2251&lt;=N_CAP,D2251&lt;=R_MAX,OR(CORONA_REQ=0,O2251&gt;=G2251),OR(CORE_MODE&lt;&gt;3,E_CORE&lt;=E_NULL_MAX)),1,0)</f>
        <v>0</v>
      </c>
      <c r="AL2251" s="31" t="n">
        <f aca="false">IF(AK2251=1,IF(OBJECTIVE=1,AI2251,AJ2251),1000000000000)+ROW()*0.000000001</f>
        <v>1000000000000</v>
      </c>
      <c r="AM2251" s="31" t="n">
        <v>4.389205</v>
      </c>
      <c r="AN2251" s="41" t="n">
        <v>1.623256</v>
      </c>
      <c r="AO2251" s="31" t="n">
        <v>14.001787</v>
      </c>
      <c r="AP2251" s="31" t="n">
        <f aca="false">IF(CORE_MODE=1,G2251,IF(OR(CORE_MODE=3,CORE_MODE=4),G2251+(CHOOSE(N_CW+1,0,1,CW_N2,CW_N3,CW_N4,CW_N5,CW_N6)+CHOOSE(N_CW_A+1,0,CW_A1,CW_A2))*CW_PER_SWING*AM2251,AM2251))</f>
        <v>16.579466370915</v>
      </c>
      <c r="AQ2251" s="41" t="n">
        <f aca="false">IF(CORE_MODE=2,AN2251,K2251)</f>
        <v>1.636133</v>
      </c>
      <c r="AR2251" s="31" t="n">
        <f aca="false">IF(CORE_MODE=2,AO2251,L2251)</f>
        <v>14.132214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31" t="n">
        <v>7.264419</v>
      </c>
      <c r="H2252" s="8" t="n">
        <v>239.114136</v>
      </c>
      <c r="I2252" s="8" t="n">
        <v>6826.727493</v>
      </c>
      <c r="J2252" s="31" t="n">
        <v>28.550079</v>
      </c>
      <c r="K2252" s="41" t="n">
        <v>1.639441</v>
      </c>
      <c r="L2252" s="31" t="n">
        <v>17.971512</v>
      </c>
      <c r="M2252" s="8" t="n">
        <v>214</v>
      </c>
      <c r="N2252" s="8" t="n">
        <v>1020</v>
      </c>
      <c r="O2252" s="31" t="n">
        <v>9.707768</v>
      </c>
      <c r="P2252" s="31" t="n">
        <v>57.854094</v>
      </c>
      <c r="Q2252" s="31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31" t="n">
        <v>7.708594</v>
      </c>
      <c r="W2252" s="41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2*ROUNDUP(G2252*1000/V_ZENER,0)*PRICE_Z+(4+IF(CORE_MODE=1,1,0)+IF(OR(CORE_MODE=3,CORE_MODE=4),1+2*N_CW+2*N_CW_A,0))*ROUNDUP(G2252*DIODE_SAFETY/V_STICK,0)*PRICE_STICK</f>
        <v>66.9</v>
      </c>
      <c r="AG2252" s="24" t="n">
        <f aca="false">SUM(X2252:AF2252)</f>
        <v>5073.27573485</v>
      </c>
      <c r="AH2252" s="20" t="n">
        <f aca="false">FIXED_BOM</f>
        <v>3666</v>
      </c>
      <c r="AI2252" s="24" t="n">
        <f aca="false">(AG2252+AH2252)*(1+CONT)</f>
        <v>10050.1670950775</v>
      </c>
      <c r="AJ2252" s="24" t="n">
        <f aca="false">IF(AR2252&gt;0,AI2252/AR2252,1000000000000)</f>
        <v>559.22768741314</v>
      </c>
      <c r="AK2252" s="8" t="n">
        <f aca="false">IF(AND(AP2252&gt;=V_NEED,AR2252&gt;=P_MIN,AQ2252&gt;=Z_MIN,F2252&lt;=N_CAP,D2252&lt;=R_MAX,OR(CORONA_REQ=0,O2252&gt;=G2252),OR(CORE_MODE&lt;&gt;3,E_CORE&lt;=E_NULL_MAX)),1,0)</f>
        <v>0</v>
      </c>
      <c r="AL2252" s="31" t="n">
        <f aca="false">IF(AK2252=1,IF(OBJECTIVE=1,AI2252,AJ2252),1000000000000)+ROW()*0.000000001</f>
        <v>1000000000000</v>
      </c>
      <c r="AM2252" s="31" t="n">
        <v>4.503548</v>
      </c>
      <c r="AN2252" s="41" t="n">
        <v>1.629233</v>
      </c>
      <c r="AO2252" s="31" t="n">
        <v>17.840881</v>
      </c>
      <c r="AP2252" s="31" t="n">
        <f aca="false">IF(CORE_MODE=1,G2252,IF(OR(CORE_MODE=3,CORE_MODE=4),G2252+(CHOOSE(N_CW+1,0,1,CW_N2,CW_N3,CW_N4,CW_N5,CW_N6)+CHOOSE(N_CW_A+1,0,CW_A1,CW_A2))*CW_PER_SWING*AM2252,AM2252))</f>
        <v>16.822132289124</v>
      </c>
      <c r="AQ2252" s="41" t="n">
        <f aca="false">IF(CORE_MODE=2,AN2252,K2252)</f>
        <v>1.639441</v>
      </c>
      <c r="AR2252" s="31" t="n">
        <f aca="false">IF(CORE_MODE=2,AO2252,L2252)</f>
        <v>17.971512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31" t="n">
        <v>7.264419</v>
      </c>
      <c r="H2253" s="8" t="n">
        <v>289.032902</v>
      </c>
      <c r="I2253" s="8" t="n">
        <v>8263.933281</v>
      </c>
      <c r="J2253" s="31" t="n">
        <v>28.59167</v>
      </c>
      <c r="K2253" s="41" t="n">
        <v>1.641304</v>
      </c>
      <c r="L2253" s="31" t="n">
        <v>21.785651</v>
      </c>
      <c r="M2253" s="8" t="n">
        <v>256</v>
      </c>
      <c r="N2253" s="8" t="n">
        <v>1104</v>
      </c>
      <c r="O2253" s="31" t="n">
        <v>9.707768</v>
      </c>
      <c r="P2253" s="31" t="n">
        <v>69.424913</v>
      </c>
      <c r="Q2253" s="31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31" t="n">
        <v>8.934961</v>
      </c>
      <c r="W2253" s="41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2*ROUNDUP(G2253*1000/V_ZENER,0)*PRICE_Z+(4+IF(CORE_MODE=1,1,0)+IF(OR(CORE_MODE=3,CORE_MODE=4),1+2*N_CW+2*N_CW_A,0))*ROUNDUP(G2253*DIODE_SAFETY/V_STICK,0)*PRICE_STICK</f>
        <v>66.9</v>
      </c>
      <c r="AG2253" s="24" t="n">
        <f aca="false">SUM(X2253:AF2253)</f>
        <v>5995.20893068</v>
      </c>
      <c r="AH2253" s="20" t="n">
        <f aca="false">FIXED_BOM</f>
        <v>3666</v>
      </c>
      <c r="AI2253" s="24" t="n">
        <f aca="false">(AG2253+AH2253)*(1+CONT)</f>
        <v>11110.390270282</v>
      </c>
      <c r="AJ2253" s="24" t="n">
        <f aca="false">IF(AR2253&gt;0,AI2253/AR2253,1000000000000)</f>
        <v>509.986608629781</v>
      </c>
      <c r="AK2253" s="8" t="n">
        <f aca="false">IF(AND(AP2253&gt;=V_NEED,AR2253&gt;=P_MIN,AQ2253&gt;=Z_MIN,F2253&lt;=N_CAP,D2253&lt;=R_MAX,OR(CORONA_REQ=0,O2253&gt;=G2253),OR(CORE_MODE&lt;&gt;3,E_CORE&lt;=E_NULL_MAX)),1,0)</f>
        <v>0</v>
      </c>
      <c r="AL2253" s="31" t="n">
        <f aca="false">IF(AK2253=1,IF(OBJECTIVE=1,AI2253,AJ2253),1000000000000)+ROW()*0.000000001</f>
        <v>1000000000000</v>
      </c>
      <c r="AM2253" s="31" t="n">
        <v>4.62208</v>
      </c>
      <c r="AN2253" s="41" t="n">
        <v>1.632616</v>
      </c>
      <c r="AO2253" s="31" t="n">
        <v>21.649857</v>
      </c>
      <c r="AP2253" s="31" t="n">
        <f aca="false">IF(CORE_MODE=1,G2253,IF(OR(CORE_MODE=3,CORE_MODE=4),G2253+(CHOOSE(N_CW+1,0,1,CW_N2,CW_N3,CW_N4,CW_N5,CW_N6)+CHOOSE(N_CW_A+1,0,CW_A1,CW_A2))*CW_PER_SWING*AM2253,AM2253))</f>
        <v>17.07368836704</v>
      </c>
      <c r="AQ2253" s="41" t="n">
        <f aca="false">IF(CORE_MODE=2,AN2253,K2253)</f>
        <v>1.641304</v>
      </c>
      <c r="AR2253" s="31" t="n">
        <f aca="false">IF(CORE_MODE=2,AO2253,L2253)</f>
        <v>21.785651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31" t="n">
        <v>7.264419</v>
      </c>
      <c r="H2254" s="8" t="n">
        <v>388.870433</v>
      </c>
      <c r="I2254" s="8" t="n">
        <v>11138.344857</v>
      </c>
      <c r="J2254" s="31" t="n">
        <v>28.642818</v>
      </c>
      <c r="K2254" s="41" t="n">
        <v>1.643796</v>
      </c>
      <c r="L2254" s="31" t="n">
        <v>29.454309</v>
      </c>
      <c r="M2254" s="8" t="n">
        <v>340</v>
      </c>
      <c r="N2254" s="8" t="n">
        <v>1272</v>
      </c>
      <c r="O2254" s="31" t="n">
        <v>9.707768</v>
      </c>
      <c r="P2254" s="31" t="n">
        <v>92.56655</v>
      </c>
      <c r="Q2254" s="31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31" t="n">
        <v>11.387695</v>
      </c>
      <c r="W2254" s="41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2*ROUNDUP(G2254*1000/V_ZENER,0)*PRICE_Z+(4+IF(CORE_MODE=1,1,0)+IF(OR(CORE_MODE=3,CORE_MODE=4),1+2*N_CW+2*N_CW_A,0))*ROUNDUP(G2254*DIODE_SAFETY/V_STICK,0)*PRICE_STICK</f>
        <v>66.9</v>
      </c>
      <c r="AG2254" s="24" t="n">
        <f aca="false">SUM(X2254:AF2254)</f>
        <v>7839.07525934</v>
      </c>
      <c r="AH2254" s="20" t="n">
        <f aca="false">FIXED_BOM</f>
        <v>3666</v>
      </c>
      <c r="AI2254" s="24" t="n">
        <f aca="false">(AG2254+AH2254)*(1+CONT)</f>
        <v>13230.836548241</v>
      </c>
      <c r="AJ2254" s="24" t="n">
        <f aca="false">IF(AR2254&gt;0,AI2254/AR2254,1000000000000)</f>
        <v>449.19867406297</v>
      </c>
      <c r="AK2254" s="8" t="n">
        <f aca="false">IF(AND(AP2254&gt;=V_NEED,AR2254&gt;=P_MIN,AQ2254&gt;=Z_MIN,F2254&lt;=N_CAP,D2254&lt;=R_MAX,OR(CORONA_REQ=0,O2254&gt;=G2254),OR(CORE_MODE&lt;&gt;3,E_CORE&lt;=E_NULL_MAX)),1,0)</f>
        <v>0</v>
      </c>
      <c r="AL2254" s="31" t="n">
        <f aca="false">IF(AK2254=1,IF(OBJECTIVE=1,AI2254,AJ2254),1000000000000)+ROW()*0.000000001</f>
        <v>1000000000000</v>
      </c>
      <c r="AM2254" s="31" t="n">
        <v>4.807289</v>
      </c>
      <c r="AN2254" s="41" t="n">
        <v>1.637494</v>
      </c>
      <c r="AO2254" s="31" t="n">
        <v>29.318357</v>
      </c>
      <c r="AP2254" s="31" t="n">
        <f aca="false">IF(CORE_MODE=1,G2254,IF(OR(CORE_MODE=3,CORE_MODE=4),G2254+(CHOOSE(N_CW+1,0,1,CW_N2,CW_N3,CW_N4,CW_N5,CW_N6)+CHOOSE(N_CW_A+1,0,CW_A1,CW_A2))*CW_PER_SWING*AM2254,AM2254))</f>
        <v>17.466750575007</v>
      </c>
      <c r="AQ2254" s="41" t="n">
        <f aca="false">IF(CORE_MODE=2,AN2254,K2254)</f>
        <v>1.643796</v>
      </c>
      <c r="AR2254" s="31" t="n">
        <f aca="false">IF(CORE_MODE=2,AO2254,L2254)</f>
        <v>29.454309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31" t="n">
        <v>9.259956</v>
      </c>
      <c r="H2255" s="8" t="n">
        <v>30.27645</v>
      </c>
      <c r="I2255" s="8" t="n">
        <v>1328.532807</v>
      </c>
      <c r="J2255" s="31" t="n">
        <v>43.880072</v>
      </c>
      <c r="K2255" s="41" t="n">
        <v>1.630135</v>
      </c>
      <c r="L2255" s="31" t="n">
        <v>5.615905</v>
      </c>
      <c r="M2255" s="8" t="n">
        <v>62</v>
      </c>
      <c r="N2255" s="8" t="n">
        <v>720</v>
      </c>
      <c r="O2255" s="31" t="n">
        <v>9.488787</v>
      </c>
      <c r="P2255" s="31" t="n">
        <v>6.30307</v>
      </c>
      <c r="Q2255" s="31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31" t="n">
        <v>3.270313</v>
      </c>
      <c r="W2255" s="41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2*ROUNDUP(G2255*1000/V_ZENER,0)*PRICE_Z+(4+IF(CORE_MODE=1,1,0)+IF(OR(CORE_MODE=3,CORE_MODE=4),1+2*N_CW+2*N_CW_A,0))*ROUNDUP(G2255*DIODE_SAFETY/V_STICK,0)*PRICE_STICK</f>
        <v>78.9</v>
      </c>
      <c r="AG2255" s="24" t="n">
        <f aca="false">SUM(X2255:AF2255)</f>
        <v>1743.97587195</v>
      </c>
      <c r="AH2255" s="20" t="n">
        <f aca="false">FIXED_BOM</f>
        <v>3666</v>
      </c>
      <c r="AI2255" s="24" t="n">
        <f aca="false">(AG2255+AH2255)*(1+CONT)</f>
        <v>6221.4722527425</v>
      </c>
      <c r="AJ2255" s="24" t="n">
        <f aca="false">IF(AR2255&gt;0,AI2255/AR2255,1000000000000)</f>
        <v>1107.83075083045</v>
      </c>
      <c r="AK2255" s="8" t="n">
        <f aca="false">IF(AND(AP2255&gt;=V_NEED,AR2255&gt;=P_MIN,AQ2255&gt;=Z_MIN,F2255&lt;=N_CAP,D2255&lt;=R_MAX,OR(CORONA_REQ=0,O2255&gt;=G2255),OR(CORE_MODE&lt;&gt;3,E_CORE&lt;=E_NULL_MAX)),1,0)</f>
        <v>0</v>
      </c>
      <c r="AL2255" s="31" t="n">
        <f aca="false">IF(AK2255=1,IF(OBJECTIVE=1,AI2255,AJ2255),1000000000000)+ROW()*0.000000001</f>
        <v>1000000000000</v>
      </c>
      <c r="AM2255" s="31" t="n">
        <v>5.246349</v>
      </c>
      <c r="AN2255" s="41" t="n">
        <v>1.580489</v>
      </c>
      <c r="AO2255" s="31" t="n">
        <v>5.400761</v>
      </c>
      <c r="AP2255" s="31" t="n">
        <f aca="false">IF(CORE_MODE=1,G2255,IF(OR(CORE_MODE=3,CORE_MODE=4),G2255+(CHOOSE(N_CW+1,0,1,CW_N2,CW_N3,CW_N4,CW_N5,CW_N6)+CHOOSE(N_CW_A+1,0,CW_A1,CW_A2))*CW_PER_SWING*AM2255,AM2255))</f>
        <v>20.394088367787</v>
      </c>
      <c r="AQ2255" s="41" t="n">
        <f aca="false">IF(CORE_MODE=2,AN2255,K2255)</f>
        <v>1.630135</v>
      </c>
      <c r="AR2255" s="31" t="n">
        <f aca="false">IF(CORE_MODE=2,AO2255,L2255)</f>
        <v>5.615905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31" t="n">
        <v>9.259956</v>
      </c>
      <c r="H2256" s="8" t="n">
        <v>46.434421</v>
      </c>
      <c r="I2256" s="8" t="n">
        <v>2087.69441</v>
      </c>
      <c r="J2256" s="31" t="n">
        <v>44.960061</v>
      </c>
      <c r="K2256" s="41" t="n">
        <v>1.652303</v>
      </c>
      <c r="L2256" s="31" t="n">
        <v>9.030849</v>
      </c>
      <c r="M2256" s="8" t="n">
        <v>89.5</v>
      </c>
      <c r="N2256" s="8" t="n">
        <v>775</v>
      </c>
      <c r="O2256" s="31" t="n">
        <v>9.488787</v>
      </c>
      <c r="P2256" s="31" t="n">
        <v>9.454605</v>
      </c>
      <c r="Q2256" s="31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31" t="n">
        <v>4.073291</v>
      </c>
      <c r="W2256" s="41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2*ROUNDUP(G2256*1000/V_ZENER,0)*PRICE_Z+(4+IF(CORE_MODE=1,1,0)+IF(OR(CORE_MODE=3,CORE_MODE=4),1+2*N_CW+2*N_CW_A,0))*ROUNDUP(G2256*DIODE_SAFETY/V_STICK,0)*PRICE_STICK</f>
        <v>78.9</v>
      </c>
      <c r="AG2256" s="24" t="n">
        <f aca="false">SUM(X2256:AF2256)</f>
        <v>2348.99470828</v>
      </c>
      <c r="AH2256" s="20" t="n">
        <f aca="false">FIXED_BOM</f>
        <v>3666</v>
      </c>
      <c r="AI2256" s="24" t="n">
        <f aca="false">(AG2256+AH2256)*(1+CONT)</f>
        <v>6917.243914522</v>
      </c>
      <c r="AJ2256" s="24" t="n">
        <f aca="false">IF(AR2256&gt;0,AI2256/AR2256,1000000000000)</f>
        <v>765.957211168297</v>
      </c>
      <c r="AK2256" s="8" t="n">
        <f aca="false">IF(AND(AP2256&gt;=V_NEED,AR2256&gt;=P_MIN,AQ2256&gt;=Z_MIN,F2256&lt;=N_CAP,D2256&lt;=R_MAX,OR(CORONA_REQ=0,O2256&gt;=G2256),OR(CORE_MODE&lt;&gt;3,E_CORE&lt;=E_NULL_MAX)),1,0)</f>
        <v>0</v>
      </c>
      <c r="AL2256" s="31" t="n">
        <f aca="false">IF(AK2256=1,IF(OBJECTIVE=1,AI2256,AJ2256),1000000000000)+ROW()*0.000000001</f>
        <v>1000000000000</v>
      </c>
      <c r="AM2256" s="31" t="n">
        <v>5.315326</v>
      </c>
      <c r="AN2256" s="41" t="n">
        <v>1.618246</v>
      </c>
      <c r="AO2256" s="31" t="n">
        <v>8.81023</v>
      </c>
      <c r="AP2256" s="31" t="n">
        <f aca="false">IF(CORE_MODE=1,G2256,IF(OR(CORE_MODE=3,CORE_MODE=4),G2256+(CHOOSE(N_CW+1,0,1,CW_N2,CW_N3,CW_N4,CW_N5,CW_N6)+CHOOSE(N_CW_A+1,0,CW_A1,CW_A2))*CW_PER_SWING*AM2256,AM2256))</f>
        <v>20.540475702738</v>
      </c>
      <c r="AQ2256" s="41" t="n">
        <f aca="false">IF(CORE_MODE=2,AN2256,K2256)</f>
        <v>1.652303</v>
      </c>
      <c r="AR2256" s="31" t="n">
        <f aca="false">IF(CORE_MODE=2,AO2256,L2256)</f>
        <v>9.030849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31" t="n">
        <v>9.259956</v>
      </c>
      <c r="H2257" s="8" t="n">
        <v>62.592392</v>
      </c>
      <c r="I2257" s="8" t="n">
        <v>2846.856014</v>
      </c>
      <c r="J2257" s="31" t="n">
        <v>45.482461</v>
      </c>
      <c r="K2257" s="41" t="n">
        <v>1.661854</v>
      </c>
      <c r="L2257" s="31" t="n">
        <v>12.436354</v>
      </c>
      <c r="M2257" s="8" t="n">
        <v>122.5</v>
      </c>
      <c r="N2257" s="8" t="n">
        <v>841</v>
      </c>
      <c r="O2257" s="31" t="n">
        <v>9.488787</v>
      </c>
      <c r="P2257" s="31" t="n">
        <v>12.60614</v>
      </c>
      <c r="Q2257" s="31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31" t="n">
        <v>5.036865</v>
      </c>
      <c r="W2257" s="41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2*ROUNDUP(G2257*1000/V_ZENER,0)*PRICE_Z+(4+IF(CORE_MODE=1,1,0)+IF(OR(CORE_MODE=3,CORE_MODE=4),1+2*N_CW+2*N_CW_A,0))*ROUNDUP(G2257*DIODE_SAFETY/V_STICK,0)*PRICE_STICK</f>
        <v>78.9</v>
      </c>
      <c r="AG2257" s="24" t="n">
        <f aca="false">SUM(X2257:AF2257)</f>
        <v>3061.72287099</v>
      </c>
      <c r="AH2257" s="20" t="n">
        <f aca="false">FIXED_BOM</f>
        <v>3666</v>
      </c>
      <c r="AI2257" s="24" t="n">
        <f aca="false">(AG2257+AH2257)*(1+CONT)</f>
        <v>7736.8813016385</v>
      </c>
      <c r="AJ2257" s="24" t="n">
        <f aca="false">IF(AR2257&gt;0,AI2257/AR2257,1000000000000)</f>
        <v>622.118130574162</v>
      </c>
      <c r="AK2257" s="8" t="n">
        <f aca="false">IF(AND(AP2257&gt;=V_NEED,AR2257&gt;=P_MIN,AQ2257&gt;=Z_MIN,F2257&lt;=N_CAP,D2257&lt;=R_MAX,OR(CORONA_REQ=0,O2257&gt;=G2257),OR(CORE_MODE&lt;&gt;3,E_CORE&lt;=E_NULL_MAX)),1,0)</f>
        <v>0</v>
      </c>
      <c r="AL2257" s="31" t="n">
        <f aca="false">IF(AK2257=1,IF(OBJECTIVE=1,AI2257,AJ2257),1000000000000)+ROW()*0.000000001</f>
        <v>1000000000000</v>
      </c>
      <c r="AM2257" s="31" t="n">
        <v>5.370132</v>
      </c>
      <c r="AN2257" s="41" t="n">
        <v>1.63705</v>
      </c>
      <c r="AO2257" s="31" t="n">
        <v>12.225677</v>
      </c>
      <c r="AP2257" s="31" t="n">
        <f aca="false">IF(CORE_MODE=1,G2257,IF(OR(CORE_MODE=3,CORE_MODE=4),G2257+(CHOOSE(N_CW+1,0,1,CW_N2,CW_N3,CW_N4,CW_N5,CW_N6)+CHOOSE(N_CW_A+1,0,CW_A1,CW_A2))*CW_PER_SWING*AM2257,AM2257))</f>
        <v>20.656788448716</v>
      </c>
      <c r="AQ2257" s="41" t="n">
        <f aca="false">IF(CORE_MODE=2,AN2257,K2257)</f>
        <v>1.661854</v>
      </c>
      <c r="AR2257" s="31" t="n">
        <f aca="false">IF(CORE_MODE=2,AO2257,L2257)</f>
        <v>12.436354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31" t="n">
        <v>9.259956</v>
      </c>
      <c r="H2258" s="8" t="n">
        <v>78.750364</v>
      </c>
      <c r="I2258" s="8" t="n">
        <v>3606.017618</v>
      </c>
      <c r="J2258" s="31" t="n">
        <v>45.790488</v>
      </c>
      <c r="K2258" s="41" t="n">
        <v>1.668291</v>
      </c>
      <c r="L2258" s="31" t="n">
        <v>15.855708</v>
      </c>
      <c r="M2258" s="8" t="n">
        <v>150</v>
      </c>
      <c r="N2258" s="8" t="n">
        <v>896</v>
      </c>
      <c r="O2258" s="31" t="n">
        <v>9.488787</v>
      </c>
      <c r="P2258" s="31" t="n">
        <v>15.757675</v>
      </c>
      <c r="Q2258" s="31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31" t="n">
        <v>5.839844</v>
      </c>
      <c r="W2258" s="41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2*ROUNDUP(G2258*1000/V_ZENER,0)*PRICE_Z+(4+IF(CORE_MODE=1,1,0)+IF(OR(CORE_MODE=3,CORE_MODE=4),1+2*N_CW+2*N_CW_A,0))*ROUNDUP(G2258*DIODE_SAFETY/V_STICK,0)*PRICE_STICK</f>
        <v>78.9</v>
      </c>
      <c r="AG2258" s="24" t="n">
        <f aca="false">SUM(X2258:AF2258)</f>
        <v>3666.74175535</v>
      </c>
      <c r="AH2258" s="20" t="n">
        <f aca="false">FIXED_BOM</f>
        <v>3666</v>
      </c>
      <c r="AI2258" s="24" t="n">
        <f aca="false">(AG2258+AH2258)*(1+CONT)</f>
        <v>8432.6530186525</v>
      </c>
      <c r="AJ2258" s="24" t="n">
        <f aca="false">IF(AR2258&gt;0,AI2258/AR2258,1000000000000)</f>
        <v>531.837053170537</v>
      </c>
      <c r="AK2258" s="8" t="n">
        <f aca="false">IF(AND(AP2258&gt;=V_NEED,AR2258&gt;=P_MIN,AQ2258&gt;=Z_MIN,F2258&lt;=N_CAP,D2258&lt;=R_MAX,OR(CORONA_REQ=0,O2258&gt;=G2258),OR(CORE_MODE&lt;&gt;3,E_CORE&lt;=E_NULL_MAX)),1,0)</f>
        <v>0</v>
      </c>
      <c r="AL2258" s="31" t="n">
        <f aca="false">IF(AK2258=1,IF(OBJECTIVE=1,AI2258,AJ2258),1000000000000)+ROW()*0.000000001</f>
        <v>1000000000000</v>
      </c>
      <c r="AM2258" s="31" t="n">
        <v>5.456621</v>
      </c>
      <c r="AN2258" s="41" t="n">
        <v>1.648009</v>
      </c>
      <c r="AO2258" s="31" t="n">
        <v>15.640585</v>
      </c>
      <c r="AP2258" s="31" t="n">
        <f aca="false">IF(CORE_MODE=1,G2258,IF(OR(CORE_MODE=3,CORE_MODE=4),G2258+(CHOOSE(N_CW+1,0,1,CW_N2,CW_N3,CW_N4,CW_N5,CW_N6)+CHOOSE(N_CW_A+1,0,CW_A1,CW_A2))*CW_PER_SWING*AM2258,AM2258))</f>
        <v>20.840340853323</v>
      </c>
      <c r="AQ2258" s="41" t="n">
        <f aca="false">IF(CORE_MODE=2,AN2258,K2258)</f>
        <v>1.668291</v>
      </c>
      <c r="AR2258" s="31" t="n">
        <f aca="false">IF(CORE_MODE=2,AO2258,L2258)</f>
        <v>15.855708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31" t="n">
        <v>9.259956</v>
      </c>
      <c r="H2259" s="8" t="n">
        <v>94.908335</v>
      </c>
      <c r="I2259" s="8" t="n">
        <v>4365.179222</v>
      </c>
      <c r="J2259" s="31" t="n">
        <v>45.993634</v>
      </c>
      <c r="K2259" s="41" t="n">
        <v>1.672817</v>
      </c>
      <c r="L2259" s="31" t="n">
        <v>19.271344</v>
      </c>
      <c r="M2259" s="8" t="n">
        <v>177.5</v>
      </c>
      <c r="N2259" s="8" t="n">
        <v>951</v>
      </c>
      <c r="O2259" s="31" t="n">
        <v>9.488787</v>
      </c>
      <c r="P2259" s="31" t="n">
        <v>18.90921</v>
      </c>
      <c r="Q2259" s="31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31" t="n">
        <v>6.642822</v>
      </c>
      <c r="W2259" s="41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2*ROUNDUP(G2259*1000/V_ZENER,0)*PRICE_Z+(4+IF(CORE_MODE=1,1,0)+IF(OR(CORE_MODE=3,CORE_MODE=4),1+2*N_CW+2*N_CW_A,0))*ROUNDUP(G2259*DIODE_SAFETY/V_STICK,0)*PRICE_STICK</f>
        <v>78.9</v>
      </c>
      <c r="AG2259" s="24" t="n">
        <f aca="false">SUM(X2259:AF2259)</f>
        <v>4271.76053318</v>
      </c>
      <c r="AH2259" s="20" t="n">
        <f aca="false">FIXED_BOM</f>
        <v>3666</v>
      </c>
      <c r="AI2259" s="24" t="n">
        <f aca="false">(AG2259+AH2259)*(1+CONT)</f>
        <v>9128.424613157</v>
      </c>
      <c r="AJ2259" s="24" t="n">
        <f aca="false">IF(AR2259&gt;0,AI2259/AR2259,1000000000000)</f>
        <v>473.678670940491</v>
      </c>
      <c r="AK2259" s="8" t="n">
        <f aca="false">IF(AND(AP2259&gt;=V_NEED,AR2259&gt;=P_MIN,AQ2259&gt;=Z_MIN,F2259&lt;=N_CAP,D2259&lt;=R_MAX,OR(CORONA_REQ=0,O2259&gt;=G2259),OR(CORE_MODE&lt;&gt;3,E_CORE&lt;=E_NULL_MAX)),1,0)</f>
        <v>0</v>
      </c>
      <c r="AL2259" s="31" t="n">
        <f aca="false">IF(AK2259=1,IF(OBJECTIVE=1,AI2259,AJ2259),1000000000000)+ROW()*0.000000001</f>
        <v>1000000000000</v>
      </c>
      <c r="AM2259" s="31" t="n">
        <v>5.536825</v>
      </c>
      <c r="AN2259" s="41" t="n">
        <v>1.655619</v>
      </c>
      <c r="AO2259" s="31" t="n">
        <v>19.052053</v>
      </c>
      <c r="AP2259" s="31" t="n">
        <f aca="false">IF(CORE_MODE=1,G2259,IF(OR(CORE_MODE=3,CORE_MODE=4),G2259+(CHOOSE(N_CW+1,0,1,CW_N2,CW_N3,CW_N4,CW_N5,CW_N6)+CHOOSE(N_CW_A+1,0,CW_A1,CW_A2))*CW_PER_SWING*AM2259,AM2259))</f>
        <v>21.010554834975</v>
      </c>
      <c r="AQ2259" s="41" t="n">
        <f aca="false">IF(CORE_MODE=2,AN2259,K2259)</f>
        <v>1.672817</v>
      </c>
      <c r="AR2259" s="31" t="n">
        <f aca="false">IF(CORE_MODE=2,AO2259,L2259)</f>
        <v>19.271344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31" t="n">
        <v>9.259956</v>
      </c>
      <c r="H2260" s="8" t="n">
        <v>127.224277</v>
      </c>
      <c r="I2260" s="8" t="n">
        <v>5883.502429</v>
      </c>
      <c r="J2260" s="31" t="n">
        <v>46.245124</v>
      </c>
      <c r="K2260" s="41" t="n">
        <v>1.677697</v>
      </c>
      <c r="L2260" s="31" t="n">
        <v>26.094292</v>
      </c>
      <c r="M2260" s="8" t="n">
        <v>238</v>
      </c>
      <c r="N2260" s="8" t="n">
        <v>1072</v>
      </c>
      <c r="O2260" s="31" t="n">
        <v>9.488787</v>
      </c>
      <c r="P2260" s="31" t="n">
        <v>25.21228</v>
      </c>
      <c r="Q2260" s="31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31" t="n">
        <v>8.409375</v>
      </c>
      <c r="W2260" s="41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2*ROUNDUP(G2260*1000/V_ZENER,0)*PRICE_Z+(4+IF(CORE_MODE=1,1,0)+IF(OR(CORE_MODE=3,CORE_MODE=4),1+2*N_CW+2*N_CW_A,0))*ROUNDUP(G2260*DIODE_SAFETY/V_STICK,0)*PRICE_STICK</f>
        <v>78.9</v>
      </c>
      <c r="AG2260" s="24" t="n">
        <f aca="false">SUM(X2260:AF2260)</f>
        <v>5589.50759222</v>
      </c>
      <c r="AH2260" s="20" t="n">
        <f aca="false">FIXED_BOM</f>
        <v>3666</v>
      </c>
      <c r="AI2260" s="24" t="n">
        <f aca="false">(AG2260+AH2260)*(1+CONT)</f>
        <v>10643.833731053</v>
      </c>
      <c r="AJ2260" s="24" t="n">
        <f aca="false">IF(AR2260&gt;0,AI2260/AR2260,1000000000000)</f>
        <v>407.898927897833</v>
      </c>
      <c r="AK2260" s="8" t="n">
        <f aca="false">IF(AND(AP2260&gt;=V_NEED,AR2260&gt;=P_MIN,AQ2260&gt;=Z_MIN,F2260&lt;=N_CAP,D2260&lt;=R_MAX,OR(CORONA_REQ=0,O2260&gt;=G2260),OR(CORE_MODE&lt;&gt;3,E_CORE&lt;=E_NULL_MAX)),1,0)</f>
        <v>0</v>
      </c>
      <c r="AL2260" s="31" t="n">
        <f aca="false">IF(AK2260=1,IF(OBJECTIVE=1,AI2260,AJ2260),1000000000000)+ROW()*0.000000001</f>
        <v>1000000000000</v>
      </c>
      <c r="AM2260" s="31" t="n">
        <v>5.662128</v>
      </c>
      <c r="AN2260" s="41" t="n">
        <v>1.665375</v>
      </c>
      <c r="AO2260" s="31" t="n">
        <v>25.886533</v>
      </c>
      <c r="AP2260" s="31" t="n">
        <f aca="false">IF(CORE_MODE=1,G2260,IF(OR(CORE_MODE=3,CORE_MODE=4),G2260+(CHOOSE(N_CW+1,0,1,CW_N2,CW_N3,CW_N4,CW_N5,CW_N6)+CHOOSE(N_CW_A+1,0,CW_A1,CW_A2))*CW_PER_SWING*AM2260,AM2260))</f>
        <v>21.276480755664</v>
      </c>
      <c r="AQ2260" s="41" t="n">
        <f aca="false">IF(CORE_MODE=2,AN2260,K2260)</f>
        <v>1.677697</v>
      </c>
      <c r="AR2260" s="31" t="n">
        <f aca="false">IF(CORE_MODE=2,AO2260,L2260)</f>
        <v>26.094292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31" t="n">
        <v>9.259956</v>
      </c>
      <c r="H2261" s="8" t="n">
        <v>41.59109</v>
      </c>
      <c r="I2261" s="8" t="n">
        <v>1615.265685</v>
      </c>
      <c r="J2261" s="31" t="n">
        <v>38.83682</v>
      </c>
      <c r="K2261" s="41" t="n">
        <v>1.631202</v>
      </c>
      <c r="L2261" s="31" t="n">
        <v>6.838317</v>
      </c>
      <c r="M2261" s="8" t="n">
        <v>62</v>
      </c>
      <c r="N2261" s="8" t="n">
        <v>720</v>
      </c>
      <c r="O2261" s="31" t="n">
        <v>9.488787</v>
      </c>
      <c r="P2261" s="31" t="n">
        <v>7.490592</v>
      </c>
      <c r="Q2261" s="31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31" t="n">
        <v>3.270313</v>
      </c>
      <c r="W2261" s="41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2*ROUNDUP(G2261*1000/V_ZENER,0)*PRICE_Z+(4+IF(CORE_MODE=1,1,0)+IF(OR(CORE_MODE=3,CORE_MODE=4),1+2*N_CW+2*N_CW_A,0))*ROUNDUP(G2261*DIODE_SAFETY/V_STICK,0)*PRICE_STICK</f>
        <v>78.9</v>
      </c>
      <c r="AG2261" s="24" t="n">
        <f aca="false">SUM(X2261:AF2261)</f>
        <v>1758.19051029</v>
      </c>
      <c r="AH2261" s="20" t="n">
        <f aca="false">FIXED_BOM</f>
        <v>3666</v>
      </c>
      <c r="AI2261" s="24" t="n">
        <f aca="false">(AG2261+AH2261)*(1+CONT)</f>
        <v>6237.8190868335</v>
      </c>
      <c r="AJ2261" s="24" t="n">
        <f aca="false">IF(AR2261&gt;0,AI2261/AR2261,1000000000000)</f>
        <v>912.186300639982</v>
      </c>
      <c r="AK2261" s="8" t="n">
        <f aca="false">IF(AND(AP2261&gt;=V_NEED,AR2261&gt;=P_MIN,AQ2261&gt;=Z_MIN,F2261&lt;=N_CAP,D2261&lt;=R_MAX,OR(CORONA_REQ=0,O2261&gt;=G2261),OR(CORE_MODE&lt;&gt;3,E_CORE&lt;=E_NULL_MAX)),1,0)</f>
        <v>0</v>
      </c>
      <c r="AL2261" s="31" t="n">
        <f aca="false">IF(AK2261=1,IF(OBJECTIVE=1,AI2261,AJ2261),1000000000000)+ROW()*0.000000001</f>
        <v>1000000000000</v>
      </c>
      <c r="AM2261" s="31" t="n">
        <v>5.26559</v>
      </c>
      <c r="AN2261" s="41" t="n">
        <v>1.590271</v>
      </c>
      <c r="AO2261" s="31" t="n">
        <v>6.627668</v>
      </c>
      <c r="AP2261" s="31" t="n">
        <f aca="false">IF(CORE_MODE=1,G2261,IF(OR(CORE_MODE=3,CORE_MODE=4),G2261+(CHOOSE(N_CW+1,0,1,CW_N2,CW_N3,CW_N4,CW_N5,CW_N6)+CHOOSE(N_CW_A+1,0,CW_A1,CW_A2))*CW_PER_SWING*AM2261,AM2261))</f>
        <v>20.43492283017</v>
      </c>
      <c r="AQ2261" s="41" t="n">
        <f aca="false">IF(CORE_MODE=2,AN2261,K2261)</f>
        <v>1.631202</v>
      </c>
      <c r="AR2261" s="31" t="n">
        <f aca="false">IF(CORE_MODE=2,AO2261,L2261)</f>
        <v>6.838317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31" t="n">
        <v>9.259956</v>
      </c>
      <c r="H2262" s="8" t="n">
        <v>64.21457</v>
      </c>
      <c r="I2262" s="8" t="n">
        <v>2538.274648</v>
      </c>
      <c r="J2262" s="31" t="n">
        <v>39.528017</v>
      </c>
      <c r="K2262" s="41" t="n">
        <v>1.649086</v>
      </c>
      <c r="L2262" s="31" t="n">
        <v>10.952644</v>
      </c>
      <c r="M2262" s="8" t="n">
        <v>95</v>
      </c>
      <c r="N2262" s="8" t="n">
        <v>786</v>
      </c>
      <c r="O2262" s="31" t="n">
        <v>9.488787</v>
      </c>
      <c r="P2262" s="31" t="n">
        <v>11.235888</v>
      </c>
      <c r="Q2262" s="31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31" t="n">
        <v>4.233887</v>
      </c>
      <c r="W2262" s="41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2*ROUNDUP(G2262*1000/V_ZENER,0)*PRICE_Z+(4+IF(CORE_MODE=1,1,0)+IF(OR(CORE_MODE=3,CORE_MODE=4),1+2*N_CW+2*N_CW_A,0))*ROUNDUP(G2262*DIODE_SAFETY/V_STICK,0)*PRICE_STICK</f>
        <v>78.9</v>
      </c>
      <c r="AG2262" s="24" t="n">
        <f aca="false">SUM(X2262:AF2262)</f>
        <v>2478.02605067</v>
      </c>
      <c r="AH2262" s="20" t="n">
        <f aca="false">FIXED_BOM</f>
        <v>3666</v>
      </c>
      <c r="AI2262" s="24" t="n">
        <f aca="false">(AG2262+AH2262)*(1+CONT)</f>
        <v>7065.6299582705</v>
      </c>
      <c r="AJ2262" s="24" t="n">
        <f aca="false">IF(AR2262&gt;0,AI2262/AR2262,1000000000000)</f>
        <v>645.107241527297</v>
      </c>
      <c r="AK2262" s="8" t="n">
        <f aca="false">IF(AND(AP2262&gt;=V_NEED,AR2262&gt;=P_MIN,AQ2262&gt;=Z_MIN,F2262&lt;=N_CAP,D2262&lt;=R_MAX,OR(CORONA_REQ=0,O2262&gt;=G2262),OR(CORE_MODE&lt;&gt;3,E_CORE&lt;=E_NULL_MAX)),1,0)</f>
        <v>0</v>
      </c>
      <c r="AL2262" s="31" t="n">
        <f aca="false">IF(AK2262=1,IF(OBJECTIVE=1,AI2262,AJ2262),1000000000000)+ROW()*0.000000001</f>
        <v>1000000000000</v>
      </c>
      <c r="AM2262" s="31" t="n">
        <v>5.345629</v>
      </c>
      <c r="AN2262" s="41" t="n">
        <v>1.621226</v>
      </c>
      <c r="AO2262" s="31" t="n">
        <v>10.735667</v>
      </c>
      <c r="AP2262" s="31" t="n">
        <f aca="false">IF(CORE_MODE=1,G2262,IF(OR(CORE_MODE=3,CORE_MODE=4),G2262+(CHOOSE(N_CW+1,0,1,CW_N2,CW_N3,CW_N4,CW_N5,CW_N6)+CHOOSE(N_CW_A+1,0,CW_A1,CW_A2))*CW_PER_SWING*AM2262,AM2262))</f>
        <v>20.604786638427</v>
      </c>
      <c r="AQ2262" s="41" t="n">
        <f aca="false">IF(CORE_MODE=2,AN2262,K2262)</f>
        <v>1.649086</v>
      </c>
      <c r="AR2262" s="31" t="n">
        <f aca="false">IF(CORE_MODE=2,AO2262,L2262)</f>
        <v>10.952644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31" t="n">
        <v>9.259956</v>
      </c>
      <c r="H2263" s="8" t="n">
        <v>86.838051</v>
      </c>
      <c r="I2263" s="8" t="n">
        <v>3461.283611</v>
      </c>
      <c r="J2263" s="31" t="n">
        <v>39.859066</v>
      </c>
      <c r="K2263" s="41" t="n">
        <v>1.657905</v>
      </c>
      <c r="L2263" s="31" t="n">
        <v>15.061081</v>
      </c>
      <c r="M2263" s="8" t="n">
        <v>128</v>
      </c>
      <c r="N2263" s="8" t="n">
        <v>852</v>
      </c>
      <c r="O2263" s="31" t="n">
        <v>9.488787</v>
      </c>
      <c r="P2263" s="31" t="n">
        <v>14.981184</v>
      </c>
      <c r="Q2263" s="31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31" t="n">
        <v>5.197461</v>
      </c>
      <c r="W2263" s="41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2*ROUNDUP(G2263*1000/V_ZENER,0)*PRICE_Z+(4+IF(CORE_MODE=1,1,0)+IF(OR(CORE_MODE=3,CORE_MODE=4),1+2*N_CW+2*N_CW_A,0))*ROUNDUP(G2263*DIODE_SAFETY/V_STICK,0)*PRICE_STICK</f>
        <v>78.9</v>
      </c>
      <c r="AG2263" s="24" t="n">
        <f aca="false">SUM(X2263:AF2263)</f>
        <v>3197.86151408</v>
      </c>
      <c r="AH2263" s="20" t="n">
        <f aca="false">FIXED_BOM</f>
        <v>3666</v>
      </c>
      <c r="AI2263" s="24" t="n">
        <f aca="false">(AG2263+AH2263)*(1+CONT)</f>
        <v>7893.440741192</v>
      </c>
      <c r="AJ2263" s="24" t="n">
        <f aca="false">IF(AR2263&gt;0,AI2263/AR2263,1000000000000)</f>
        <v>524.095232021659</v>
      </c>
      <c r="AK2263" s="8" t="n">
        <f aca="false">IF(AND(AP2263&gt;=V_NEED,AR2263&gt;=P_MIN,AQ2263&gt;=Z_MIN,F2263&lt;=N_CAP,D2263&lt;=R_MAX,OR(CORONA_REQ=0,O2263&gt;=G2263),OR(CORE_MODE&lt;&gt;3,E_CORE&lt;=E_NULL_MAX)),1,0)</f>
        <v>0</v>
      </c>
      <c r="AL2263" s="31" t="n">
        <f aca="false">IF(AK2263=1,IF(OBJECTIVE=1,AI2263,AJ2263),1000000000000)+ROW()*0.000000001</f>
        <v>1000000000000</v>
      </c>
      <c r="AM2263" s="31" t="n">
        <v>5.434931</v>
      </c>
      <c r="AN2263" s="41" t="n">
        <v>1.637244</v>
      </c>
      <c r="AO2263" s="31" t="n">
        <v>14.848635</v>
      </c>
      <c r="AP2263" s="31" t="n">
        <f aca="false">IF(CORE_MODE=1,G2263,IF(OR(CORE_MODE=3,CORE_MODE=4),G2263+(CHOOSE(N_CW+1,0,1,CW_N2,CW_N3,CW_N4,CW_N5,CW_N6)+CHOOSE(N_CW_A+1,0,CW_A1,CW_A2))*CW_PER_SWING*AM2263,AM2263))</f>
        <v>20.794308968853</v>
      </c>
      <c r="AQ2263" s="41" t="n">
        <f aca="false">IF(CORE_MODE=2,AN2263,K2263)</f>
        <v>1.657905</v>
      </c>
      <c r="AR2263" s="31" t="n">
        <f aca="false">IF(CORE_MODE=2,AO2263,L2263)</f>
        <v>15.061081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31" t="n">
        <v>9.259956</v>
      </c>
      <c r="H2264" s="8" t="n">
        <v>109.461531</v>
      </c>
      <c r="I2264" s="8" t="n">
        <v>4384.292574</v>
      </c>
      <c r="J2264" s="31" t="n">
        <v>40.053273</v>
      </c>
      <c r="K2264" s="41" t="n">
        <v>1.662844</v>
      </c>
      <c r="L2264" s="31" t="n">
        <v>19.171338</v>
      </c>
      <c r="M2264" s="8" t="n">
        <v>155.5</v>
      </c>
      <c r="N2264" s="8" t="n">
        <v>907</v>
      </c>
      <c r="O2264" s="31" t="n">
        <v>9.488787</v>
      </c>
      <c r="P2264" s="31" t="n">
        <v>18.72648</v>
      </c>
      <c r="Q2264" s="31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31" t="n">
        <v>6.000439</v>
      </c>
      <c r="W2264" s="41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2*ROUNDUP(G2264*1000/V_ZENER,0)*PRICE_Z+(4+IF(CORE_MODE=1,1,0)+IF(OR(CORE_MODE=3,CORE_MODE=4),1+2*N_CW+2*N_CW_A,0))*ROUNDUP(G2264*DIODE_SAFETY/V_STICK,0)*PRICE_STICK</f>
        <v>78.9</v>
      </c>
      <c r="AG2264" s="24" t="n">
        <f aca="false">SUM(X2264:AF2264)</f>
        <v>3809.98761608</v>
      </c>
      <c r="AH2264" s="20" t="n">
        <f aca="false">FIXED_BOM</f>
        <v>3666</v>
      </c>
      <c r="AI2264" s="24" t="n">
        <f aca="false">(AG2264+AH2264)*(1+CONT)</f>
        <v>8597.385758492</v>
      </c>
      <c r="AJ2264" s="24" t="n">
        <f aca="false">IF(AR2264&gt;0,AI2264/AR2264,1000000000000)</f>
        <v>448.449959960645</v>
      </c>
      <c r="AK2264" s="8" t="n">
        <f aca="false">IF(AND(AP2264&gt;=V_NEED,AR2264&gt;=P_MIN,AQ2264&gt;=Z_MIN,F2264&lt;=N_CAP,D2264&lt;=R_MAX,OR(CORONA_REQ=0,O2264&gt;=G2264),OR(CORE_MODE&lt;&gt;3,E_CORE&lt;=E_NULL_MAX)),1,0)</f>
        <v>0</v>
      </c>
      <c r="AL2264" s="31" t="n">
        <f aca="false">IF(AK2264=1,IF(OBJECTIVE=1,AI2264,AJ2264),1000000000000)+ROW()*0.000000001</f>
        <v>1000000000000</v>
      </c>
      <c r="AM2264" s="31" t="n">
        <v>5.533688</v>
      </c>
      <c r="AN2264" s="41" t="n">
        <v>1.645953</v>
      </c>
      <c r="AO2264" s="31" t="n">
        <v>18.953085</v>
      </c>
      <c r="AP2264" s="31" t="n">
        <f aca="false">IF(CORE_MODE=1,G2264,IF(OR(CORE_MODE=3,CORE_MODE=4),G2264+(CHOOSE(N_CW+1,0,1,CW_N2,CW_N3,CW_N4,CW_N5,CW_N6)+CHOOSE(N_CW_A+1,0,CW_A1,CW_A2))*CW_PER_SWING*AM2264,AM2264))</f>
        <v>21.003897295944</v>
      </c>
      <c r="AQ2264" s="41" t="n">
        <f aca="false">IF(CORE_MODE=2,AN2264,K2264)</f>
        <v>1.662844</v>
      </c>
      <c r="AR2264" s="31" t="n">
        <f aca="false">IF(CORE_MODE=2,AO2264,L2264)</f>
        <v>19.171338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31" t="n">
        <v>9.259956</v>
      </c>
      <c r="H2265" s="8" t="n">
        <v>132.085011</v>
      </c>
      <c r="I2265" s="8" t="n">
        <v>5307.301537</v>
      </c>
      <c r="J2265" s="31" t="n">
        <v>40.180952</v>
      </c>
      <c r="K2265" s="41" t="n">
        <v>1.665455</v>
      </c>
      <c r="L2265" s="31" t="n">
        <v>23.266686</v>
      </c>
      <c r="M2265" s="8" t="n">
        <v>188.5</v>
      </c>
      <c r="N2265" s="8" t="n">
        <v>973</v>
      </c>
      <c r="O2265" s="31" t="n">
        <v>9.488787</v>
      </c>
      <c r="P2265" s="31" t="n">
        <v>22.471776</v>
      </c>
      <c r="Q2265" s="31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31" t="n">
        <v>6.964014</v>
      </c>
      <c r="W2265" s="41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2*ROUNDUP(G2265*1000/V_ZENER,0)*PRICE_Z+(4+IF(CORE_MODE=1,1,0)+IF(OR(CORE_MODE=3,CORE_MODE=4),1+2*N_CW+2*N_CW_A,0))*ROUNDUP(G2265*DIODE_SAFETY/V_STICK,0)*PRICE_STICK</f>
        <v>78.9</v>
      </c>
      <c r="AG2265" s="24" t="n">
        <f aca="false">SUM(X2265:AF2265)</f>
        <v>4529.82321146</v>
      </c>
      <c r="AH2265" s="20" t="n">
        <f aca="false">FIXED_BOM</f>
        <v>3666</v>
      </c>
      <c r="AI2265" s="24" t="n">
        <f aca="false">(AG2265+AH2265)*(1+CONT)</f>
        <v>9425.196693179</v>
      </c>
      <c r="AJ2265" s="24" t="n">
        <f aca="false">IF(AR2265&gt;0,AI2265/AR2265,1000000000000)</f>
        <v>405.094077135824</v>
      </c>
      <c r="AK2265" s="8" t="n">
        <f aca="false">IF(AND(AP2265&gt;=V_NEED,AR2265&gt;=P_MIN,AQ2265&gt;=Z_MIN,F2265&lt;=N_CAP,D2265&lt;=R_MAX,OR(CORONA_REQ=0,O2265&gt;=G2265),OR(CORE_MODE&lt;&gt;3,E_CORE&lt;=E_NULL_MAX)),1,0)</f>
        <v>0</v>
      </c>
      <c r="AL2265" s="31" t="n">
        <f aca="false">IF(AK2265=1,IF(OBJECTIVE=1,AI2265,AJ2265),1000000000000)+ROW()*0.000000001</f>
        <v>1000000000000</v>
      </c>
      <c r="AM2265" s="31" t="n">
        <v>5.613427</v>
      </c>
      <c r="AN2265" s="41" t="n">
        <v>1.651643</v>
      </c>
      <c r="AO2265" s="31" t="n">
        <v>23.052932</v>
      </c>
      <c r="AP2265" s="31" t="n">
        <f aca="false">IF(CORE_MODE=1,G2265,IF(OR(CORE_MODE=3,CORE_MODE=4),G2265+(CHOOSE(N_CW+1,0,1,CW_N2,CW_N3,CW_N4,CW_N5,CW_N6)+CHOOSE(N_CW_A+1,0,CW_A1,CW_A2))*CW_PER_SWING*AM2265,AM2265))</f>
        <v>21.173124425301</v>
      </c>
      <c r="AQ2265" s="41" t="n">
        <f aca="false">IF(CORE_MODE=2,AN2265,K2265)</f>
        <v>1.665455</v>
      </c>
      <c r="AR2265" s="31" t="n">
        <f aca="false">IF(CORE_MODE=2,AO2265,L2265)</f>
        <v>23.266686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31" t="n">
        <v>9.259956</v>
      </c>
      <c r="H2266" s="8" t="n">
        <v>177.331971</v>
      </c>
      <c r="I2266" s="8" t="n">
        <v>7153.319463</v>
      </c>
      <c r="J2266" s="31" t="n">
        <v>40.338577</v>
      </c>
      <c r="K2266" s="41" t="n">
        <v>1.670014</v>
      </c>
      <c r="L2266" s="31" t="n">
        <v>31.517564</v>
      </c>
      <c r="M2266" s="8" t="n">
        <v>249</v>
      </c>
      <c r="N2266" s="8" t="n">
        <v>1094</v>
      </c>
      <c r="O2266" s="31" t="n">
        <v>9.488787</v>
      </c>
      <c r="P2266" s="31" t="n">
        <v>29.962368</v>
      </c>
      <c r="Q2266" s="31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31" t="n">
        <v>8.730566</v>
      </c>
      <c r="W2266" s="41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2*ROUNDUP(G2266*1000/V_ZENER,0)*PRICE_Z+(4+IF(CORE_MODE=1,1,0)+IF(OR(CORE_MODE=3,CORE_MODE=4),1+2*N_CW+2*N_CW_A,0))*ROUNDUP(G2266*DIODE_SAFETY/V_STICK,0)*PRICE_STICK</f>
        <v>78.9</v>
      </c>
      <c r="AG2266" s="24" t="n">
        <f aca="false">SUM(X2266:AF2266)</f>
        <v>5861.78483687</v>
      </c>
      <c r="AH2266" s="20" t="n">
        <f aca="false">FIXED_BOM</f>
        <v>3666</v>
      </c>
      <c r="AI2266" s="24" t="n">
        <f aca="false">(AG2266+AH2266)*(1+CONT)</f>
        <v>10956.9525624005</v>
      </c>
      <c r="AJ2266" s="24" t="n">
        <f aca="false">IF(AR2266&gt;0,AI2266/AR2266,1000000000000)</f>
        <v>347.645920934768</v>
      </c>
      <c r="AK2266" s="8" t="n">
        <f aca="false">IF(AND(AP2266&gt;=V_NEED,AR2266&gt;=P_MIN,AQ2266&gt;=Z_MIN,F2266&lt;=N_CAP,D2266&lt;=R_MAX,OR(CORONA_REQ=0,O2266&gt;=G2266),OR(CORE_MODE&lt;&gt;3,E_CORE&lt;=E_NULL_MAX)),1,0)</f>
        <v>0</v>
      </c>
      <c r="AL2266" s="31" t="n">
        <f aca="false">IF(AK2266=1,IF(OBJECTIVE=1,AI2266,AJ2266),1000000000000)+ROW()*0.000000001</f>
        <v>1000000000000</v>
      </c>
      <c r="AM2266" s="31" t="n">
        <v>5.80845</v>
      </c>
      <c r="AN2266" s="41" t="n">
        <v>1.659648</v>
      </c>
      <c r="AO2266" s="31" t="n">
        <v>31.301841</v>
      </c>
      <c r="AP2266" s="31" t="n">
        <f aca="false">IF(CORE_MODE=1,G2266,IF(OR(CORE_MODE=3,CORE_MODE=4),G2266+(CHOOSE(N_CW+1,0,1,CW_N2,CW_N3,CW_N4,CW_N5,CW_N6)+CHOOSE(N_CW_A+1,0,CW_A1,CW_A2))*CW_PER_SWING*AM2266,AM2266))</f>
        <v>21.58701452235</v>
      </c>
      <c r="AQ2266" s="41" t="n">
        <f aca="false">IF(CORE_MODE=2,AN2266,K2266)</f>
        <v>1.670014</v>
      </c>
      <c r="AR2266" s="31" t="n">
        <f aca="false">IF(CORE_MODE=2,AO2266,L2266)</f>
        <v>31.517564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31" t="n">
        <v>9.259956</v>
      </c>
      <c r="H2267" s="8" t="n">
        <v>68.431812</v>
      </c>
      <c r="I2267" s="8" t="n">
        <v>1897.615218</v>
      </c>
      <c r="J2267" s="31" t="n">
        <v>27.730016</v>
      </c>
      <c r="K2267" s="41" t="n">
        <v>1.6091</v>
      </c>
      <c r="L2267" s="31" t="n">
        <v>7.85931</v>
      </c>
      <c r="M2267" s="8" t="n">
        <v>67.5</v>
      </c>
      <c r="N2267" s="8" t="n">
        <v>731</v>
      </c>
      <c r="O2267" s="31" t="n">
        <v>9.488787</v>
      </c>
      <c r="P2267" s="31" t="n">
        <v>8.678114</v>
      </c>
      <c r="Q2267" s="31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31" t="n">
        <v>3.430908</v>
      </c>
      <c r="W2267" s="41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2*ROUNDUP(G2267*1000/V_ZENER,0)*PRICE_Z+(4+IF(CORE_MODE=1,1,0)+IF(OR(CORE_MODE=3,CORE_MODE=4),1+2*N_CW+2*N_CW_A,0))*ROUNDUP(G2267*DIODE_SAFETY/V_STICK,0)*PRICE_STICK</f>
        <v>78.9</v>
      </c>
      <c r="AG2267" s="24" t="n">
        <f aca="false">SUM(X2267:AF2267)</f>
        <v>1880.11446701</v>
      </c>
      <c r="AH2267" s="20" t="n">
        <f aca="false">FIXED_BOM</f>
        <v>3666</v>
      </c>
      <c r="AI2267" s="24" t="n">
        <f aca="false">(AG2267+AH2267)*(1+CONT)</f>
        <v>6378.0316370615</v>
      </c>
      <c r="AJ2267" s="24" t="n">
        <f aca="false">IF(AR2267&gt;0,AI2267/AR2267,1000000000000)</f>
        <v>811.525647551948</v>
      </c>
      <c r="AK2267" s="8" t="n">
        <f aca="false">IF(AND(AP2267&gt;=V_NEED,AR2267&gt;=P_MIN,AQ2267&gt;=Z_MIN,F2267&lt;=N_CAP,D2267&lt;=R_MAX,OR(CORONA_REQ=0,O2267&gt;=G2267),OR(CORE_MODE&lt;&gt;3,E_CORE&lt;=E_NULL_MAX)),1,0)</f>
        <v>0</v>
      </c>
      <c r="AL2267" s="31" t="n">
        <f aca="false">IF(AK2267=1,IF(OBJECTIVE=1,AI2267,AJ2267),1000000000000)+ROW()*0.000000001</f>
        <v>1000000000000</v>
      </c>
      <c r="AM2267" s="31" t="n">
        <v>5.276204</v>
      </c>
      <c r="AN2267" s="41" t="n">
        <v>1.574588</v>
      </c>
      <c r="AO2267" s="31" t="n">
        <v>7.643126</v>
      </c>
      <c r="AP2267" s="31" t="n">
        <f aca="false">IF(CORE_MODE=1,G2267,IF(OR(CORE_MODE=3,CORE_MODE=4),G2267+(CHOOSE(N_CW+1,0,1,CW_N2,CW_N3,CW_N4,CW_N5,CW_N6)+CHOOSE(N_CW_A+1,0,CW_A1,CW_A2))*CW_PER_SWING*AM2267,AM2267))</f>
        <v>20.457448529652</v>
      </c>
      <c r="AQ2267" s="41" t="n">
        <f aca="false">IF(CORE_MODE=2,AN2267,K2267)</f>
        <v>1.6091</v>
      </c>
      <c r="AR2267" s="31" t="n">
        <f aca="false">IF(CORE_MODE=2,AO2267,L2267)</f>
        <v>7.85931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31" t="n">
        <v>9.259956</v>
      </c>
      <c r="H2268" s="8" t="n">
        <v>106.392848</v>
      </c>
      <c r="I2268" s="8" t="n">
        <v>2981.966771</v>
      </c>
      <c r="J2268" s="31" t="n">
        <v>28.027888</v>
      </c>
      <c r="K2268" s="41" t="n">
        <v>1.623702</v>
      </c>
      <c r="L2268" s="31" t="n">
        <v>12.547068</v>
      </c>
      <c r="M2268" s="8" t="n">
        <v>100.5</v>
      </c>
      <c r="N2268" s="8" t="n">
        <v>797</v>
      </c>
      <c r="O2268" s="31" t="n">
        <v>9.488787</v>
      </c>
      <c r="P2268" s="31" t="n">
        <v>13.017171</v>
      </c>
      <c r="Q2268" s="31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31" t="n">
        <v>4.394482</v>
      </c>
      <c r="W2268" s="41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2*ROUNDUP(G2268*1000/V_ZENER,0)*PRICE_Z+(4+IF(CORE_MODE=1,1,0)+IF(OR(CORE_MODE=3,CORE_MODE=4),1+2*N_CW+2*N_CW_A,0))*ROUNDUP(G2268*DIODE_SAFETY/V_STICK,0)*PRICE_STICK</f>
        <v>78.9</v>
      </c>
      <c r="AG2268" s="24" t="n">
        <f aca="false">SUM(X2268:AF2268)</f>
        <v>2607.05732806</v>
      </c>
      <c r="AH2268" s="20" t="n">
        <f aca="false">FIXED_BOM</f>
        <v>3666</v>
      </c>
      <c r="AI2268" s="24" t="n">
        <f aca="false">(AG2268+AH2268)*(1+CONT)</f>
        <v>7214.015927269</v>
      </c>
      <c r="AJ2268" s="24" t="n">
        <f aca="false">IF(AR2268&gt;0,AI2268/AR2268,1000000000000)</f>
        <v>574.956310690992</v>
      </c>
      <c r="AK2268" s="8" t="n">
        <f aca="false">IF(AND(AP2268&gt;=V_NEED,AR2268&gt;=P_MIN,AQ2268&gt;=Z_MIN,F2268&lt;=N_CAP,D2268&lt;=R_MAX,OR(CORONA_REQ=0,O2268&gt;=G2268),OR(CORE_MODE&lt;&gt;3,E_CORE&lt;=E_NULL_MAX)),1,0)</f>
        <v>0</v>
      </c>
      <c r="AL2268" s="31" t="n">
        <f aca="false">IF(AK2268=1,IF(OBJECTIVE=1,AI2268,AJ2268),1000000000000)+ROW()*0.000000001</f>
        <v>1000000000000</v>
      </c>
      <c r="AM2268" s="31" t="n">
        <v>5.354951</v>
      </c>
      <c r="AN2268" s="41" t="n">
        <v>1.601796</v>
      </c>
      <c r="AO2268" s="31" t="n">
        <v>12.342882</v>
      </c>
      <c r="AP2268" s="31" t="n">
        <f aca="false">IF(CORE_MODE=1,G2268,IF(OR(CORE_MODE=3,CORE_MODE=4),G2268+(CHOOSE(N_CW+1,0,1,CW_N2,CW_N3,CW_N4,CW_N5,CW_N6)+CHOOSE(N_CW_A+1,0,CW_A1,CW_A2))*CW_PER_SWING*AM2268,AM2268))</f>
        <v>20.624570374113</v>
      </c>
      <c r="AQ2268" s="41" t="n">
        <f aca="false">IF(CORE_MODE=2,AN2268,K2268)</f>
        <v>1.623702</v>
      </c>
      <c r="AR2268" s="31" t="n">
        <f aca="false">IF(CORE_MODE=2,AO2268,L2268)</f>
        <v>12.547068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31" t="n">
        <v>9.259956</v>
      </c>
      <c r="H2269" s="8" t="n">
        <v>144.353883</v>
      </c>
      <c r="I2269" s="8" t="n">
        <v>4066.318324</v>
      </c>
      <c r="J2269" s="31" t="n">
        <v>28.169096</v>
      </c>
      <c r="K2269" s="41" t="n">
        <v>1.6305</v>
      </c>
      <c r="L2269" s="31" t="n">
        <v>17.223878</v>
      </c>
      <c r="M2269" s="8" t="n">
        <v>133.5</v>
      </c>
      <c r="N2269" s="8" t="n">
        <v>863</v>
      </c>
      <c r="O2269" s="31" t="n">
        <v>9.488787</v>
      </c>
      <c r="P2269" s="31" t="n">
        <v>17.356228</v>
      </c>
      <c r="Q2269" s="31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31" t="n">
        <v>5.358057</v>
      </c>
      <c r="W2269" s="41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2*ROUNDUP(G2269*1000/V_ZENER,0)*PRICE_Z+(4+IF(CORE_MODE=1,1,0)+IF(OR(CORE_MODE=3,CORE_MODE=4),1+2*N_CW+2*N_CW_A,0))*ROUNDUP(G2269*DIODE_SAFETY/V_STICK,0)*PRICE_STICK</f>
        <v>78.9</v>
      </c>
      <c r="AG2269" s="24" t="n">
        <f aca="false">SUM(X2269:AF2269)</f>
        <v>3334.00017564</v>
      </c>
      <c r="AH2269" s="20" t="n">
        <f aca="false">FIXED_BOM</f>
        <v>3666</v>
      </c>
      <c r="AI2269" s="24" t="n">
        <f aca="false">(AG2269+AH2269)*(1+CONT)</f>
        <v>8050.000201986</v>
      </c>
      <c r="AJ2269" s="24" t="n">
        <f aca="false">IF(AR2269&gt;0,AI2269/AR2269,1000000000000)</f>
        <v>467.374432284414</v>
      </c>
      <c r="AK2269" s="8" t="n">
        <f aca="false">IF(AND(AP2269&gt;=V_NEED,AR2269&gt;=P_MIN,AQ2269&gt;=Z_MIN,F2269&lt;=N_CAP,D2269&lt;=R_MAX,OR(CORONA_REQ=0,O2269&gt;=G2269),OR(CORE_MODE&lt;&gt;3,E_CORE&lt;=E_NULL_MAX)),1,0)</f>
        <v>0</v>
      </c>
      <c r="AL2269" s="31" t="n">
        <f aca="false">IF(AK2269=1,IF(OBJECTIVE=1,AI2269,AJ2269),1000000000000)+ROW()*0.000000001</f>
        <v>1000000000000</v>
      </c>
      <c r="AM2269" s="31" t="n">
        <v>5.479735</v>
      </c>
      <c r="AN2269" s="41" t="n">
        <v>1.613346</v>
      </c>
      <c r="AO2269" s="31" t="n">
        <v>17.00779</v>
      </c>
      <c r="AP2269" s="31" t="n">
        <f aca="false">IF(CORE_MODE=1,G2269,IF(OR(CORE_MODE=3,CORE_MODE=4),G2269+(CHOOSE(N_CW+1,0,1,CW_N2,CW_N3,CW_N4,CW_N5,CW_N6)+CHOOSE(N_CW_A+1,0,CW_A1,CW_A2))*CW_PER_SWING*AM2269,AM2269))</f>
        <v>20.889394840305</v>
      </c>
      <c r="AQ2269" s="41" t="n">
        <f aca="false">IF(CORE_MODE=2,AN2269,K2269)</f>
        <v>1.6305</v>
      </c>
      <c r="AR2269" s="31" t="n">
        <f aca="false">IF(CORE_MODE=2,AO2269,L2269)</f>
        <v>17.223878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31" t="n">
        <v>9.259956</v>
      </c>
      <c r="H2270" s="8" t="n">
        <v>182.314919</v>
      </c>
      <c r="I2270" s="8" t="n">
        <v>5150.669876</v>
      </c>
      <c r="J2270" s="31" t="n">
        <v>28.2515</v>
      </c>
      <c r="K2270" s="41" t="n">
        <v>1.634249</v>
      </c>
      <c r="L2270" s="31" t="n">
        <v>21.902485</v>
      </c>
      <c r="M2270" s="8" t="n">
        <v>166.5</v>
      </c>
      <c r="N2270" s="8" t="n">
        <v>929</v>
      </c>
      <c r="O2270" s="31" t="n">
        <v>9.488787</v>
      </c>
      <c r="P2270" s="31" t="n">
        <v>21.695285</v>
      </c>
      <c r="Q2270" s="31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31" t="n">
        <v>6.321631</v>
      </c>
      <c r="W2270" s="41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2*ROUNDUP(G2270*1000/V_ZENER,0)*PRICE_Z+(4+IF(CORE_MODE=1,1,0)+IF(OR(CORE_MODE=3,CORE_MODE=4),1+2*N_CW+2*N_CW_A,0))*ROUNDUP(G2270*DIODE_SAFETY/V_STICK,0)*PRICE_STICK</f>
        <v>78.9</v>
      </c>
      <c r="AG2270" s="24" t="n">
        <f aca="false">SUM(X2270:AF2270)</f>
        <v>4060.94297519</v>
      </c>
      <c r="AH2270" s="20" t="n">
        <f aca="false">FIXED_BOM</f>
        <v>3666</v>
      </c>
      <c r="AI2270" s="24" t="n">
        <f aca="false">(AG2270+AH2270)*(1+CONT)</f>
        <v>8885.9844214685</v>
      </c>
      <c r="AJ2270" s="24" t="n">
        <f aca="false">IF(AR2270&gt;0,AI2270/AR2270,1000000000000)</f>
        <v>405.706677642674</v>
      </c>
      <c r="AK2270" s="8" t="n">
        <f aca="false">IF(AND(AP2270&gt;=V_NEED,AR2270&gt;=P_MIN,AQ2270&gt;=Z_MIN,F2270&lt;=N_CAP,D2270&lt;=R_MAX,OR(CORONA_REQ=0,O2270&gt;=G2270),OR(CORE_MODE&lt;&gt;3,E_CORE&lt;=E_NULL_MAX)),1,0)</f>
        <v>0</v>
      </c>
      <c r="AL2270" s="31" t="n">
        <f aca="false">IF(AK2270=1,IF(OBJECTIVE=1,AI2270,AJ2270),1000000000000)+ROW()*0.000000001</f>
        <v>1000000000000</v>
      </c>
      <c r="AM2270" s="31" t="n">
        <v>5.57591</v>
      </c>
      <c r="AN2270" s="41" t="n">
        <v>1.620698</v>
      </c>
      <c r="AO2270" s="31" t="n">
        <v>21.688568</v>
      </c>
      <c r="AP2270" s="31" t="n">
        <f aca="false">IF(CORE_MODE=1,G2270,IF(OR(CORE_MODE=3,CORE_MODE=4),G2270+(CHOOSE(N_CW+1,0,1,CW_N2,CW_N3,CW_N4,CW_N5,CW_N6)+CHOOSE(N_CW_A+1,0,CW_A1,CW_A2))*CW_PER_SWING*AM2270,AM2270))</f>
        <v>21.09350348433</v>
      </c>
      <c r="AQ2270" s="41" t="n">
        <f aca="false">IF(CORE_MODE=2,AN2270,K2270)</f>
        <v>1.634249</v>
      </c>
      <c r="AR2270" s="31" t="n">
        <f aca="false">IF(CORE_MODE=2,AO2270,L2270)</f>
        <v>21.902485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31" t="n">
        <v>9.259956</v>
      </c>
      <c r="H2271" s="8" t="n">
        <v>220.275954</v>
      </c>
      <c r="I2271" s="8" t="n">
        <v>6235.021429</v>
      </c>
      <c r="J2271" s="31" t="n">
        <v>28.305502</v>
      </c>
      <c r="K2271" s="41" t="n">
        <v>1.637858</v>
      </c>
      <c r="L2271" s="31" t="n">
        <v>26.614292</v>
      </c>
      <c r="M2271" s="8" t="n">
        <v>199.5</v>
      </c>
      <c r="N2271" s="8" t="n">
        <v>995</v>
      </c>
      <c r="O2271" s="31" t="n">
        <v>9.488787</v>
      </c>
      <c r="P2271" s="31" t="n">
        <v>26.034342</v>
      </c>
      <c r="Q2271" s="31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31" t="n">
        <v>7.285205</v>
      </c>
      <c r="W2271" s="41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2*ROUNDUP(G2271*1000/V_ZENER,0)*PRICE_Z+(4+IF(CORE_MODE=1,1,0)+IF(OR(CORE_MODE=3,CORE_MODE=4),1+2*N_CW+2*N_CW_A,0))*ROUNDUP(G2271*DIODE_SAFETY/V_STICK,0)*PRICE_STICK</f>
        <v>78.9</v>
      </c>
      <c r="AG2271" s="24" t="n">
        <f aca="false">SUM(X2271:AF2271)</f>
        <v>4787.88582427</v>
      </c>
      <c r="AH2271" s="20" t="n">
        <f aca="false">FIXED_BOM</f>
        <v>3666</v>
      </c>
      <c r="AI2271" s="24" t="n">
        <f aca="false">(AG2271+AH2271)*(1+CONT)</f>
        <v>9721.9686979105</v>
      </c>
      <c r="AJ2271" s="24" t="n">
        <f aca="false">IF(AR2271&gt;0,AI2271/AR2271,1000000000000)</f>
        <v>365.29127650326</v>
      </c>
      <c r="AK2271" s="8" t="n">
        <f aca="false">IF(AND(AP2271&gt;=V_NEED,AR2271&gt;=P_MIN,AQ2271&gt;=Z_MIN,F2271&lt;=N_CAP,D2271&lt;=R_MAX,OR(CORONA_REQ=0,O2271&gt;=G2271),OR(CORE_MODE&lt;&gt;3,E_CORE&lt;=E_NULL_MAX)),1,0)</f>
        <v>0</v>
      </c>
      <c r="AL2271" s="31" t="n">
        <f aca="false">IF(AK2271=1,IF(OBJECTIVE=1,AI2271,AJ2271),1000000000000)+ROW()*0.000000001</f>
        <v>1000000000000</v>
      </c>
      <c r="AM2271" s="31" t="n">
        <v>5.668362</v>
      </c>
      <c r="AN2271" s="41" t="n">
        <v>1.626943</v>
      </c>
      <c r="AO2271" s="31" t="n">
        <v>26.407641</v>
      </c>
      <c r="AP2271" s="31" t="n">
        <f aca="false">IF(CORE_MODE=1,G2271,IF(OR(CORE_MODE=3,CORE_MODE=4),G2271+(CHOOSE(N_CW+1,0,1,CW_N2,CW_N3,CW_N4,CW_N5,CW_N6)+CHOOSE(N_CW_A+1,0,CW_A1,CW_A2))*CW_PER_SWING*AM2271,AM2271))</f>
        <v>21.289710943206</v>
      </c>
      <c r="AQ2271" s="41" t="n">
        <f aca="false">IF(CORE_MODE=2,AN2271,K2271)</f>
        <v>1.637858</v>
      </c>
      <c r="AR2271" s="31" t="n">
        <f aca="false">IF(CORE_MODE=2,AO2271,L2271)</f>
        <v>26.614292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31" t="n">
        <v>9.259956</v>
      </c>
      <c r="H2272" s="8" t="n">
        <v>296.198025</v>
      </c>
      <c r="I2272" s="8" t="n">
        <v>8403.724535</v>
      </c>
      <c r="J2272" s="31" t="n">
        <v>28.37198</v>
      </c>
      <c r="K2272" s="41" t="n">
        <v>1.640545</v>
      </c>
      <c r="L2272" s="31" t="n">
        <v>35.970269</v>
      </c>
      <c r="M2272" s="8" t="n">
        <v>265.5</v>
      </c>
      <c r="N2272" s="8" t="n">
        <v>1127</v>
      </c>
      <c r="O2272" s="31" t="n">
        <v>9.488787</v>
      </c>
      <c r="P2272" s="31" t="n">
        <v>34.712456</v>
      </c>
      <c r="Q2272" s="31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31" t="n">
        <v>9.212354</v>
      </c>
      <c r="W2272" s="41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2*ROUNDUP(G2272*1000/V_ZENER,0)*PRICE_Z+(4+IF(CORE_MODE=1,1,0)+IF(OR(CORE_MODE=3,CORE_MODE=4),1+2*N_CW+2*N_CW_A,0))*ROUNDUP(G2272*DIODE_SAFETY/V_STICK,0)*PRICE_STICK</f>
        <v>78.9</v>
      </c>
      <c r="AG2272" s="24" t="n">
        <f aca="false">SUM(X2272:AF2272)</f>
        <v>6241.7714714</v>
      </c>
      <c r="AH2272" s="20" t="n">
        <f aca="false">FIXED_BOM</f>
        <v>3666</v>
      </c>
      <c r="AI2272" s="24" t="n">
        <f aca="false">(AG2272+AH2272)*(1+CONT)</f>
        <v>11393.93719211</v>
      </c>
      <c r="AJ2272" s="24" t="n">
        <f aca="false">IF(AR2272&gt;0,AI2272/AR2272,1000000000000)</f>
        <v>316.75985498218</v>
      </c>
      <c r="AK2272" s="8" t="n">
        <f aca="false">IF(AND(AP2272&gt;=V_NEED,AR2272&gt;=P_MIN,AQ2272&gt;=Z_MIN,F2272&lt;=N_CAP,D2272&lt;=R_MAX,OR(CORONA_REQ=0,O2272&gt;=G2272),OR(CORE_MODE&lt;&gt;3,E_CORE&lt;=E_NULL_MAX)),1,0)</f>
        <v>0</v>
      </c>
      <c r="AL2272" s="31" t="n">
        <f aca="false">IF(AK2272=1,IF(OBJECTIVE=1,AI2272,AJ2272),1000000000000)+ROW()*0.000000001</f>
        <v>1000000000000</v>
      </c>
      <c r="AM2272" s="31" t="n">
        <v>5.904225</v>
      </c>
      <c r="AN2272" s="41" t="n">
        <v>1.632003</v>
      </c>
      <c r="AO2272" s="31" t="n">
        <v>35.749206</v>
      </c>
      <c r="AP2272" s="31" t="n">
        <f aca="false">IF(CORE_MODE=1,G2272,IF(OR(CORE_MODE=3,CORE_MODE=4),G2272+(CHOOSE(N_CW+1,0,1,CW_N2,CW_N3,CW_N4,CW_N5,CW_N6)+CHOOSE(N_CW_A+1,0,CW_A1,CW_A2))*CW_PER_SWING*AM2272,AM2272))</f>
        <v>21.790274261175</v>
      </c>
      <c r="AQ2272" s="41" t="n">
        <f aca="false">IF(CORE_MODE=2,AN2272,K2272)</f>
        <v>1.640545</v>
      </c>
      <c r="AR2272" s="31" t="n">
        <f aca="false">IF(CORE_MODE=2,AO2272,L2272)</f>
        <v>35.970269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31" t="n">
        <v>9.259956</v>
      </c>
      <c r="H2273" s="8" t="n">
        <v>32.894573</v>
      </c>
      <c r="I2273" s="8" t="n">
        <v>1331.989827</v>
      </c>
      <c r="J2273" s="31" t="n">
        <v>40.492693</v>
      </c>
      <c r="K2273" s="41" t="n">
        <v>1.624613</v>
      </c>
      <c r="L2273" s="31" t="n">
        <v>5.601191</v>
      </c>
      <c r="M2273" s="8" t="n">
        <v>68</v>
      </c>
      <c r="N2273" s="8" t="n">
        <v>732</v>
      </c>
      <c r="O2273" s="31" t="n">
        <v>10.214631</v>
      </c>
      <c r="P2273" s="31" t="n">
        <v>8.404093</v>
      </c>
      <c r="Q2273" s="31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31" t="n">
        <v>3.445508</v>
      </c>
      <c r="W2273" s="41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2*ROUNDUP(G2273*1000/V_ZENER,0)*PRICE_Z+(4+IF(CORE_MODE=1,1,0)+IF(OR(CORE_MODE=3,CORE_MODE=4),1+2*N_CW+2*N_CW_A,0))*ROUNDUP(G2273*DIODE_SAFETY/V_STICK,0)*PRICE_STICK</f>
        <v>78.9</v>
      </c>
      <c r="AG2273" s="24" t="n">
        <f aca="false">SUM(X2273:AF2273)</f>
        <v>1817.71819311</v>
      </c>
      <c r="AH2273" s="20" t="n">
        <f aca="false">FIXED_BOM</f>
        <v>3666</v>
      </c>
      <c r="AI2273" s="24" t="n">
        <f aca="false">(AG2273+AH2273)*(1+CONT)</f>
        <v>6306.2759220765</v>
      </c>
      <c r="AJ2273" s="24" t="n">
        <f aca="false">IF(AR2273&gt;0,AI2273/AR2273,1000000000000)</f>
        <v>1125.88124955505</v>
      </c>
      <c r="AK2273" s="8" t="n">
        <f aca="false">IF(AND(AP2273&gt;=V_NEED,AR2273&gt;=P_MIN,AQ2273&gt;=Z_MIN,F2273&lt;=N_CAP,D2273&lt;=R_MAX,OR(CORONA_REQ=0,O2273&gt;=G2273),OR(CORE_MODE&lt;&gt;3,E_CORE&lt;=E_NULL_MAX)),1,0)</f>
        <v>0</v>
      </c>
      <c r="AL2273" s="31" t="n">
        <f aca="false">IF(AK2273=1,IF(OBJECTIVE=1,AI2273,AJ2273),1000000000000)+ROW()*0.000000001</f>
        <v>1000000000000</v>
      </c>
      <c r="AM2273" s="31" t="n">
        <v>5.244393</v>
      </c>
      <c r="AN2273" s="41" t="n">
        <v>1.57548</v>
      </c>
      <c r="AO2273" s="31" t="n">
        <v>5.386701</v>
      </c>
      <c r="AP2273" s="31" t="n">
        <f aca="false">IF(CORE_MODE=1,G2273,IF(OR(CORE_MODE=3,CORE_MODE=4),G2273+(CHOOSE(N_CW+1,0,1,CW_N2,CW_N3,CW_N4,CW_N5,CW_N6)+CHOOSE(N_CW_A+1,0,CW_A1,CW_A2))*CW_PER_SWING*AM2273,AM2273))</f>
        <v>20.389937221359</v>
      </c>
      <c r="AQ2273" s="41" t="n">
        <f aca="false">IF(CORE_MODE=2,AN2273,K2273)</f>
        <v>1.624613</v>
      </c>
      <c r="AR2273" s="31" t="n">
        <f aca="false">IF(CORE_MODE=2,AO2273,L2273)</f>
        <v>5.601191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31" t="n">
        <v>9.259956</v>
      </c>
      <c r="H2274" s="8" t="n">
        <v>50.548614</v>
      </c>
      <c r="I2274" s="8" t="n">
        <v>2093.126871</v>
      </c>
      <c r="J2274" s="31" t="n">
        <v>41.408195</v>
      </c>
      <c r="K2274" s="41" t="n">
        <v>1.64561</v>
      </c>
      <c r="L2274" s="31" t="n">
        <v>8.992512</v>
      </c>
      <c r="M2274" s="8" t="n">
        <v>98</v>
      </c>
      <c r="N2274" s="8" t="n">
        <v>792</v>
      </c>
      <c r="O2274" s="31" t="n">
        <v>10.214631</v>
      </c>
      <c r="P2274" s="31" t="n">
        <v>12.60614</v>
      </c>
      <c r="Q2274" s="31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31" t="n">
        <v>4.321484</v>
      </c>
      <c r="W2274" s="41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2*ROUNDUP(G2274*1000/V_ZENER,0)*PRICE_Z+(4+IF(CORE_MODE=1,1,0)+IF(OR(CORE_MODE=3,CORE_MODE=4),1+2*N_CW+2*N_CW_A,0))*ROUNDUP(G2274*DIODE_SAFETY/V_STICK,0)*PRICE_STICK</f>
        <v>78.9</v>
      </c>
      <c r="AG2274" s="24" t="n">
        <f aca="false">SUM(X2274:AF2274)</f>
        <v>2449.63594405</v>
      </c>
      <c r="AH2274" s="20" t="n">
        <f aca="false">FIXED_BOM</f>
        <v>3666</v>
      </c>
      <c r="AI2274" s="24" t="n">
        <f aca="false">(AG2274+AH2274)*(1+CONT)</f>
        <v>7032.9813356575</v>
      </c>
      <c r="AJ2274" s="24" t="n">
        <f aca="false">IF(AR2274&gt;0,AI2274/AR2274,1000000000000)</f>
        <v>782.093072064569</v>
      </c>
      <c r="AK2274" s="8" t="n">
        <f aca="false">IF(AND(AP2274&gt;=V_NEED,AR2274&gt;=P_MIN,AQ2274&gt;=Z_MIN,F2274&lt;=N_CAP,D2274&lt;=R_MAX,OR(CORONA_REQ=0,O2274&gt;=G2274),OR(CORE_MODE&lt;&gt;3,E_CORE&lt;=E_NULL_MAX)),1,0)</f>
        <v>0</v>
      </c>
      <c r="AL2274" s="31" t="n">
        <f aca="false">IF(AK2274=1,IF(OBJECTIVE=1,AI2274,AJ2274),1000000000000)+ROW()*0.000000001</f>
        <v>1000000000000</v>
      </c>
      <c r="AM2274" s="31" t="n">
        <v>5.313468</v>
      </c>
      <c r="AN2274" s="41" t="n">
        <v>1.611922</v>
      </c>
      <c r="AO2274" s="31" t="n">
        <v>8.77277</v>
      </c>
      <c r="AP2274" s="31" t="n">
        <f aca="false">IF(CORE_MODE=1,G2274,IF(OR(CORE_MODE=3,CORE_MODE=4),G2274+(CHOOSE(N_CW+1,0,1,CW_N2,CW_N3,CW_N4,CW_N5,CW_N6)+CHOOSE(N_CW_A+1,0,CW_A1,CW_A2))*CW_PER_SWING*AM2274,AM2274))</f>
        <v>20.536532538084</v>
      </c>
      <c r="AQ2274" s="41" t="n">
        <f aca="false">IF(CORE_MODE=2,AN2274,K2274)</f>
        <v>1.64561</v>
      </c>
      <c r="AR2274" s="31" t="n">
        <f aca="false">IF(CORE_MODE=2,AO2274,L2274)</f>
        <v>8.992512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31" t="n">
        <v>9.259956</v>
      </c>
      <c r="H2275" s="8" t="n">
        <v>68.202656</v>
      </c>
      <c r="I2275" s="8" t="n">
        <v>2854.263916</v>
      </c>
      <c r="J2275" s="31" t="n">
        <v>41.849747</v>
      </c>
      <c r="K2275" s="41" t="n">
        <v>1.656808</v>
      </c>
      <c r="L2275" s="31" t="n">
        <v>12.399043</v>
      </c>
      <c r="M2275" s="8" t="n">
        <v>134</v>
      </c>
      <c r="N2275" s="8" t="n">
        <v>864</v>
      </c>
      <c r="O2275" s="31" t="n">
        <v>10.214631</v>
      </c>
      <c r="P2275" s="31" t="n">
        <v>16.808187</v>
      </c>
      <c r="Q2275" s="31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31" t="n">
        <v>5.372656</v>
      </c>
      <c r="W2275" s="41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2*ROUNDUP(G2275*1000/V_ZENER,0)*PRICE_Z+(4+IF(CORE_MODE=1,1,0)+IF(OR(CORE_MODE=3,CORE_MODE=4),1+2*N_CW+2*N_CW_A,0))*ROUNDUP(G2275*DIODE_SAFETY/V_STICK,0)*PRICE_STICK</f>
        <v>78.9</v>
      </c>
      <c r="AG2275" s="24" t="n">
        <f aca="false">SUM(X2275:AF2275)</f>
        <v>3199.23526734</v>
      </c>
      <c r="AH2275" s="20" t="n">
        <f aca="false">FIXED_BOM</f>
        <v>3666</v>
      </c>
      <c r="AI2275" s="24" t="n">
        <f aca="false">(AG2275+AH2275)*(1+CONT)</f>
        <v>7895.020557441</v>
      </c>
      <c r="AJ2275" s="24" t="n">
        <f aca="false">IF(AR2275&gt;0,AI2275/AR2275,1000000000000)</f>
        <v>636.74434853085</v>
      </c>
      <c r="AK2275" s="8" t="n">
        <f aca="false">IF(AND(AP2275&gt;=V_NEED,AR2275&gt;=P_MIN,AQ2275&gt;=Z_MIN,F2275&lt;=N_CAP,D2275&lt;=R_MAX,OR(CORONA_REQ=0,O2275&gt;=G2275),OR(CORE_MODE&lt;&gt;3,E_CORE&lt;=E_NULL_MAX)),1,0)</f>
        <v>0</v>
      </c>
      <c r="AL2275" s="31" t="n">
        <f aca="false">IF(AK2275=1,IF(OBJECTIVE=1,AI2275,AJ2275),1000000000000)+ROW()*0.000000001</f>
        <v>1000000000000</v>
      </c>
      <c r="AM2275" s="31" t="n">
        <v>5.368146</v>
      </c>
      <c r="AN2275" s="41" t="n">
        <v>1.632271</v>
      </c>
      <c r="AO2275" s="31" t="n">
        <v>12.189173</v>
      </c>
      <c r="AP2275" s="31" t="n">
        <f aca="false">IF(CORE_MODE=1,G2275,IF(OR(CORE_MODE=3,CORE_MODE=4),G2275+(CHOOSE(N_CW+1,0,1,CW_N2,CW_N3,CW_N4,CW_N5,CW_N6)+CHOOSE(N_CW_A+1,0,CW_A1,CW_A2))*CW_PER_SWING*AM2275,AM2275))</f>
        <v>20.652573634398</v>
      </c>
      <c r="AQ2275" s="41" t="n">
        <f aca="false">IF(CORE_MODE=2,AN2275,K2275)</f>
        <v>1.656808</v>
      </c>
      <c r="AR2275" s="31" t="n">
        <f aca="false">IF(CORE_MODE=2,AO2275,L2275)</f>
        <v>12.399043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31" t="n">
        <v>9.259956</v>
      </c>
      <c r="H2276" s="8" t="n">
        <v>85.856697</v>
      </c>
      <c r="I2276" s="8" t="n">
        <v>3615.40096</v>
      </c>
      <c r="J2276" s="31" t="n">
        <v>42.109714</v>
      </c>
      <c r="K2276" s="41" t="n">
        <v>1.662261</v>
      </c>
      <c r="L2276" s="31" t="n">
        <v>15.797346</v>
      </c>
      <c r="M2276" s="8" t="n">
        <v>164</v>
      </c>
      <c r="N2276" s="8" t="n">
        <v>924</v>
      </c>
      <c r="O2276" s="31" t="n">
        <v>10.214631</v>
      </c>
      <c r="P2276" s="31" t="n">
        <v>21.010233</v>
      </c>
      <c r="Q2276" s="31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31" t="n">
        <v>6.248633</v>
      </c>
      <c r="W2276" s="41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2*ROUNDUP(G2276*1000/V_ZENER,0)*PRICE_Z+(4+IF(CORE_MODE=1,1,0)+IF(OR(CORE_MODE=3,CORE_MODE=4),1+2*N_CW+2*N_CW_A,0))*ROUNDUP(G2276*DIODE_SAFETY/V_STICK,0)*PRICE_STICK</f>
        <v>78.9</v>
      </c>
      <c r="AG2276" s="24" t="n">
        <f aca="false">SUM(X2276:AF2276)</f>
        <v>3831.15306631</v>
      </c>
      <c r="AH2276" s="20" t="n">
        <f aca="false">FIXED_BOM</f>
        <v>3666</v>
      </c>
      <c r="AI2276" s="24" t="n">
        <f aca="false">(AG2276+AH2276)*(1+CONT)</f>
        <v>8621.7260262565</v>
      </c>
      <c r="AJ2276" s="24" t="n">
        <f aca="false">IF(AR2276&gt;0,AI2276/AR2276,1000000000000)</f>
        <v>545.770538054715</v>
      </c>
      <c r="AK2276" s="8" t="n">
        <f aca="false">IF(AND(AP2276&gt;=V_NEED,AR2276&gt;=P_MIN,AQ2276&gt;=Z_MIN,F2276&lt;=N_CAP,D2276&lt;=R_MAX,OR(CORONA_REQ=0,O2276&gt;=G2276),OR(CORE_MODE&lt;&gt;3,E_CORE&lt;=E_NULL_MAX)),1,0)</f>
        <v>0</v>
      </c>
      <c r="AL2276" s="31" t="n">
        <f aca="false">IF(AK2276=1,IF(OBJECTIVE=1,AI2276,AJ2276),1000000000000)+ROW()*0.000000001</f>
        <v>1000000000000</v>
      </c>
      <c r="AM2276" s="31" t="n">
        <v>5.454972</v>
      </c>
      <c r="AN2276" s="41" t="n">
        <v>1.642188</v>
      </c>
      <c r="AO2276" s="31" t="n">
        <v>15.582862</v>
      </c>
      <c r="AP2276" s="31" t="n">
        <f aca="false">IF(CORE_MODE=1,G2276,IF(OR(CORE_MODE=3,CORE_MODE=4),G2276+(CHOOSE(N_CW+1,0,1,CW_N2,CW_N3,CW_N4,CW_N5,CW_N6)+CHOOSE(N_CW_A+1,0,CW_A1,CW_A2))*CW_PER_SWING*AM2276,AM2276))</f>
        <v>20.836841241636</v>
      </c>
      <c r="AQ2276" s="41" t="n">
        <f aca="false">IF(CORE_MODE=2,AN2276,K2276)</f>
        <v>1.662261</v>
      </c>
      <c r="AR2276" s="31" t="n">
        <f aca="false">IF(CORE_MODE=2,AO2276,L2276)</f>
        <v>15.797346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31" t="n">
        <v>9.259956</v>
      </c>
      <c r="H2277" s="8" t="n">
        <v>103.510739</v>
      </c>
      <c r="I2277" s="8" t="n">
        <v>4376.538004</v>
      </c>
      <c r="J2277" s="31" t="n">
        <v>42.281004</v>
      </c>
      <c r="K2277" s="41" t="n">
        <v>1.665809</v>
      </c>
      <c r="L2277" s="31" t="n">
        <v>19.18773</v>
      </c>
      <c r="M2277" s="8" t="n">
        <v>194</v>
      </c>
      <c r="N2277" s="8" t="n">
        <v>984</v>
      </c>
      <c r="O2277" s="31" t="n">
        <v>10.214631</v>
      </c>
      <c r="P2277" s="31" t="n">
        <v>25.21228</v>
      </c>
      <c r="Q2277" s="31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31" t="n">
        <v>7.124609</v>
      </c>
      <c r="W2277" s="41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2*ROUNDUP(G2277*1000/V_ZENER,0)*PRICE_Z+(4+IF(CORE_MODE=1,1,0)+IF(OR(CORE_MODE=3,CORE_MODE=4),1+2*N_CW+2*N_CW_A,0))*ROUNDUP(G2277*DIODE_SAFETY/V_STICK,0)*PRICE_STICK</f>
        <v>78.9</v>
      </c>
      <c r="AG2277" s="24" t="n">
        <f aca="false">SUM(X2277:AF2277)</f>
        <v>4463.07089072</v>
      </c>
      <c r="AH2277" s="20" t="n">
        <f aca="false">FIXED_BOM</f>
        <v>3666</v>
      </c>
      <c r="AI2277" s="24" t="n">
        <f aca="false">(AG2277+AH2277)*(1+CONT)</f>
        <v>9348.431524328</v>
      </c>
      <c r="AJ2277" s="24" t="n">
        <f aca="false">IF(AR2277&gt;0,AI2277/AR2277,1000000000000)</f>
        <v>487.208832119693</v>
      </c>
      <c r="AK2277" s="8" t="n">
        <f aca="false">IF(AND(AP2277&gt;=V_NEED,AR2277&gt;=P_MIN,AQ2277&gt;=Z_MIN,F2277&lt;=N_CAP,D2277&lt;=R_MAX,OR(CORONA_REQ=0,O2277&gt;=G2277),OR(CORE_MODE&lt;&gt;3,E_CORE&lt;=E_NULL_MAX)),1,0)</f>
        <v>0</v>
      </c>
      <c r="AL2277" s="31" t="n">
        <f aca="false">IF(AK2277=1,IF(OBJECTIVE=1,AI2277,AJ2277),1000000000000)+ROW()*0.000000001</f>
        <v>1000000000000</v>
      </c>
      <c r="AM2277" s="31" t="n">
        <v>5.534893</v>
      </c>
      <c r="AN2277" s="41" t="n">
        <v>1.648807</v>
      </c>
      <c r="AO2277" s="31" t="n">
        <v>18.969315</v>
      </c>
      <c r="AP2277" s="31" t="n">
        <f aca="false">IF(CORE_MODE=1,G2277,IF(OR(CORE_MODE=3,CORE_MODE=4),G2277+(CHOOSE(N_CW+1,0,1,CW_N2,CW_N3,CW_N4,CW_N5,CW_N6)+CHOOSE(N_CW_A+1,0,CW_A1,CW_A2))*CW_PER_SWING*AM2277,AM2277))</f>
        <v>21.006454622859</v>
      </c>
      <c r="AQ2277" s="41" t="n">
        <f aca="false">IF(CORE_MODE=2,AN2277,K2277)</f>
        <v>1.665809</v>
      </c>
      <c r="AR2277" s="31" t="n">
        <f aca="false">IF(CORE_MODE=2,AO2277,L2277)</f>
        <v>19.18773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31" t="n">
        <v>9.259956</v>
      </c>
      <c r="H2278" s="8" t="n">
        <v>138.818822</v>
      </c>
      <c r="I2278" s="8" t="n">
        <v>5898.812092</v>
      </c>
      <c r="J2278" s="31" t="n">
        <v>42.492884</v>
      </c>
      <c r="K2278" s="41" t="n">
        <v>1.671537</v>
      </c>
      <c r="L2278" s="31" t="n">
        <v>26.025164</v>
      </c>
      <c r="M2278" s="8" t="n">
        <v>260</v>
      </c>
      <c r="N2278" s="8" t="n">
        <v>1116</v>
      </c>
      <c r="O2278" s="31" t="n">
        <v>10.214631</v>
      </c>
      <c r="P2278" s="31" t="n">
        <v>33.616373</v>
      </c>
      <c r="Q2278" s="31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31" t="n">
        <v>9.051758</v>
      </c>
      <c r="W2278" s="41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2*ROUNDUP(G2278*1000/V_ZENER,0)*PRICE_Z+(4+IF(CORE_MODE=1,1,0)+IF(OR(CORE_MODE=3,CORE_MODE=4),1+2*N_CW+2*N_CW_A,0))*ROUNDUP(G2278*DIODE_SAFETY/V_STICK,0)*PRICE_STICK</f>
        <v>78.9</v>
      </c>
      <c r="AG2278" s="24" t="n">
        <f aca="false">SUM(X2278:AF2278)</f>
        <v>5844.58801298</v>
      </c>
      <c r="AH2278" s="20" t="n">
        <f aca="false">FIXED_BOM</f>
        <v>3666</v>
      </c>
      <c r="AI2278" s="24" t="n">
        <f aca="false">(AG2278+AH2278)*(1+CONT)</f>
        <v>10937.176214927</v>
      </c>
      <c r="AJ2278" s="24" t="n">
        <f aca="false">IF(AR2278&gt;0,AI2278/AR2278,1000000000000)</f>
        <v>420.253882547176</v>
      </c>
      <c r="AK2278" s="8" t="n">
        <f aca="false">IF(AND(AP2278&gt;=V_NEED,AR2278&gt;=P_MIN,AQ2278&gt;=Z_MIN,F2278&lt;=N_CAP,D2278&lt;=R_MAX,OR(CORONA_REQ=0,O2278&gt;=G2278),OR(CORE_MODE&lt;&gt;3,E_CORE&lt;=E_NULL_MAX)),1,0)</f>
        <v>0</v>
      </c>
      <c r="AL2278" s="31" t="n">
        <f aca="false">IF(AK2278=1,IF(OBJECTIVE=1,AI2278,AJ2278),1000000000000)+ROW()*0.000000001</f>
        <v>1000000000000</v>
      </c>
      <c r="AM2278" s="31" t="n">
        <v>5.659754</v>
      </c>
      <c r="AN2278" s="41" t="n">
        <v>1.659361</v>
      </c>
      <c r="AO2278" s="31" t="n">
        <v>25.818096</v>
      </c>
      <c r="AP2278" s="31" t="n">
        <f aca="false">IF(CORE_MODE=1,G2278,IF(OR(CORE_MODE=3,CORE_MODE=4),G2278+(CHOOSE(N_CW+1,0,1,CW_N2,CW_N3,CW_N4,CW_N5,CW_N6)+CHOOSE(N_CW_A+1,0,CW_A1,CW_A2))*CW_PER_SWING*AM2278,AM2278))</f>
        <v>21.271442503302</v>
      </c>
      <c r="AQ2278" s="41" t="n">
        <f aca="false">IF(CORE_MODE=2,AN2278,K2278)</f>
        <v>1.671537</v>
      </c>
      <c r="AR2278" s="31" t="n">
        <f aca="false">IF(CORE_MODE=2,AO2278,L2278)</f>
        <v>26.025164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31" t="n">
        <v>9.259956</v>
      </c>
      <c r="H2279" s="8" t="n">
        <v>45.220921</v>
      </c>
      <c r="I2279" s="8" t="n">
        <v>1616.828767</v>
      </c>
      <c r="J2279" s="31" t="n">
        <v>35.753999</v>
      </c>
      <c r="K2279" s="41" t="n">
        <v>1.625303</v>
      </c>
      <c r="L2279" s="31" t="n">
        <v>6.804265</v>
      </c>
      <c r="M2279" s="8" t="n">
        <v>68</v>
      </c>
      <c r="N2279" s="8" t="n">
        <v>732</v>
      </c>
      <c r="O2279" s="31" t="n">
        <v>10.214631</v>
      </c>
      <c r="P2279" s="31" t="n">
        <v>9.987456</v>
      </c>
      <c r="Q2279" s="31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31" t="n">
        <v>3.445508</v>
      </c>
      <c r="W2279" s="41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2*ROUNDUP(G2279*1000/V_ZENER,0)*PRICE_Z+(4+IF(CORE_MODE=1,1,0)+IF(OR(CORE_MODE=3,CORE_MODE=4),1+2*N_CW+2*N_CW_A,0))*ROUNDUP(G2279*DIODE_SAFETY/V_STICK,0)*PRICE_STICK</f>
        <v>78.9</v>
      </c>
      <c r="AG2279" s="24" t="n">
        <f aca="false">SUM(X2279:AF2279)</f>
        <v>1836.67104822</v>
      </c>
      <c r="AH2279" s="20" t="n">
        <f aca="false">FIXED_BOM</f>
        <v>3666</v>
      </c>
      <c r="AI2279" s="24" t="n">
        <f aca="false">(AG2279+AH2279)*(1+CONT)</f>
        <v>6328.071705453</v>
      </c>
      <c r="AJ2279" s="24" t="n">
        <f aca="false">IF(AR2279&gt;0,AI2279/AR2279,1000000000000)</f>
        <v>930.015469040815</v>
      </c>
      <c r="AK2279" s="8" t="n">
        <f aca="false">IF(AND(AP2279&gt;=V_NEED,AR2279&gt;=P_MIN,AQ2279&gt;=Z_MIN,F2279&lt;=N_CAP,D2279&lt;=R_MAX,OR(CORONA_REQ=0,O2279&gt;=G2279),OR(CORE_MODE&lt;&gt;3,E_CORE&lt;=E_NULL_MAX)),1,0)</f>
        <v>0</v>
      </c>
      <c r="AL2279" s="31" t="n">
        <f aca="false">IF(AK2279=1,IF(OBJECTIVE=1,AI2279,AJ2279),1000000000000)+ROW()*0.000000001</f>
        <v>1000000000000</v>
      </c>
      <c r="AM2279" s="31" t="n">
        <v>5.261525</v>
      </c>
      <c r="AN2279" s="41" t="n">
        <v>1.584869</v>
      </c>
      <c r="AO2279" s="31" t="n">
        <v>6.593652</v>
      </c>
      <c r="AP2279" s="31" t="n">
        <f aca="false">IF(CORE_MODE=1,G2279,IF(OR(CORE_MODE=3,CORE_MODE=4),G2279+(CHOOSE(N_CW+1,0,1,CW_N2,CW_N3,CW_N4,CW_N5,CW_N6)+CHOOSE(N_CW_A+1,0,CW_A1,CW_A2))*CW_PER_SWING*AM2279,AM2279))</f>
        <v>20.426295831075</v>
      </c>
      <c r="AQ2279" s="41" t="n">
        <f aca="false">IF(CORE_MODE=2,AN2279,K2279)</f>
        <v>1.625303</v>
      </c>
      <c r="AR2279" s="31" t="n">
        <f aca="false">IF(CORE_MODE=2,AO2279,L2279)</f>
        <v>6.804265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31" t="n">
        <v>9.259956</v>
      </c>
      <c r="H2280" s="8" t="n">
        <v>69.91859</v>
      </c>
      <c r="I2280" s="8" t="n">
        <v>2540.73092</v>
      </c>
      <c r="J2280" s="31" t="n">
        <v>36.338418</v>
      </c>
      <c r="K2280" s="41" t="n">
        <v>1.642981</v>
      </c>
      <c r="L2280" s="31" t="n">
        <v>10.887483</v>
      </c>
      <c r="M2280" s="8" t="n">
        <v>104</v>
      </c>
      <c r="N2280" s="8" t="n">
        <v>804</v>
      </c>
      <c r="O2280" s="31" t="n">
        <v>10.214631</v>
      </c>
      <c r="P2280" s="31" t="n">
        <v>14.981184</v>
      </c>
      <c r="Q2280" s="31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31" t="n">
        <v>4.49668</v>
      </c>
      <c r="W2280" s="41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2*ROUNDUP(G2280*1000/V_ZENER,0)*PRICE_Z+(4+IF(CORE_MODE=1,1,0)+IF(OR(CORE_MODE=3,CORE_MODE=4),1+2*N_CW+2*N_CW_A,0))*ROUNDUP(G2280*DIODE_SAFETY/V_STICK,0)*PRICE_STICK</f>
        <v>78.9</v>
      </c>
      <c r="AG2280" s="24" t="n">
        <f aca="false">SUM(X2280:AF2280)</f>
        <v>2595.74679158</v>
      </c>
      <c r="AH2280" s="20" t="n">
        <f aca="false">FIXED_BOM</f>
        <v>3666</v>
      </c>
      <c r="AI2280" s="24" t="n">
        <f aca="false">(AG2280+AH2280)*(1+CONT)</f>
        <v>7201.008810317</v>
      </c>
      <c r="AJ2280" s="24" t="n">
        <f aca="false">IF(AR2280&gt;0,AI2280/AR2280,1000000000000)</f>
        <v>661.402530806891</v>
      </c>
      <c r="AK2280" s="8" t="n">
        <f aca="false">IF(AND(AP2280&gt;=V_NEED,AR2280&gt;=P_MIN,AQ2280&gt;=Z_MIN,F2280&lt;=N_CAP,D2280&lt;=R_MAX,OR(CORONA_REQ=0,O2280&gt;=G2280),OR(CORE_MODE&lt;&gt;3,E_CORE&lt;=E_NULL_MAX)),1,0)</f>
        <v>0</v>
      </c>
      <c r="AL2280" s="31" t="n">
        <f aca="false">IF(AK2280=1,IF(OBJECTIVE=1,AI2280,AJ2280),1000000000000)+ROW()*0.000000001</f>
        <v>1000000000000</v>
      </c>
      <c r="AM2280" s="31" t="n">
        <v>5.341259</v>
      </c>
      <c r="AN2280" s="41" t="n">
        <v>1.615478</v>
      </c>
      <c r="AO2280" s="31" t="n">
        <v>10.670828</v>
      </c>
      <c r="AP2280" s="31" t="n">
        <f aca="false">IF(CORE_MODE=1,G2280,IF(OR(CORE_MODE=3,CORE_MODE=4),G2280+(CHOOSE(N_CW+1,0,1,CW_N2,CW_N3,CW_N4,CW_N5,CW_N6)+CHOOSE(N_CW_A+1,0,CW_A1,CW_A2))*CW_PER_SWING*AM2280,AM2280))</f>
        <v>20.595512349117</v>
      </c>
      <c r="AQ2280" s="41" t="n">
        <f aca="false">IF(CORE_MODE=2,AN2280,K2280)</f>
        <v>1.642981</v>
      </c>
      <c r="AR2280" s="31" t="n">
        <f aca="false">IF(CORE_MODE=2,AO2280,L2280)</f>
        <v>10.887483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31" t="n">
        <v>9.259956</v>
      </c>
      <c r="H2281" s="8" t="n">
        <v>94.616259</v>
      </c>
      <c r="I2281" s="8" t="n">
        <v>3464.633072</v>
      </c>
      <c r="J2281" s="31" t="n">
        <v>36.617735</v>
      </c>
      <c r="K2281" s="41" t="n">
        <v>1.651697</v>
      </c>
      <c r="L2281" s="31" t="n">
        <v>14.987417</v>
      </c>
      <c r="M2281" s="8" t="n">
        <v>140</v>
      </c>
      <c r="N2281" s="8" t="n">
        <v>876</v>
      </c>
      <c r="O2281" s="31" t="n">
        <v>10.214631</v>
      </c>
      <c r="P2281" s="31" t="n">
        <v>19.974912</v>
      </c>
      <c r="Q2281" s="31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31" t="n">
        <v>5.547852</v>
      </c>
      <c r="W2281" s="41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2*ROUNDUP(G2281*1000/V_ZENER,0)*PRICE_Z+(4+IF(CORE_MODE=1,1,0)+IF(OR(CORE_MODE=3,CORE_MODE=4),1+2*N_CW+2*N_CW_A,0))*ROUNDUP(G2281*DIODE_SAFETY/V_STICK,0)*PRICE_STICK</f>
        <v>78.9</v>
      </c>
      <c r="AG2281" s="24" t="n">
        <f aca="false">SUM(X2281:AF2281)</f>
        <v>3354.82252994</v>
      </c>
      <c r="AH2281" s="20" t="n">
        <f aca="false">FIXED_BOM</f>
        <v>3666</v>
      </c>
      <c r="AI2281" s="24" t="n">
        <f aca="false">(AG2281+AH2281)*(1+CONT)</f>
        <v>8073.945909431</v>
      </c>
      <c r="AJ2281" s="24" t="n">
        <f aca="false">IF(AR2281&gt;0,AI2281/AR2281,1000000000000)</f>
        <v>538.714970660455</v>
      </c>
      <c r="AK2281" s="8" t="n">
        <f aca="false">IF(AND(AP2281&gt;=V_NEED,AR2281&gt;=P_MIN,AQ2281&gt;=Z_MIN,F2281&lt;=N_CAP,D2281&lt;=R_MAX,OR(CORONA_REQ=0,O2281&gt;=G2281),OR(CORE_MODE&lt;&gt;3,E_CORE&lt;=E_NULL_MAX)),1,0)</f>
        <v>0</v>
      </c>
      <c r="AL2281" s="31" t="n">
        <f aca="false">IF(AK2281=1,IF(OBJECTIVE=1,AI2281,AJ2281),1000000000000)+ROW()*0.000000001</f>
        <v>1000000000000</v>
      </c>
      <c r="AM2281" s="31" t="n">
        <v>5.430299</v>
      </c>
      <c r="AN2281" s="41" t="n">
        <v>1.631299</v>
      </c>
      <c r="AO2281" s="31" t="n">
        <v>14.774959</v>
      </c>
      <c r="AP2281" s="31" t="n">
        <f aca="false">IF(CORE_MODE=1,G2281,IF(OR(CORE_MODE=3,CORE_MODE=4),G2281+(CHOOSE(N_CW+1,0,1,CW_N2,CW_N3,CW_N4,CW_N5,CW_N6)+CHOOSE(N_CW_A+1,0,CW_A1,CW_A2))*CW_PER_SWING*AM2281,AM2281))</f>
        <v>20.784478646637</v>
      </c>
      <c r="AQ2281" s="41" t="n">
        <f aca="false">IF(CORE_MODE=2,AN2281,K2281)</f>
        <v>1.651697</v>
      </c>
      <c r="AR2281" s="31" t="n">
        <f aca="false">IF(CORE_MODE=2,AO2281,L2281)</f>
        <v>14.987417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31" t="n">
        <v>9.259956</v>
      </c>
      <c r="H2282" s="8" t="n">
        <v>119.313928</v>
      </c>
      <c r="I2282" s="8" t="n">
        <v>4388.535225</v>
      </c>
      <c r="J2282" s="31" t="n">
        <v>36.781416</v>
      </c>
      <c r="K2282" s="41" t="n">
        <v>1.656578</v>
      </c>
      <c r="L2282" s="31" t="n">
        <v>19.077578</v>
      </c>
      <c r="M2282" s="8" t="n">
        <v>170</v>
      </c>
      <c r="N2282" s="8" t="n">
        <v>936</v>
      </c>
      <c r="O2282" s="31" t="n">
        <v>10.214631</v>
      </c>
      <c r="P2282" s="31" t="n">
        <v>24.96864</v>
      </c>
      <c r="Q2282" s="31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31" t="n">
        <v>6.423828</v>
      </c>
      <c r="W2282" s="41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2*ROUNDUP(G2282*1000/V_ZENER,0)*PRICE_Z+(4+IF(CORE_MODE=1,1,0)+IF(OR(CORE_MODE=3,CORE_MODE=4),1+2*N_CW+2*N_CW_A,0))*ROUNDUP(G2282*DIODE_SAFETY/V_STICK,0)*PRICE_STICK</f>
        <v>78.9</v>
      </c>
      <c r="AG2282" s="24" t="n">
        <f aca="false">SUM(X2282:AF2282)</f>
        <v>3996.21678092</v>
      </c>
      <c r="AH2282" s="20" t="n">
        <f aca="false">FIXED_BOM</f>
        <v>3666</v>
      </c>
      <c r="AI2282" s="24" t="n">
        <f aca="false">(AG2282+AH2282)*(1+CONT)</f>
        <v>8811.549298058</v>
      </c>
      <c r="AJ2282" s="24" t="n">
        <f aca="false">IF(AR2282&gt;0,AI2282/AR2282,1000000000000)</f>
        <v>461.879872699669</v>
      </c>
      <c r="AK2282" s="8" t="n">
        <f aca="false">IF(AND(AP2282&gt;=V_NEED,AR2282&gt;=P_MIN,AQ2282&gt;=Z_MIN,F2282&lt;=N_CAP,D2282&lt;=R_MAX,OR(CORONA_REQ=0,O2282&gt;=G2282),OR(CORE_MODE&lt;&gt;3,E_CORE&lt;=E_NULL_MAX)),1,0)</f>
        <v>0</v>
      </c>
      <c r="AL2282" s="31" t="n">
        <f aca="false">IF(AK2282=1,IF(OBJECTIVE=1,AI2282,AJ2282),1000000000000)+ROW()*0.000000001</f>
        <v>1000000000000</v>
      </c>
      <c r="AM2282" s="31" t="n">
        <v>5.528457</v>
      </c>
      <c r="AN2282" s="41" t="n">
        <v>1.639904</v>
      </c>
      <c r="AO2282" s="31" t="n">
        <v>18.859334</v>
      </c>
      <c r="AP2282" s="31" t="n">
        <f aca="false">IF(CORE_MODE=1,G2282,IF(OR(CORE_MODE=3,CORE_MODE=4),G2282+(CHOOSE(N_CW+1,0,1,CW_N2,CW_N3,CW_N4,CW_N5,CW_N6)+CHOOSE(N_CW_A+1,0,CW_A1,CW_A2))*CW_PER_SWING*AM2282,AM2282))</f>
        <v>20.992795738191</v>
      </c>
      <c r="AQ2282" s="41" t="n">
        <f aca="false">IF(CORE_MODE=2,AN2282,K2282)</f>
        <v>1.656578</v>
      </c>
      <c r="AR2282" s="31" t="n">
        <f aca="false">IF(CORE_MODE=2,AO2282,L2282)</f>
        <v>19.077578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31" t="n">
        <v>9.259956</v>
      </c>
      <c r="H2283" s="8" t="n">
        <v>144.011597</v>
      </c>
      <c r="I2283" s="8" t="n">
        <v>5312.437377</v>
      </c>
      <c r="J2283" s="31" t="n">
        <v>36.888955</v>
      </c>
      <c r="K2283" s="41" t="n">
        <v>1.659156</v>
      </c>
      <c r="L2283" s="31" t="n">
        <v>23.150225</v>
      </c>
      <c r="M2283" s="8" t="n">
        <v>206</v>
      </c>
      <c r="N2283" s="8" t="n">
        <v>1008</v>
      </c>
      <c r="O2283" s="31" t="n">
        <v>10.214631</v>
      </c>
      <c r="P2283" s="31" t="n">
        <v>29.962368</v>
      </c>
      <c r="Q2283" s="31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31" t="n">
        <v>7.475</v>
      </c>
      <c r="W2283" s="41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2*ROUNDUP(G2283*1000/V_ZENER,0)*PRICE_Z+(4+IF(CORE_MODE=1,1,0)+IF(OR(CORE_MODE=3,CORE_MODE=4),1+2*N_CW+2*N_CW_A,0))*ROUNDUP(G2283*DIODE_SAFETY/V_STICK,0)*PRICE_STICK</f>
        <v>78.9</v>
      </c>
      <c r="AG2283" s="24" t="n">
        <f aca="false">SUM(X2283:AF2283)</f>
        <v>4755.29251928</v>
      </c>
      <c r="AH2283" s="20" t="n">
        <f aca="false">FIXED_BOM</f>
        <v>3666</v>
      </c>
      <c r="AI2283" s="24" t="n">
        <f aca="false">(AG2283+AH2283)*(1+CONT)</f>
        <v>9684.486397172</v>
      </c>
      <c r="AJ2283" s="24" t="n">
        <f aca="false">IF(AR2283&gt;0,AI2283/AR2283,1000000000000)</f>
        <v>418.332279585706</v>
      </c>
      <c r="AK2283" s="8" t="n">
        <f aca="false">IF(AND(AP2283&gt;=V_NEED,AR2283&gt;=P_MIN,AQ2283&gt;=Z_MIN,F2283&lt;=N_CAP,D2283&lt;=R_MAX,OR(CORONA_REQ=0,O2283&gt;=G2283),OR(CORE_MODE&lt;&gt;3,E_CORE&lt;=E_NULL_MAX)),1,0)</f>
        <v>0</v>
      </c>
      <c r="AL2283" s="31" t="n">
        <f aca="false">IF(AK2283=1,IF(OBJECTIVE=1,AI2283,AJ2283),1000000000000)+ROW()*0.000000001</f>
        <v>1000000000000</v>
      </c>
      <c r="AM2283" s="31" t="n">
        <v>5.607789</v>
      </c>
      <c r="AN2283" s="41" t="n">
        <v>1.645524</v>
      </c>
      <c r="AO2283" s="31" t="n">
        <v>22.936546</v>
      </c>
      <c r="AP2283" s="31" t="n">
        <f aca="false">IF(CORE_MODE=1,G2283,IF(OR(CORE_MODE=3,CORE_MODE=4),G2283+(CHOOSE(N_CW+1,0,1,CW_N2,CW_N3,CW_N4,CW_N5,CW_N6)+CHOOSE(N_CW_A+1,0,CW_A1,CW_A2))*CW_PER_SWING*AM2283,AM2283))</f>
        <v>21.161159106507</v>
      </c>
      <c r="AQ2283" s="41" t="n">
        <f aca="false">IF(CORE_MODE=2,AN2283,K2283)</f>
        <v>1.659156</v>
      </c>
      <c r="AR2283" s="31" t="n">
        <f aca="false">IF(CORE_MODE=2,AO2283,L2283)</f>
        <v>23.150225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31" t="n">
        <v>9.259956</v>
      </c>
      <c r="H2284" s="8" t="n">
        <v>193.406936</v>
      </c>
      <c r="I2284" s="8" t="n">
        <v>7160.241683</v>
      </c>
      <c r="J2284" s="31" t="n">
        <v>37.021639</v>
      </c>
      <c r="K2284" s="41" t="n">
        <v>1.662747</v>
      </c>
      <c r="L2284" s="31" t="n">
        <v>31.31349</v>
      </c>
      <c r="M2284" s="8" t="n">
        <v>272</v>
      </c>
      <c r="N2284" s="8" t="n">
        <v>1140</v>
      </c>
      <c r="O2284" s="31" t="n">
        <v>10.214631</v>
      </c>
      <c r="P2284" s="31" t="n">
        <v>39.949824</v>
      </c>
      <c r="Q2284" s="31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31" t="n">
        <v>9.402148</v>
      </c>
      <c r="W2284" s="41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2*ROUNDUP(G2284*1000/V_ZENER,0)*PRICE_Z+(4+IF(CORE_MODE=1,1,0)+IF(OR(CORE_MODE=3,CORE_MODE=4),1+2*N_CW+2*N_CW_A,0))*ROUNDUP(G2284*DIODE_SAFETY/V_STICK,0)*PRICE_STICK</f>
        <v>78.9</v>
      </c>
      <c r="AG2284" s="24" t="n">
        <f aca="false">SUM(X2284:AF2284)</f>
        <v>6155.76249665</v>
      </c>
      <c r="AH2284" s="20" t="n">
        <f aca="false">FIXED_BOM</f>
        <v>3666</v>
      </c>
      <c r="AI2284" s="24" t="n">
        <f aca="false">(AG2284+AH2284)*(1+CONT)</f>
        <v>11295.0268711475</v>
      </c>
      <c r="AJ2284" s="24" t="n">
        <f aca="false">IF(AR2284&gt;0,AI2284/AR2284,1000000000000)</f>
        <v>360.708016613527</v>
      </c>
      <c r="AK2284" s="8" t="n">
        <f aca="false">IF(AND(AP2284&gt;=V_NEED,AR2284&gt;=P_MIN,AQ2284&gt;=Z_MIN,F2284&lt;=N_CAP,D2284&lt;=R_MAX,OR(CORONA_REQ=0,O2284&gt;=G2284),OR(CORE_MODE&lt;&gt;3,E_CORE&lt;=E_NULL_MAX)),1,0)</f>
        <v>0</v>
      </c>
      <c r="AL2284" s="31" t="n">
        <f aca="false">IF(AK2284=1,IF(OBJECTIVE=1,AI2284,AJ2284),1000000000000)+ROW()*0.000000001</f>
        <v>1000000000000</v>
      </c>
      <c r="AM2284" s="31" t="n">
        <v>5.801835</v>
      </c>
      <c r="AN2284" s="41" t="n">
        <v>1.652518</v>
      </c>
      <c r="AO2284" s="31" t="n">
        <v>31.098045</v>
      </c>
      <c r="AP2284" s="31" t="n">
        <f aca="false">IF(CORE_MODE=1,G2284,IF(OR(CORE_MODE=3,CORE_MODE=4),G2284+(CHOOSE(N_CW+1,0,1,CW_N2,CW_N3,CW_N4,CW_N5,CW_N6)+CHOOSE(N_CW_A+1,0,CW_A1,CW_A2))*CW_PER_SWING*AM2284,AM2284))</f>
        <v>21.572975752605</v>
      </c>
      <c r="AQ2284" s="41" t="n">
        <f aca="false">IF(CORE_MODE=2,AN2284,K2284)</f>
        <v>1.662747</v>
      </c>
      <c r="AR2284" s="31" t="n">
        <f aca="false">IF(CORE_MODE=2,AO2284,L2284)</f>
        <v>31.31349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31" t="n">
        <v>9.259956</v>
      </c>
      <c r="H2285" s="8" t="n">
        <v>74.192282</v>
      </c>
      <c r="I2285" s="8" t="n">
        <v>1900.616562</v>
      </c>
      <c r="J2285" s="31" t="n">
        <v>25.617443</v>
      </c>
      <c r="K2285" s="41" t="n">
        <v>1.601747</v>
      </c>
      <c r="L2285" s="31" t="n">
        <v>7.807532</v>
      </c>
      <c r="M2285" s="8" t="n">
        <v>74</v>
      </c>
      <c r="N2285" s="8" t="n">
        <v>744</v>
      </c>
      <c r="O2285" s="31" t="n">
        <v>10.214631</v>
      </c>
      <c r="P2285" s="31" t="n">
        <v>11.570819</v>
      </c>
      <c r="Q2285" s="31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31" t="n">
        <v>3.620703</v>
      </c>
      <c r="W2285" s="41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2*ROUNDUP(G2285*1000/V_ZENER,0)*PRICE_Z+(4+IF(CORE_MODE=1,1,0)+IF(OR(CORE_MODE=3,CORE_MODE=4),1+2*N_CW+2*N_CW_A,0))*ROUNDUP(G2285*DIODE_SAFETY/V_STICK,0)*PRICE_STICK</f>
        <v>78.9</v>
      </c>
      <c r="AG2285" s="24" t="n">
        <f aca="false">SUM(X2285:AF2285)</f>
        <v>1973.30540768</v>
      </c>
      <c r="AH2285" s="20" t="n">
        <f aca="false">FIXED_BOM</f>
        <v>3666</v>
      </c>
      <c r="AI2285" s="24" t="n">
        <f aca="false">(AG2285+AH2285)*(1+CONT)</f>
        <v>6485.201218832</v>
      </c>
      <c r="AJ2285" s="24" t="n">
        <f aca="false">IF(AR2285&gt;0,AI2285/AR2285,1000000000000)</f>
        <v>830.633959467857</v>
      </c>
      <c r="AK2285" s="8" t="n">
        <f aca="false">IF(AND(AP2285&gt;=V_NEED,AR2285&gt;=P_MIN,AQ2285&gt;=Z_MIN,F2285&lt;=N_CAP,D2285&lt;=R_MAX,OR(CORONA_REQ=0,O2285&gt;=G2285),OR(CORE_MODE&lt;&gt;3,E_CORE&lt;=E_NULL_MAX)),1,0)</f>
        <v>0</v>
      </c>
      <c r="AL2285" s="31" t="n">
        <f aca="false">IF(AK2285=1,IF(OBJECTIVE=1,AI2285,AJ2285),1000000000000)+ROW()*0.000000001</f>
        <v>1000000000000</v>
      </c>
      <c r="AM2285" s="31" t="n">
        <v>5.272342</v>
      </c>
      <c r="AN2285" s="41" t="n">
        <v>1.567705</v>
      </c>
      <c r="AO2285" s="31" t="n">
        <v>7.591955</v>
      </c>
      <c r="AP2285" s="31" t="n">
        <f aca="false">IF(CORE_MODE=1,G2285,IF(OR(CORE_MODE=3,CORE_MODE=4),G2285+(CHOOSE(N_CW+1,0,1,CW_N2,CW_N3,CW_N4,CW_N5,CW_N6)+CHOOSE(N_CW_A+1,0,CW_A1,CW_A2))*CW_PER_SWING*AM2285,AM2285))</f>
        <v>20.449252349946</v>
      </c>
      <c r="AQ2285" s="41" t="n">
        <f aca="false">IF(CORE_MODE=2,AN2285,K2285)</f>
        <v>1.601747</v>
      </c>
      <c r="AR2285" s="31" t="n">
        <f aca="false">IF(CORE_MODE=2,AO2285,L2285)</f>
        <v>7.807532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31" t="n">
        <v>9.259956</v>
      </c>
      <c r="H2286" s="8" t="n">
        <v>115.445014</v>
      </c>
      <c r="I2286" s="8" t="n">
        <v>2986.683169</v>
      </c>
      <c r="J2286" s="31" t="n">
        <v>25.871045</v>
      </c>
      <c r="K2286" s="41" t="n">
        <v>1.615284</v>
      </c>
      <c r="L2286" s="31" t="n">
        <v>12.456655</v>
      </c>
      <c r="M2286" s="8" t="n">
        <v>110</v>
      </c>
      <c r="N2286" s="8" t="n">
        <v>816</v>
      </c>
      <c r="O2286" s="31" t="n">
        <v>10.214631</v>
      </c>
      <c r="P2286" s="31" t="n">
        <v>17.356228</v>
      </c>
      <c r="Q2286" s="31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31" t="n">
        <v>4.671875</v>
      </c>
      <c r="W2286" s="41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2*ROUNDUP(G2286*1000/V_ZENER,0)*PRICE_Z+(4+IF(CORE_MODE=1,1,0)+IF(OR(CORE_MODE=3,CORE_MODE=4),1+2*N_CW+2*N_CW_A,0))*ROUNDUP(G2286*DIODE_SAFETY/V_STICK,0)*PRICE_STICK</f>
        <v>78.9</v>
      </c>
      <c r="AG2286" s="24" t="n">
        <f aca="false">SUM(X2286:AF2286)</f>
        <v>2741.85757411</v>
      </c>
      <c r="AH2286" s="20" t="n">
        <f aca="false">FIXED_BOM</f>
        <v>3666</v>
      </c>
      <c r="AI2286" s="24" t="n">
        <f aca="false">(AG2286+AH2286)*(1+CONT)</f>
        <v>7369.0362102265</v>
      </c>
      <c r="AJ2286" s="24" t="n">
        <f aca="false">IF(AR2286&gt;0,AI2286/AR2286,1000000000000)</f>
        <v>591.574239651536</v>
      </c>
      <c r="AK2286" s="8" t="n">
        <f aca="false">IF(AND(AP2286&gt;=V_NEED,AR2286&gt;=P_MIN,AQ2286&gt;=Z_MIN,F2286&lt;=N_CAP,D2286&lt;=R_MAX,OR(CORONA_REQ=0,O2286&gt;=G2286),OR(CORE_MODE&lt;&gt;3,E_CORE&lt;=E_NULL_MAX)),1,0)</f>
        <v>0</v>
      </c>
      <c r="AL2286" s="31" t="n">
        <f aca="false">IF(AK2286=1,IF(OBJECTIVE=1,AI2286,AJ2286),1000000000000)+ROW()*0.000000001</f>
        <v>1000000000000</v>
      </c>
      <c r="AM2286" s="31" t="n">
        <v>5.350826</v>
      </c>
      <c r="AN2286" s="41" t="n">
        <v>1.593711</v>
      </c>
      <c r="AO2286" s="31" t="n">
        <v>12.253362</v>
      </c>
      <c r="AP2286" s="31" t="n">
        <f aca="false">IF(CORE_MODE=1,G2286,IF(OR(CORE_MODE=3,CORE_MODE=4),G2286+(CHOOSE(N_CW+1,0,1,CW_N2,CW_N3,CW_N4,CW_N5,CW_N6)+CHOOSE(N_CW_A+1,0,CW_A1,CW_A2))*CW_PER_SWING*AM2286,AM2286))</f>
        <v>20.615816039238</v>
      </c>
      <c r="AQ2286" s="41" t="n">
        <f aca="false">IF(CORE_MODE=2,AN2286,K2286)</f>
        <v>1.615284</v>
      </c>
      <c r="AR2286" s="31" t="n">
        <f aca="false">IF(CORE_MODE=2,AO2286,L2286)</f>
        <v>12.456655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31" t="n">
        <v>9.259956</v>
      </c>
      <c r="H2287" s="8" t="n">
        <v>156.697747</v>
      </c>
      <c r="I2287" s="8" t="n">
        <v>4072.749776</v>
      </c>
      <c r="J2287" s="31" t="n">
        <v>25.991119</v>
      </c>
      <c r="K2287" s="41" t="n">
        <v>1.621966</v>
      </c>
      <c r="L2287" s="31" t="n">
        <v>17.101594</v>
      </c>
      <c r="M2287" s="8" t="n">
        <v>146</v>
      </c>
      <c r="N2287" s="8" t="n">
        <v>888</v>
      </c>
      <c r="O2287" s="31" t="n">
        <v>10.214631</v>
      </c>
      <c r="P2287" s="31" t="n">
        <v>23.141638</v>
      </c>
      <c r="Q2287" s="31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31" t="n">
        <v>5.723047</v>
      </c>
      <c r="W2287" s="41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2*ROUNDUP(G2287*1000/V_ZENER,0)*PRICE_Z+(4+IF(CORE_MODE=1,1,0)+IF(OR(CORE_MODE=3,CORE_MODE=4),1+2*N_CW+2*N_CW_A,0))*ROUNDUP(G2287*DIODE_SAFETY/V_STICK,0)*PRICE_STICK</f>
        <v>78.9</v>
      </c>
      <c r="AG2287" s="24" t="n">
        <f aca="false">SUM(X2287:AF2287)</f>
        <v>3510.40982298</v>
      </c>
      <c r="AH2287" s="20" t="n">
        <f aca="false">FIXED_BOM</f>
        <v>3666</v>
      </c>
      <c r="AI2287" s="24" t="n">
        <f aca="false">(AG2287+AH2287)*(1+CONT)</f>
        <v>8252.871296427</v>
      </c>
      <c r="AJ2287" s="24" t="n">
        <f aca="false">IF(AR2287&gt;0,AI2287/AR2287,1000000000000)</f>
        <v>482.5790681516</v>
      </c>
      <c r="AK2287" s="8" t="n">
        <f aca="false">IF(AND(AP2287&gt;=V_NEED,AR2287&gt;=P_MIN,AQ2287&gt;=Z_MIN,F2287&lt;=N_CAP,D2287&lt;=R_MAX,OR(CORONA_REQ=0,O2287&gt;=G2287),OR(CORE_MODE&lt;&gt;3,E_CORE&lt;=E_NULL_MAX)),1,0)</f>
        <v>0</v>
      </c>
      <c r="AL2287" s="31" t="n">
        <f aca="false">IF(AK2287=1,IF(OBJECTIVE=1,AI2287,AJ2287),1000000000000)+ROW()*0.000000001</f>
        <v>1000000000000</v>
      </c>
      <c r="AM2287" s="31" t="n">
        <v>5.475202</v>
      </c>
      <c r="AN2287" s="41" t="n">
        <v>1.605064</v>
      </c>
      <c r="AO2287" s="31" t="n">
        <v>16.886199</v>
      </c>
      <c r="AP2287" s="31" t="n">
        <f aca="false">IF(CORE_MODE=1,G2287,IF(OR(CORE_MODE=3,CORE_MODE=4),G2287+(CHOOSE(N_CW+1,0,1,CW_N2,CW_N3,CW_N4,CW_N5,CW_N6)+CHOOSE(N_CW_A+1,0,CW_A1,CW_A2))*CW_PER_SWING*AM2287,AM2287))</f>
        <v>20.879774622126</v>
      </c>
      <c r="AQ2287" s="41" t="n">
        <f aca="false">IF(CORE_MODE=2,AN2287,K2287)</f>
        <v>1.621966</v>
      </c>
      <c r="AR2287" s="31" t="n">
        <f aca="false">IF(CORE_MODE=2,AO2287,L2287)</f>
        <v>17.101594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31" t="n">
        <v>9.259956</v>
      </c>
      <c r="H2288" s="8" t="n">
        <v>197.950479</v>
      </c>
      <c r="I2288" s="8" t="n">
        <v>5158.816383</v>
      </c>
      <c r="J2288" s="31" t="n">
        <v>26.061146</v>
      </c>
      <c r="K2288" s="41" t="n">
        <v>1.62565</v>
      </c>
      <c r="L2288" s="31" t="n">
        <v>21.744741</v>
      </c>
      <c r="M2288" s="8" t="n">
        <v>182</v>
      </c>
      <c r="N2288" s="8" t="n">
        <v>960</v>
      </c>
      <c r="O2288" s="31" t="n">
        <v>10.214631</v>
      </c>
      <c r="P2288" s="31" t="n">
        <v>28.927047</v>
      </c>
      <c r="Q2288" s="31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31" t="n">
        <v>6.774219</v>
      </c>
      <c r="W2288" s="41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2*ROUNDUP(G2288*1000/V_ZENER,0)*PRICE_Z+(4+IF(CORE_MODE=1,1,0)+IF(OR(CORE_MODE=3,CORE_MODE=4),1+2*N_CW+2*N_CW_A,0))*ROUNDUP(G2288*DIODE_SAFETY/V_STICK,0)*PRICE_STICK</f>
        <v>78.9</v>
      </c>
      <c r="AG2288" s="24" t="n">
        <f aca="false">SUM(X2288:AF2288)</f>
        <v>4278.96198791</v>
      </c>
      <c r="AH2288" s="20" t="n">
        <f aca="false">FIXED_BOM</f>
        <v>3666</v>
      </c>
      <c r="AI2288" s="24" t="n">
        <f aca="false">(AG2288+AH2288)*(1+CONT)</f>
        <v>9136.7062860965</v>
      </c>
      <c r="AJ2288" s="24" t="n">
        <f aca="false">IF(AR2288&gt;0,AI2288/AR2288,1000000000000)</f>
        <v>420.180046572939</v>
      </c>
      <c r="AK2288" s="8" t="n">
        <f aca="false">IF(AND(AP2288&gt;=V_NEED,AR2288&gt;=P_MIN,AQ2288&gt;=Z_MIN,F2288&lt;=N_CAP,D2288&lt;=R_MAX,OR(CORONA_REQ=0,O2288&gt;=G2288),OR(CORE_MODE&lt;&gt;3,E_CORE&lt;=E_NULL_MAX)),1,0)</f>
        <v>0</v>
      </c>
      <c r="AL2288" s="31" t="n">
        <f aca="false">IF(AK2288=1,IF(OBJECTIVE=1,AI2288,AJ2288),1000000000000)+ROW()*0.000000001</f>
        <v>1000000000000</v>
      </c>
      <c r="AM2288" s="31" t="n">
        <v>5.570779</v>
      </c>
      <c r="AN2288" s="41" t="n">
        <v>1.612304</v>
      </c>
      <c r="AO2288" s="31" t="n">
        <v>21.53159</v>
      </c>
      <c r="AP2288" s="31" t="n">
        <f aca="false">IF(CORE_MODE=1,G2288,IF(OR(CORE_MODE=3,CORE_MODE=4),G2288+(CHOOSE(N_CW+1,0,1,CW_N2,CW_N3,CW_N4,CW_N5,CW_N6)+CHOOSE(N_CW_A+1,0,CW_A1,CW_A2))*CW_PER_SWING*AM2288,AM2288))</f>
        <v>21.082614152877</v>
      </c>
      <c r="AQ2288" s="41" t="n">
        <f aca="false">IF(CORE_MODE=2,AN2288,K2288)</f>
        <v>1.62565</v>
      </c>
      <c r="AR2288" s="31" t="n">
        <f aca="false">IF(CORE_MODE=2,AO2288,L2288)</f>
        <v>21.744741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31" t="n">
        <v>9.259956</v>
      </c>
      <c r="H2289" s="8" t="n">
        <v>239.203212</v>
      </c>
      <c r="I2289" s="8" t="n">
        <v>6244.88299</v>
      </c>
      <c r="J2289" s="31" t="n">
        <v>26.10702</v>
      </c>
      <c r="K2289" s="41" t="n">
        <v>1.629202</v>
      </c>
      <c r="L2289" s="31" t="n">
        <v>26.425211</v>
      </c>
      <c r="M2289" s="8" t="n">
        <v>218</v>
      </c>
      <c r="N2289" s="8" t="n">
        <v>1032</v>
      </c>
      <c r="O2289" s="31" t="n">
        <v>10.214631</v>
      </c>
      <c r="P2289" s="31" t="n">
        <v>34.712456</v>
      </c>
      <c r="Q2289" s="31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31" t="n">
        <v>7.825391</v>
      </c>
      <c r="W2289" s="41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2*ROUNDUP(G2289*1000/V_ZENER,0)*PRICE_Z+(4+IF(CORE_MODE=1,1,0)+IF(OR(CORE_MODE=3,CORE_MODE=4),1+2*N_CW+2*N_CW_A,0))*ROUNDUP(G2289*DIODE_SAFETY/V_STICK,0)*PRICE_STICK</f>
        <v>78.9</v>
      </c>
      <c r="AG2289" s="24" t="n">
        <f aca="false">SUM(X2289:AF2289)</f>
        <v>5047.51421434</v>
      </c>
      <c r="AH2289" s="20" t="n">
        <f aca="false">FIXED_BOM</f>
        <v>3666</v>
      </c>
      <c r="AI2289" s="24" t="n">
        <f aca="false">(AG2289+AH2289)*(1+CONT)</f>
        <v>10020.541346491</v>
      </c>
      <c r="AJ2289" s="24" t="n">
        <f aca="false">IF(AR2289&gt;0,AI2289/AR2289,1000000000000)</f>
        <v>379.203834795908</v>
      </c>
      <c r="AK2289" s="8" t="n">
        <f aca="false">IF(AND(AP2289&gt;=V_NEED,AR2289&gt;=P_MIN,AQ2289&gt;=Z_MIN,F2289&lt;=N_CAP,D2289&lt;=R_MAX,OR(CORONA_REQ=0,O2289&gt;=G2289),OR(CORE_MODE&lt;&gt;3,E_CORE&lt;=E_NULL_MAX)),1,0)</f>
        <v>0</v>
      </c>
      <c r="AL2289" s="31" t="n">
        <f aca="false">IF(AK2289=1,IF(OBJECTIVE=1,AI2289,AJ2289),1000000000000)+ROW()*0.000000001</f>
        <v>1000000000000</v>
      </c>
      <c r="AM2289" s="31" t="n">
        <v>5.663193</v>
      </c>
      <c r="AN2289" s="41" t="n">
        <v>1.618446</v>
      </c>
      <c r="AO2289" s="31" t="n">
        <v>26.219083</v>
      </c>
      <c r="AP2289" s="31" t="n">
        <f aca="false">IF(CORE_MODE=1,G2289,IF(OR(CORE_MODE=3,CORE_MODE=4),G2289+(CHOOSE(N_CW+1,0,1,CW_N2,CW_N3,CW_N4,CW_N5,CW_N6)+CHOOSE(N_CW_A+1,0,CW_A1,CW_A2))*CW_PER_SWING*AM2289,AM2289))</f>
        <v>21.278740965759</v>
      </c>
      <c r="AQ2289" s="41" t="n">
        <f aca="false">IF(CORE_MODE=2,AN2289,K2289)</f>
        <v>1.629202</v>
      </c>
      <c r="AR2289" s="31" t="n">
        <f aca="false">IF(CORE_MODE=2,AO2289,L2289)</f>
        <v>26.425211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31" t="n">
        <v>9.259956</v>
      </c>
      <c r="H2290" s="8" t="n">
        <v>321.708676</v>
      </c>
      <c r="I2290" s="8" t="n">
        <v>8417.016204</v>
      </c>
      <c r="J2290" s="31" t="n">
        <v>26.163473</v>
      </c>
      <c r="K2290" s="41" t="n">
        <v>1.63184</v>
      </c>
      <c r="L2290" s="31" t="n">
        <v>35.714531</v>
      </c>
      <c r="M2290" s="8" t="n">
        <v>290</v>
      </c>
      <c r="N2290" s="8" t="n">
        <v>1176</v>
      </c>
      <c r="O2290" s="31" t="n">
        <v>10.214631</v>
      </c>
      <c r="P2290" s="31" t="n">
        <v>46.283275</v>
      </c>
      <c r="Q2290" s="31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31" t="n">
        <v>9.927734</v>
      </c>
      <c r="W2290" s="41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2*ROUNDUP(G2290*1000/V_ZENER,0)*PRICE_Z+(4+IF(CORE_MODE=1,1,0)+IF(OR(CORE_MODE=3,CORE_MODE=4),1+2*N_CW+2*N_CW_A,0))*ROUNDUP(G2290*DIODE_SAFETY/V_STICK,0)*PRICE_STICK</f>
        <v>78.9</v>
      </c>
      <c r="AG2290" s="24" t="n">
        <f aca="false">SUM(X2290:AF2290)</f>
        <v>6584.61855617</v>
      </c>
      <c r="AH2290" s="20" t="n">
        <f aca="false">FIXED_BOM</f>
        <v>3666</v>
      </c>
      <c r="AI2290" s="24" t="n">
        <f aca="false">(AG2290+AH2290)*(1+CONT)</f>
        <v>11788.2113395955</v>
      </c>
      <c r="AJ2290" s="24" t="n">
        <f aca="false">IF(AR2290&gt;0,AI2290/AR2290,1000000000000)</f>
        <v>330.06765060405</v>
      </c>
      <c r="AK2290" s="8" t="n">
        <f aca="false">IF(AND(AP2290&gt;=V_NEED,AR2290&gt;=P_MIN,AQ2290&gt;=Z_MIN,F2290&lt;=N_CAP,D2290&lt;=R_MAX,OR(CORONA_REQ=0,O2290&gt;=G2290),OR(CORE_MODE&lt;&gt;3,E_CORE&lt;=E_NULL_MAX)),1,0)</f>
        <v>0</v>
      </c>
      <c r="AL2290" s="31" t="n">
        <f aca="false">IF(AK2290=1,IF(OBJECTIVE=1,AI2290,AJ2290),1000000000000)+ROW()*0.000000001</f>
        <v>1000000000000</v>
      </c>
      <c r="AM2290" s="31" t="n">
        <v>5.897098</v>
      </c>
      <c r="AN2290" s="41" t="n">
        <v>1.623425</v>
      </c>
      <c r="AO2290" s="31" t="n">
        <v>35.494059</v>
      </c>
      <c r="AP2290" s="31" t="n">
        <f aca="false">IF(CORE_MODE=1,G2290,IF(OR(CORE_MODE=3,CORE_MODE=4),G2290+(CHOOSE(N_CW+1,0,1,CW_N2,CW_N3,CW_N4,CW_N5,CW_N6)+CHOOSE(N_CW_A+1,0,CW_A1,CW_A2))*CW_PER_SWING*AM2290,AM2290))</f>
        <v>21.775148892774</v>
      </c>
      <c r="AQ2290" s="41" t="n">
        <f aca="false">IF(CORE_MODE=2,AN2290,K2290)</f>
        <v>1.63184</v>
      </c>
      <c r="AR2290" s="31" t="n">
        <f aca="false">IF(CORE_MODE=2,AO2290,L2290)</f>
        <v>35.714531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31" t="n">
        <v>9.259956</v>
      </c>
      <c r="H2291" s="8" t="n">
        <v>36.711977</v>
      </c>
      <c r="I2291" s="8" t="n">
        <v>1335.48636</v>
      </c>
      <c r="J2291" s="31" t="n">
        <v>36.377402</v>
      </c>
      <c r="K2291" s="41" t="n">
        <v>1.616969</v>
      </c>
      <c r="L2291" s="31" t="n">
        <v>5.566687</v>
      </c>
      <c r="M2291" s="8" t="n">
        <v>74</v>
      </c>
      <c r="N2291" s="8" t="n">
        <v>744</v>
      </c>
      <c r="O2291" s="31" t="n">
        <v>10.797318</v>
      </c>
      <c r="P2291" s="31" t="n">
        <v>10.505117</v>
      </c>
      <c r="Q2291" s="31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31" t="n">
        <v>3.620703</v>
      </c>
      <c r="W2291" s="41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2*ROUNDUP(G2291*1000/V_ZENER,0)*PRICE_Z+(4+IF(CORE_MODE=1,1,0)+IF(OR(CORE_MODE=3,CORE_MODE=4),1+2*N_CW+2*N_CW_A,0))*ROUNDUP(G2291*DIODE_SAFETY/V_STICK,0)*PRICE_STICK</f>
        <v>78.9</v>
      </c>
      <c r="AG2291" s="24" t="n">
        <f aca="false">SUM(X2291:AF2291)</f>
        <v>1891.46046624</v>
      </c>
      <c r="AH2291" s="20" t="n">
        <f aca="false">FIXED_BOM</f>
        <v>3666</v>
      </c>
      <c r="AI2291" s="24" t="n">
        <f aca="false">(AG2291+AH2291)*(1+CONT)</f>
        <v>6391.079536176</v>
      </c>
      <c r="AJ2291" s="24" t="n">
        <f aca="false">IF(AR2291&gt;0,AI2291/AR2291,1000000000000)</f>
        <v>1148.09392663464</v>
      </c>
      <c r="AK2291" s="8" t="n">
        <f aca="false">IF(AND(AP2291&gt;=V_NEED,AR2291&gt;=P_MIN,AQ2291&gt;=Z_MIN,F2291&lt;=N_CAP,D2291&lt;=R_MAX,OR(CORONA_REQ=0,O2291&gt;=G2291),OR(CORE_MODE&lt;&gt;3,E_CORE&lt;=E_NULL_MAX)),1,0)</f>
        <v>0</v>
      </c>
      <c r="AL2291" s="31" t="n">
        <f aca="false">IF(AK2291=1,IF(OBJECTIVE=1,AI2291,AJ2291),1000000000000)+ROW()*0.000000001</f>
        <v>1000000000000</v>
      </c>
      <c r="AM2291" s="31" t="n">
        <v>5.239427</v>
      </c>
      <c r="AN2291" s="41" t="n">
        <v>1.568665</v>
      </c>
      <c r="AO2291" s="31" t="n">
        <v>5.352741</v>
      </c>
      <c r="AP2291" s="31" t="n">
        <f aca="false">IF(CORE_MODE=1,G2291,IF(OR(CORE_MODE=3,CORE_MODE=4),G2291+(CHOOSE(N_CW+1,0,1,CW_N2,CW_N3,CW_N4,CW_N5,CW_N6)+CHOOSE(N_CW_A+1,0,CW_A1,CW_A2))*CW_PER_SWING*AM2291,AM2291))</f>
        <v>20.379398063301</v>
      </c>
      <c r="AQ2291" s="41" t="n">
        <f aca="false">IF(CORE_MODE=2,AN2291,K2291)</f>
        <v>1.616969</v>
      </c>
      <c r="AR2291" s="31" t="n">
        <f aca="false">IF(CORE_MODE=2,AO2291,L2291)</f>
        <v>5.566687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31" t="n">
        <v>9.259956</v>
      </c>
      <c r="H2292" s="8" t="n">
        <v>56.547392</v>
      </c>
      <c r="I2292" s="8" t="n">
        <v>2098.621422</v>
      </c>
      <c r="J2292" s="31" t="n">
        <v>37.112612</v>
      </c>
      <c r="K2292" s="41" t="n">
        <v>1.637609</v>
      </c>
      <c r="L2292" s="31" t="n">
        <v>8.944952</v>
      </c>
      <c r="M2292" s="8" t="n">
        <v>106.5</v>
      </c>
      <c r="N2292" s="8" t="n">
        <v>809</v>
      </c>
      <c r="O2292" s="31" t="n">
        <v>10.797318</v>
      </c>
      <c r="P2292" s="31" t="n">
        <v>15.757675</v>
      </c>
      <c r="Q2292" s="31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31" t="n">
        <v>4.569678</v>
      </c>
      <c r="W2292" s="41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2*ROUNDUP(G2292*1000/V_ZENER,0)*PRICE_Z+(4+IF(CORE_MODE=1,1,0)+IF(OR(CORE_MODE=3,CORE_MODE=4),1+2*N_CW+2*N_CW_A,0))*ROUNDUP(G2292*DIODE_SAFETY/V_STICK,0)*PRICE_STICK</f>
        <v>78.9</v>
      </c>
      <c r="AG2292" s="24" t="n">
        <f aca="false">SUM(X2292:AF2292)</f>
        <v>2550.27725179</v>
      </c>
      <c r="AH2292" s="20" t="n">
        <f aca="false">FIXED_BOM</f>
        <v>3666</v>
      </c>
      <c r="AI2292" s="24" t="n">
        <f aca="false">(AG2292+AH2292)*(1+CONT)</f>
        <v>7148.7188395585</v>
      </c>
      <c r="AJ2292" s="24" t="n">
        <f aca="false">IF(AR2292&gt;0,AI2292/AR2292,1000000000000)</f>
        <v>799.190296332334</v>
      </c>
      <c r="AK2292" s="8" t="n">
        <f aca="false">IF(AND(AP2292&gt;=V_NEED,AR2292&gt;=P_MIN,AQ2292&gt;=Z_MIN,F2292&lt;=N_CAP,D2292&lt;=R_MAX,OR(CORONA_REQ=0,O2292&gt;=G2292),OR(CORE_MODE&lt;&gt;3,E_CORE&lt;=E_NULL_MAX)),1,0)</f>
        <v>0</v>
      </c>
      <c r="AL2292" s="31" t="n">
        <f aca="false">IF(AK2292=1,IF(OBJECTIVE=1,AI2292,AJ2292),1000000000000)+ROW()*0.000000001</f>
        <v>1000000000000</v>
      </c>
      <c r="AM2292" s="31" t="n">
        <v>5.308999</v>
      </c>
      <c r="AN2292" s="41" t="n">
        <v>1.604465</v>
      </c>
      <c r="AO2292" s="31" t="n">
        <v>8.725572</v>
      </c>
      <c r="AP2292" s="31" t="n">
        <f aca="false">IF(CORE_MODE=1,G2292,IF(OR(CORE_MODE=3,CORE_MODE=4),G2292+(CHOOSE(N_CW+1,0,1,CW_N2,CW_N3,CW_N4,CW_N5,CW_N6)+CHOOSE(N_CW_A+1,0,CW_A1,CW_A2))*CW_PER_SWING*AM2292,AM2292))</f>
        <v>20.527048144737</v>
      </c>
      <c r="AQ2292" s="41" t="n">
        <f aca="false">IF(CORE_MODE=2,AN2292,K2292)</f>
        <v>1.637609</v>
      </c>
      <c r="AR2292" s="31" t="n">
        <f aca="false">IF(CORE_MODE=2,AO2292,L2292)</f>
        <v>8.944952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31" t="n">
        <v>9.259956</v>
      </c>
      <c r="H2293" s="8" t="n">
        <v>76.382808</v>
      </c>
      <c r="I2293" s="8" t="n">
        <v>2861.756485</v>
      </c>
      <c r="J2293" s="31" t="n">
        <v>37.465977</v>
      </c>
      <c r="K2293" s="41" t="n">
        <v>1.64773</v>
      </c>
      <c r="L2293" s="31" t="n">
        <v>12.325354</v>
      </c>
      <c r="M2293" s="8" t="n">
        <v>145.5</v>
      </c>
      <c r="N2293" s="8" t="n">
        <v>887</v>
      </c>
      <c r="O2293" s="31" t="n">
        <v>10.797318</v>
      </c>
      <c r="P2293" s="31" t="n">
        <v>21.010233</v>
      </c>
      <c r="Q2293" s="31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31" t="n">
        <v>5.708447</v>
      </c>
      <c r="W2293" s="41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2*ROUNDUP(G2293*1000/V_ZENER,0)*PRICE_Z+(4+IF(CORE_MODE=1,1,0)+IF(OR(CORE_MODE=3,CORE_MODE=4),1+2*N_CW+2*N_CW_A,0))*ROUNDUP(G2293*DIODE_SAFETY/V_STICK,0)*PRICE_STICK</f>
        <v>78.9</v>
      </c>
      <c r="AG2293" s="24" t="n">
        <f aca="false">SUM(X2293:AF2293)</f>
        <v>3336.74766369</v>
      </c>
      <c r="AH2293" s="20" t="n">
        <f aca="false">FIXED_BOM</f>
        <v>3666</v>
      </c>
      <c r="AI2293" s="24" t="n">
        <f aca="false">(AG2293+AH2293)*(1+CONT)</f>
        <v>8053.1598132435</v>
      </c>
      <c r="AJ2293" s="24" t="n">
        <f aca="false">IF(AR2293&gt;0,AI2293/AR2293,1000000000000)</f>
        <v>653.381624028283</v>
      </c>
      <c r="AK2293" s="8" t="n">
        <f aca="false">IF(AND(AP2293&gt;=V_NEED,AR2293&gt;=P_MIN,AQ2293&gt;=Z_MIN,F2293&lt;=N_CAP,D2293&lt;=R_MAX,OR(CORONA_REQ=0,O2293&gt;=G2293),OR(CORE_MODE&lt;&gt;3,E_CORE&lt;=E_NULL_MAX)),1,0)</f>
        <v>0</v>
      </c>
      <c r="AL2293" s="31" t="n">
        <f aca="false">IF(AK2293=1,IF(OBJECTIVE=1,AI2293,AJ2293),1000000000000)+ROW()*0.000000001</f>
        <v>1000000000000</v>
      </c>
      <c r="AM2293" s="31" t="n">
        <v>5.363701</v>
      </c>
      <c r="AN2293" s="41" t="n">
        <v>1.623622</v>
      </c>
      <c r="AO2293" s="31" t="n">
        <v>12.11627</v>
      </c>
      <c r="AP2293" s="31" t="n">
        <f aca="false">IF(CORE_MODE=1,G2293,IF(OR(CORE_MODE=3,CORE_MODE=4),G2293+(CHOOSE(N_CW+1,0,1,CW_N2,CW_N3,CW_N4,CW_N5,CW_N6)+CHOOSE(N_CW_A+1,0,CW_A1,CW_A2))*CW_PER_SWING*AM2293,AM2293))</f>
        <v>20.643140175363</v>
      </c>
      <c r="AQ2293" s="41" t="n">
        <f aca="false">IF(CORE_MODE=2,AN2293,K2293)</f>
        <v>1.64773</v>
      </c>
      <c r="AR2293" s="31" t="n">
        <f aca="false">IF(CORE_MODE=2,AO2293,L2293)</f>
        <v>12.325354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31" t="n">
        <v>9.259956</v>
      </c>
      <c r="H2294" s="8" t="n">
        <v>96.218223</v>
      </c>
      <c r="I2294" s="8" t="n">
        <v>3624.891548</v>
      </c>
      <c r="J2294" s="31" t="n">
        <v>37.673649</v>
      </c>
      <c r="K2294" s="41" t="n">
        <v>1.653972</v>
      </c>
      <c r="L2294" s="31" t="n">
        <v>15.713036</v>
      </c>
      <c r="M2294" s="8" t="n">
        <v>178</v>
      </c>
      <c r="N2294" s="8" t="n">
        <v>952</v>
      </c>
      <c r="O2294" s="31" t="n">
        <v>10.797318</v>
      </c>
      <c r="P2294" s="31" t="n">
        <v>26.262792</v>
      </c>
      <c r="Q2294" s="31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31" t="n">
        <v>6.657422</v>
      </c>
      <c r="W2294" s="41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2*ROUNDUP(G2294*1000/V_ZENER,0)*PRICE_Z+(4+IF(CORE_MODE=1,1,0)+IF(OR(CORE_MODE=3,CORE_MODE=4),1+2*N_CW+2*N_CW_A,0))*ROUNDUP(G2294*DIODE_SAFETY/V_STICK,0)*PRICE_STICK</f>
        <v>78.9</v>
      </c>
      <c r="AG2294" s="24" t="n">
        <f aca="false">SUM(X2294:AF2294)</f>
        <v>3995.56446121</v>
      </c>
      <c r="AH2294" s="20" t="n">
        <f aca="false">FIXED_BOM</f>
        <v>3666</v>
      </c>
      <c r="AI2294" s="24" t="n">
        <f aca="false">(AG2294+AH2294)*(1+CONT)</f>
        <v>8810.7991303915</v>
      </c>
      <c r="AJ2294" s="24" t="n">
        <f aca="false">IF(AR2294&gt;0,AI2294/AR2294,1000000000000)</f>
        <v>560.731810860199</v>
      </c>
      <c r="AK2294" s="8" t="n">
        <f aca="false">IF(AND(AP2294&gt;=V_NEED,AR2294&gt;=P_MIN,AQ2294&gt;=Z_MIN,F2294&lt;=N_CAP,D2294&lt;=R_MAX,OR(CORONA_REQ=0,O2294&gt;=G2294),OR(CORE_MODE&lt;&gt;3,E_CORE&lt;=E_NULL_MAX)),1,0)</f>
        <v>0</v>
      </c>
      <c r="AL2294" s="31" t="n">
        <f aca="false">IF(AK2294=1,IF(OBJECTIVE=1,AI2294,AJ2294),1000000000000)+ROW()*0.000000001</f>
        <v>1000000000000</v>
      </c>
      <c r="AM2294" s="31" t="n">
        <v>5.450745</v>
      </c>
      <c r="AN2294" s="41" t="n">
        <v>1.634215</v>
      </c>
      <c r="AO2294" s="31" t="n">
        <v>15.498917</v>
      </c>
      <c r="AP2294" s="31" t="n">
        <f aca="false">IF(CORE_MODE=1,G2294,IF(OR(CORE_MODE=3,CORE_MODE=4),G2294+(CHOOSE(N_CW+1,0,1,CW_N2,CW_N3,CW_N4,CW_N5,CW_N6)+CHOOSE(N_CW_A+1,0,CW_A1,CW_A2))*CW_PER_SWING*AM2294,AM2294))</f>
        <v>20.827870435935</v>
      </c>
      <c r="AQ2294" s="41" t="n">
        <f aca="false">IF(CORE_MODE=2,AN2294,K2294)</f>
        <v>1.653972</v>
      </c>
      <c r="AR2294" s="31" t="n">
        <f aca="false">IF(CORE_MODE=2,AO2294,L2294)</f>
        <v>15.713036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31" t="n">
        <v>9.259956</v>
      </c>
      <c r="H2295" s="8" t="n">
        <v>116.053639</v>
      </c>
      <c r="I2295" s="8" t="n">
        <v>4388.02661</v>
      </c>
      <c r="J2295" s="31" t="n">
        <v>37.810332</v>
      </c>
      <c r="K2295" s="41" t="n">
        <v>1.658361</v>
      </c>
      <c r="L2295" s="31" t="n">
        <v>19.097974</v>
      </c>
      <c r="M2295" s="8" t="n">
        <v>210.5</v>
      </c>
      <c r="N2295" s="8" t="n">
        <v>1017</v>
      </c>
      <c r="O2295" s="31" t="n">
        <v>10.797318</v>
      </c>
      <c r="P2295" s="31" t="n">
        <v>31.51535</v>
      </c>
      <c r="Q2295" s="31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31" t="n">
        <v>7.606396</v>
      </c>
      <c r="W2295" s="41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2*ROUNDUP(G2295*1000/V_ZENER,0)*PRICE_Z+(4+IF(CORE_MODE=1,1,0)+IF(OR(CORE_MODE=3,CORE_MODE=4),1+2*N_CW+2*N_CW_A,0))*ROUNDUP(G2295*DIODE_SAFETY/V_STICK,0)*PRICE_STICK</f>
        <v>78.9</v>
      </c>
      <c r="AG2295" s="24" t="n">
        <f aca="false">SUM(X2295:AF2295)</f>
        <v>4654.38117629</v>
      </c>
      <c r="AH2295" s="20" t="n">
        <f aca="false">FIXED_BOM</f>
        <v>3666</v>
      </c>
      <c r="AI2295" s="24" t="n">
        <f aca="false">(AG2295+AH2295)*(1+CONT)</f>
        <v>9568.4383527335</v>
      </c>
      <c r="AJ2295" s="24" t="n">
        <f aca="false">IF(AR2295&gt;0,AI2295/AR2295,1000000000000)</f>
        <v>501.018503467095</v>
      </c>
      <c r="AK2295" s="8" t="n">
        <f aca="false">IF(AND(AP2295&gt;=V_NEED,AR2295&gt;=P_MIN,AQ2295&gt;=Z_MIN,F2295&lt;=N_CAP,D2295&lt;=R_MAX,OR(CORONA_REQ=0,O2295&gt;=G2295),OR(CORE_MODE&lt;&gt;3,E_CORE&lt;=E_NULL_MAX)),1,0)</f>
        <v>0</v>
      </c>
      <c r="AL2295" s="31" t="n">
        <f aca="false">IF(AK2295=1,IF(OBJECTIVE=1,AI2295,AJ2295),1000000000000)+ROW()*0.000000001</f>
        <v>1000000000000</v>
      </c>
      <c r="AM2295" s="31" t="n">
        <v>5.530246</v>
      </c>
      <c r="AN2295" s="41" t="n">
        <v>1.641622</v>
      </c>
      <c r="AO2295" s="31" t="n">
        <v>18.879886</v>
      </c>
      <c r="AP2295" s="31" t="n">
        <f aca="false">IF(CORE_MODE=1,G2295,IF(OR(CORE_MODE=3,CORE_MODE=4),G2295+(CHOOSE(N_CW+1,0,1,CW_N2,CW_N3,CW_N4,CW_N5,CW_N6)+CHOOSE(N_CW_A+1,0,CW_A1,CW_A2))*CW_PER_SWING*AM2295,AM2295))</f>
        <v>20.996592466698</v>
      </c>
      <c r="AQ2295" s="41" t="n">
        <f aca="false">IF(CORE_MODE=2,AN2295,K2295)</f>
        <v>1.658361</v>
      </c>
      <c r="AR2295" s="31" t="n">
        <f aca="false">IF(CORE_MODE=2,AO2295,L2295)</f>
        <v>19.097974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31" t="n">
        <v>9.259956</v>
      </c>
      <c r="H2296" s="8" t="n">
        <v>155.72447</v>
      </c>
      <c r="I2296" s="8" t="n">
        <v>5914.296736</v>
      </c>
      <c r="J2296" s="31" t="n">
        <v>37.979238</v>
      </c>
      <c r="K2296" s="41" t="n">
        <v>1.663087</v>
      </c>
      <c r="L2296" s="31" t="n">
        <v>25.885651</v>
      </c>
      <c r="M2296" s="8" t="n">
        <v>282</v>
      </c>
      <c r="N2296" s="8" t="n">
        <v>1160</v>
      </c>
      <c r="O2296" s="31" t="n">
        <v>10.797318</v>
      </c>
      <c r="P2296" s="31" t="n">
        <v>42.020467</v>
      </c>
      <c r="Q2296" s="31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31" t="n">
        <v>9.694141</v>
      </c>
      <c r="W2296" s="41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2*ROUNDUP(G2296*1000/V_ZENER,0)*PRICE_Z+(4+IF(CORE_MODE=1,1,0)+IF(OR(CORE_MODE=3,CORE_MODE=4),1+2*N_CW+2*N_CW_A,0))*ROUNDUP(G2296*DIODE_SAFETY/V_STICK,0)*PRICE_STICK</f>
        <v>78.9</v>
      </c>
      <c r="AG2296" s="24" t="n">
        <f aca="false">SUM(X2296:AF2296)</f>
        <v>6099.66850571</v>
      </c>
      <c r="AH2296" s="20" t="n">
        <f aca="false">FIXED_BOM</f>
        <v>3666</v>
      </c>
      <c r="AI2296" s="24" t="n">
        <f aca="false">(AG2296+AH2296)*(1+CONT)</f>
        <v>11230.5187815665</v>
      </c>
      <c r="AJ2296" s="24" t="n">
        <f aca="false">IF(AR2296&gt;0,AI2296/AR2296,1000000000000)</f>
        <v>433.85112399014</v>
      </c>
      <c r="AK2296" s="8" t="n">
        <f aca="false">IF(AND(AP2296&gt;=V_NEED,AR2296&gt;=P_MIN,AQ2296&gt;=Z_MIN,F2296&lt;=N_CAP,D2296&lt;=R_MAX,OR(CORONA_REQ=0,O2296&gt;=G2296),OR(CORE_MODE&lt;&gt;3,E_CORE&lt;=E_NULL_MAX)),1,0)</f>
        <v>0</v>
      </c>
      <c r="AL2296" s="31" t="n">
        <f aca="false">IF(AK2296=1,IF(OBJECTIVE=1,AI2296,AJ2296),1000000000000)+ROW()*0.000000001</f>
        <v>1000000000000</v>
      </c>
      <c r="AM2296" s="31" t="n">
        <v>5.654448</v>
      </c>
      <c r="AN2296" s="41" t="n">
        <v>1.651118</v>
      </c>
      <c r="AO2296" s="31" t="n">
        <v>25.679253</v>
      </c>
      <c r="AP2296" s="31" t="n">
        <f aca="false">IF(CORE_MODE=1,G2296,IF(OR(CORE_MODE=3,CORE_MODE=4),G2296+(CHOOSE(N_CW+1,0,1,CW_N2,CW_N3,CW_N4,CW_N5,CW_N6)+CHOOSE(N_CW_A+1,0,CW_A1,CW_A2))*CW_PER_SWING*AM2296,AM2296))</f>
        <v>21.260181775824</v>
      </c>
      <c r="AQ2296" s="41" t="n">
        <f aca="false">IF(CORE_MODE=2,AN2296,K2296)</f>
        <v>1.663087</v>
      </c>
      <c r="AR2296" s="31" t="n">
        <f aca="false">IF(CORE_MODE=2,AO2296,L2296)</f>
        <v>25.885651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31" t="n">
        <v>9.259956</v>
      </c>
      <c r="H2297" s="8" t="n">
        <v>50.437805</v>
      </c>
      <c r="I2297" s="8" t="n">
        <v>1619.882647</v>
      </c>
      <c r="J2297" s="31" t="n">
        <v>32.116438</v>
      </c>
      <c r="K2297" s="41" t="n">
        <v>1.616296</v>
      </c>
      <c r="L2297" s="31" t="n">
        <v>6.753997</v>
      </c>
      <c r="M2297" s="8" t="n">
        <v>74</v>
      </c>
      <c r="N2297" s="8" t="n">
        <v>744</v>
      </c>
      <c r="O2297" s="31" t="n">
        <v>10.797318</v>
      </c>
      <c r="P2297" s="31" t="n">
        <v>12.48432</v>
      </c>
      <c r="Q2297" s="31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31" t="n">
        <v>3.620703</v>
      </c>
      <c r="W2297" s="41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2*ROUNDUP(G2297*1000/V_ZENER,0)*PRICE_Z+(4+IF(CORE_MODE=1,1,0)+IF(OR(CORE_MODE=3,CORE_MODE=4),1+2*N_CW+2*N_CW_A,0))*ROUNDUP(G2297*DIODE_SAFETY/V_STICK,0)*PRICE_STICK</f>
        <v>78.9</v>
      </c>
      <c r="AG2297" s="24" t="n">
        <f aca="false">SUM(X2297:AF2297)</f>
        <v>1915.15152615</v>
      </c>
      <c r="AH2297" s="20" t="n">
        <f aca="false">FIXED_BOM</f>
        <v>3666</v>
      </c>
      <c r="AI2297" s="24" t="n">
        <f aca="false">(AG2297+AH2297)*(1+CONT)</f>
        <v>6418.3242550725</v>
      </c>
      <c r="AJ2297" s="24" t="n">
        <f aca="false">IF(AR2297&gt;0,AI2297/AR2297,1000000000000)</f>
        <v>950.300134138718</v>
      </c>
      <c r="AK2297" s="8" t="n">
        <f aca="false">IF(AND(AP2297&gt;=V_NEED,AR2297&gt;=P_MIN,AQ2297&gt;=Z_MIN,F2297&lt;=N_CAP,D2297&lt;=R_MAX,OR(CORONA_REQ=0,O2297&gt;=G2297),OR(CORE_MODE&lt;&gt;3,E_CORE&lt;=E_NULL_MAX)),1,0)</f>
        <v>0</v>
      </c>
      <c r="AL2297" s="31" t="n">
        <f aca="false">IF(AK2297=1,IF(OBJECTIVE=1,AI2297,AJ2297),1000000000000)+ROW()*0.000000001</f>
        <v>1000000000000</v>
      </c>
      <c r="AM2297" s="31" t="n">
        <v>5.256359</v>
      </c>
      <c r="AN2297" s="41" t="n">
        <v>1.576554</v>
      </c>
      <c r="AO2297" s="31" t="n">
        <v>6.543745</v>
      </c>
      <c r="AP2297" s="31" t="n">
        <f aca="false">IF(CORE_MODE=1,G2297,IF(OR(CORE_MODE=3,CORE_MODE=4),G2297+(CHOOSE(N_CW+1,0,1,CW_N2,CW_N3,CW_N4,CW_N5,CW_N6)+CHOOSE(N_CW_A+1,0,CW_A1,CW_A2))*CW_PER_SWING*AM2297,AM2297))</f>
        <v>20.415332220417</v>
      </c>
      <c r="AQ2297" s="41" t="n">
        <f aca="false">IF(CORE_MODE=2,AN2297,K2297)</f>
        <v>1.616296</v>
      </c>
      <c r="AR2297" s="31" t="n">
        <f aca="false">IF(CORE_MODE=2,AO2297,L2297)</f>
        <v>6.753997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31" t="n">
        <v>9.259956</v>
      </c>
      <c r="H2298" s="8" t="n">
        <v>78.116551</v>
      </c>
      <c r="I2298" s="8" t="n">
        <v>2545.529873</v>
      </c>
      <c r="J2298" s="31" t="n">
        <v>32.586307</v>
      </c>
      <c r="K2298" s="41" t="n">
        <v>1.63365</v>
      </c>
      <c r="L2298" s="31" t="n">
        <v>10.817251</v>
      </c>
      <c r="M2298" s="8" t="n">
        <v>113</v>
      </c>
      <c r="N2298" s="8" t="n">
        <v>822</v>
      </c>
      <c r="O2298" s="31" t="n">
        <v>10.797318</v>
      </c>
      <c r="P2298" s="31" t="n">
        <v>18.72648</v>
      </c>
      <c r="Q2298" s="31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31" t="n">
        <v>4.759473</v>
      </c>
      <c r="W2298" s="41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2*ROUNDUP(G2298*1000/V_ZENER,0)*PRICE_Z+(4+IF(CORE_MODE=1,1,0)+IF(OR(CORE_MODE=3,CORE_MODE=4),1+2*N_CW+2*N_CW_A,0))*ROUNDUP(G2298*DIODE_SAFETY/V_STICK,0)*PRICE_STICK</f>
        <v>78.9</v>
      </c>
      <c r="AG2298" s="24" t="n">
        <f aca="false">SUM(X2298:AF2298)</f>
        <v>2713.46754446</v>
      </c>
      <c r="AH2298" s="20" t="n">
        <f aca="false">FIXED_BOM</f>
        <v>3666</v>
      </c>
      <c r="AI2298" s="24" t="n">
        <f aca="false">(AG2298+AH2298)*(1+CONT)</f>
        <v>7336.387676129</v>
      </c>
      <c r="AJ2298" s="24" t="n">
        <f aca="false">IF(AR2298&gt;0,AI2298/AR2298,1000000000000)</f>
        <v>678.211837381697</v>
      </c>
      <c r="AK2298" s="8" t="n">
        <f aca="false">IF(AND(AP2298&gt;=V_NEED,AR2298&gt;=P_MIN,AQ2298&gt;=Z_MIN,F2298&lt;=N_CAP,D2298&lt;=R_MAX,OR(CORONA_REQ=0,O2298&gt;=G2298),OR(CORE_MODE&lt;&gt;3,E_CORE&lt;=E_NULL_MAX)),1,0)</f>
        <v>0</v>
      </c>
      <c r="AL2298" s="31" t="n">
        <f aca="false">IF(AK2298=1,IF(OBJECTIVE=1,AI2298,AJ2298),1000000000000)+ROW()*0.000000001</f>
        <v>1000000000000</v>
      </c>
      <c r="AM2298" s="31" t="n">
        <v>5.335708</v>
      </c>
      <c r="AN2298" s="41" t="n">
        <v>1.606647</v>
      </c>
      <c r="AO2298" s="31" t="n">
        <v>10.600919</v>
      </c>
      <c r="AP2298" s="31" t="n">
        <f aca="false">IF(CORE_MODE=1,G2298,IF(OR(CORE_MODE=3,CORE_MODE=4),G2298+(CHOOSE(N_CW+1,0,1,CW_N2,CW_N3,CW_N4,CW_N5,CW_N6)+CHOOSE(N_CW_A+1,0,CW_A1,CW_A2))*CW_PER_SWING*AM2298,AM2298))</f>
        <v>20.583731667204</v>
      </c>
      <c r="AQ2298" s="41" t="n">
        <f aca="false">IF(CORE_MODE=2,AN2298,K2298)</f>
        <v>1.63365</v>
      </c>
      <c r="AR2298" s="31" t="n">
        <f aca="false">IF(CORE_MODE=2,AO2298,L2298)</f>
        <v>10.817251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31" t="n">
        <v>9.259956</v>
      </c>
      <c r="H2299" s="8" t="n">
        <v>105.795297</v>
      </c>
      <c r="I2299" s="8" t="n">
        <v>3471.1771</v>
      </c>
      <c r="J2299" s="31" t="n">
        <v>32.810316</v>
      </c>
      <c r="K2299" s="41" t="n">
        <v>1.642205</v>
      </c>
      <c r="L2299" s="31" t="n">
        <v>14.874607</v>
      </c>
      <c r="M2299" s="8" t="n">
        <v>152</v>
      </c>
      <c r="N2299" s="8" t="n">
        <v>900</v>
      </c>
      <c r="O2299" s="31" t="n">
        <v>10.797318</v>
      </c>
      <c r="P2299" s="31" t="n">
        <v>24.96864</v>
      </c>
      <c r="Q2299" s="31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31" t="n">
        <v>5.898242</v>
      </c>
      <c r="W2299" s="41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2*ROUNDUP(G2299*1000/V_ZENER,0)*PRICE_Z+(4+IF(CORE_MODE=1,1,0)+IF(OR(CORE_MODE=3,CORE_MODE=4),1+2*N_CW+2*N_CW_A,0))*ROUNDUP(G2299*DIODE_SAFETY/V_STICK,0)*PRICE_STICK</f>
        <v>78.9</v>
      </c>
      <c r="AG2299" s="24" t="n">
        <f aca="false">SUM(X2299:AF2299)</f>
        <v>3511.78355777</v>
      </c>
      <c r="AH2299" s="20" t="n">
        <f aca="false">FIXED_BOM</f>
        <v>3666</v>
      </c>
      <c r="AI2299" s="24" t="n">
        <f aca="false">(AG2299+AH2299)*(1+CONT)</f>
        <v>8254.4510914355</v>
      </c>
      <c r="AJ2299" s="24" t="n">
        <f aca="false">IF(AR2299&gt;0,AI2299/AR2299,1000000000000)</f>
        <v>554.93574327278</v>
      </c>
      <c r="AK2299" s="8" t="n">
        <f aca="false">IF(AND(AP2299&gt;=V_NEED,AR2299&gt;=P_MIN,AQ2299&gt;=Z_MIN,F2299&lt;=N_CAP,D2299&lt;=R_MAX,OR(CORONA_REQ=0,O2299&gt;=G2299),OR(CORE_MODE&lt;&gt;3,E_CORE&lt;=E_NULL_MAX)),1,0)</f>
        <v>0</v>
      </c>
      <c r="AL2299" s="31" t="n">
        <f aca="false">IF(AK2299=1,IF(OBJECTIVE=1,AI2299,AJ2299),1000000000000)+ROW()*0.000000001</f>
        <v>1000000000000</v>
      </c>
      <c r="AM2299" s="31" t="n">
        <v>5.424556</v>
      </c>
      <c r="AN2299" s="41" t="n">
        <v>1.622172</v>
      </c>
      <c r="AO2299" s="31" t="n">
        <v>14.66251</v>
      </c>
      <c r="AP2299" s="31" t="n">
        <f aca="false">IF(CORE_MODE=1,G2299,IF(OR(CORE_MODE=3,CORE_MODE=4),G2299+(CHOOSE(N_CW+1,0,1,CW_N2,CW_N3,CW_N4,CW_N5,CW_N6)+CHOOSE(N_CW_A+1,0,CW_A1,CW_A2))*CW_PER_SWING*AM2299,AM2299))</f>
        <v>20.772290490228</v>
      </c>
      <c r="AQ2299" s="41" t="n">
        <f aca="false">IF(CORE_MODE=2,AN2299,K2299)</f>
        <v>1.642205</v>
      </c>
      <c r="AR2299" s="31" t="n">
        <f aca="false">IF(CORE_MODE=2,AO2299,L2299)</f>
        <v>14.874607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31" t="n">
        <v>9.259956</v>
      </c>
      <c r="H2300" s="8" t="n">
        <v>133.474042</v>
      </c>
      <c r="I2300" s="8" t="n">
        <v>4396.824327</v>
      </c>
      <c r="J2300" s="31" t="n">
        <v>32.941419</v>
      </c>
      <c r="K2300" s="41" t="n">
        <v>1.646993</v>
      </c>
      <c r="L2300" s="31" t="n">
        <v>18.933739</v>
      </c>
      <c r="M2300" s="8" t="n">
        <v>184.5</v>
      </c>
      <c r="N2300" s="8" t="n">
        <v>965</v>
      </c>
      <c r="O2300" s="31" t="n">
        <v>10.797318</v>
      </c>
      <c r="P2300" s="31" t="n">
        <v>31.2108</v>
      </c>
      <c r="Q2300" s="31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31" t="n">
        <v>6.847217</v>
      </c>
      <c r="W2300" s="41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2*ROUNDUP(G2300*1000/V_ZENER,0)*PRICE_Z+(4+IF(CORE_MODE=1,1,0)+IF(OR(CORE_MODE=3,CORE_MODE=4),1+2*N_CW+2*N_CW_A,0))*ROUNDUP(G2300*DIODE_SAFETY/V_STICK,0)*PRICE_STICK</f>
        <v>78.9</v>
      </c>
      <c r="AG2300" s="24" t="n">
        <f aca="false">SUM(X2300:AF2300)</f>
        <v>4182.44587379</v>
      </c>
      <c r="AH2300" s="20" t="n">
        <f aca="false">FIXED_BOM</f>
        <v>3666</v>
      </c>
      <c r="AI2300" s="24" t="n">
        <f aca="false">(AG2300+AH2300)*(1+CONT)</f>
        <v>9025.7127548585</v>
      </c>
      <c r="AJ2300" s="24" t="n">
        <f aca="false">IF(AR2300&gt;0,AI2300/AR2300,1000000000000)</f>
        <v>476.69996691401</v>
      </c>
      <c r="AK2300" s="8" t="n">
        <f aca="false">IF(AND(AP2300&gt;=V_NEED,AR2300&gt;=P_MIN,AQ2300&gt;=Z_MIN,F2300&lt;=N_CAP,D2300&lt;=R_MAX,OR(CORONA_REQ=0,O2300&gt;=G2300),OR(CORE_MODE&lt;&gt;3,E_CORE&lt;=E_NULL_MAX)),1,0)</f>
        <v>0</v>
      </c>
      <c r="AL2300" s="31" t="n">
        <f aca="false">IF(AK2300=1,IF(OBJECTIVE=1,AI2300,AJ2300),1000000000000)+ROW()*0.000000001</f>
        <v>1000000000000</v>
      </c>
      <c r="AM2300" s="31" t="n">
        <v>5.52189</v>
      </c>
      <c r="AN2300" s="41" t="n">
        <v>1.630625</v>
      </c>
      <c r="AO2300" s="31" t="n">
        <v>18.715911</v>
      </c>
      <c r="AP2300" s="31" t="n">
        <f aca="false">IF(CORE_MODE=1,G2300,IF(OR(CORE_MODE=3,CORE_MODE=4),G2300+(CHOOSE(N_CW+1,0,1,CW_N2,CW_N3,CW_N4,CW_N5,CW_N6)+CHOOSE(N_CW_A+1,0,CW_A1,CW_A2))*CW_PER_SWING*AM2300,AM2300))</f>
        <v>20.97885883707</v>
      </c>
      <c r="AQ2300" s="41" t="n">
        <f aca="false">IF(CORE_MODE=2,AN2300,K2300)</f>
        <v>1.646993</v>
      </c>
      <c r="AR2300" s="31" t="n">
        <f aca="false">IF(CORE_MODE=2,AO2300,L2300)</f>
        <v>18.933739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31" t="n">
        <v>9.259956</v>
      </c>
      <c r="H2301" s="8" t="n">
        <v>161.152788</v>
      </c>
      <c r="I2301" s="8" t="n">
        <v>5322.471553</v>
      </c>
      <c r="J2301" s="31" t="n">
        <v>33.027487</v>
      </c>
      <c r="K2301" s="41" t="n">
        <v>1.649518</v>
      </c>
      <c r="L2301" s="31" t="n">
        <v>22.978074</v>
      </c>
      <c r="M2301" s="8" t="n">
        <v>223.5</v>
      </c>
      <c r="N2301" s="8" t="n">
        <v>1043</v>
      </c>
      <c r="O2301" s="31" t="n">
        <v>10.797318</v>
      </c>
      <c r="P2301" s="31" t="n">
        <v>37.45296</v>
      </c>
      <c r="Q2301" s="31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31" t="n">
        <v>7.985986</v>
      </c>
      <c r="W2301" s="41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2*ROUNDUP(G2301*1000/V_ZENER,0)*PRICE_Z+(4+IF(CORE_MODE=1,1,0)+IF(OR(CORE_MODE=3,CORE_MODE=4),1+2*N_CW+2*N_CW_A,0))*ROUNDUP(G2301*DIODE_SAFETY/V_STICK,0)*PRICE_STICK</f>
        <v>78.9</v>
      </c>
      <c r="AG2301" s="24" t="n">
        <f aca="false">SUM(X2301:AF2301)</f>
        <v>4980.7618871</v>
      </c>
      <c r="AH2301" s="20" t="n">
        <f aca="false">FIXED_BOM</f>
        <v>3666</v>
      </c>
      <c r="AI2301" s="24" t="n">
        <f aca="false">(AG2301+AH2301)*(1+CONT)</f>
        <v>9943.776170165</v>
      </c>
      <c r="AJ2301" s="24" t="n">
        <f aca="false">IF(AR2301&gt;0,AI2301/AR2301,1000000000000)</f>
        <v>432.750637419176</v>
      </c>
      <c r="AK2301" s="8" t="n">
        <f aca="false">IF(AND(AP2301&gt;=V_NEED,AR2301&gt;=P_MIN,AQ2301&gt;=Z_MIN,F2301&lt;=N_CAP,D2301&lt;=R_MAX,OR(CORONA_REQ=0,O2301&gt;=G2301),OR(CORE_MODE&lt;&gt;3,E_CORE&lt;=E_NULL_MAX)),1,0)</f>
        <v>0</v>
      </c>
      <c r="AL2301" s="31" t="n">
        <f aca="false">IF(AK2301=1,IF(OBJECTIVE=1,AI2301,AJ2301),1000000000000)+ROW()*0.000000001</f>
        <v>1000000000000</v>
      </c>
      <c r="AM2301" s="31" t="n">
        <v>5.600555</v>
      </c>
      <c r="AN2301" s="41" t="n">
        <v>1.636143</v>
      </c>
      <c r="AO2301" s="31" t="n">
        <v>22.764836</v>
      </c>
      <c r="AP2301" s="31" t="n">
        <f aca="false">IF(CORE_MODE=1,G2301,IF(OR(CORE_MODE=3,CORE_MODE=4),G2301+(CHOOSE(N_CW+1,0,1,CW_N2,CW_N3,CW_N4,CW_N5,CW_N6)+CHOOSE(N_CW_A+1,0,CW_A1,CW_A2))*CW_PER_SWING*AM2301,AM2301))</f>
        <v>21.145806655965</v>
      </c>
      <c r="AQ2301" s="41" t="n">
        <f aca="false">IF(CORE_MODE=2,AN2301,K2301)</f>
        <v>1.649518</v>
      </c>
      <c r="AR2301" s="31" t="n">
        <f aca="false">IF(CORE_MODE=2,AO2301,L2301)</f>
        <v>22.978074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31" t="n">
        <v>9.259956</v>
      </c>
      <c r="H2302" s="8" t="n">
        <v>216.51028</v>
      </c>
      <c r="I2302" s="8" t="n">
        <v>7173.766007</v>
      </c>
      <c r="J2302" s="31" t="n">
        <v>33.133605</v>
      </c>
      <c r="K2302" s="41" t="n">
        <v>1.653941</v>
      </c>
      <c r="L2302" s="31" t="n">
        <v>31.126408</v>
      </c>
      <c r="M2302" s="8" t="n">
        <v>295</v>
      </c>
      <c r="N2302" s="8" t="n">
        <v>1186</v>
      </c>
      <c r="O2302" s="31" t="n">
        <v>10.797318</v>
      </c>
      <c r="P2302" s="31" t="n">
        <v>49.93728</v>
      </c>
      <c r="Q2302" s="31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31" t="n">
        <v>10.07373</v>
      </c>
      <c r="W2302" s="41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2*ROUNDUP(G2302*1000/V_ZENER,0)*PRICE_Z+(4+IF(CORE_MODE=1,1,0)+IF(OR(CORE_MODE=3,CORE_MODE=4),1+2*N_CW+2*N_CW_A,0))*ROUNDUP(G2302*DIODE_SAFETY/V_STICK,0)*PRICE_STICK</f>
        <v>78.9</v>
      </c>
      <c r="AG2302" s="24" t="n">
        <f aca="false">SUM(X2302:AF2302)</f>
        <v>6449.74015643</v>
      </c>
      <c r="AH2302" s="20" t="n">
        <f aca="false">FIXED_BOM</f>
        <v>3666</v>
      </c>
      <c r="AI2302" s="24" t="n">
        <f aca="false">(AG2302+AH2302)*(1+CONT)</f>
        <v>11633.1011798945</v>
      </c>
      <c r="AJ2302" s="24" t="n">
        <f aca="false">IF(AR2302&gt;0,AI2302/AR2302,1000000000000)</f>
        <v>373.737348038826</v>
      </c>
      <c r="AK2302" s="8" t="n">
        <f aca="false">IF(AND(AP2302&gt;=V_NEED,AR2302&gt;=P_MIN,AQ2302&gt;=Z_MIN,F2302&lt;=N_CAP,D2302&lt;=R_MAX,OR(CORONA_REQ=0,O2302&gt;=G2302),OR(CORE_MODE&lt;&gt;3,E_CORE&lt;=E_NULL_MAX)),1,0)</f>
        <v>0</v>
      </c>
      <c r="AL2302" s="31" t="n">
        <f aca="false">IF(AK2302=1,IF(OBJECTIVE=1,AI2302,AJ2302),1000000000000)+ROW()*0.000000001</f>
        <v>1000000000000</v>
      </c>
      <c r="AM2302" s="31" t="n">
        <v>5.793324</v>
      </c>
      <c r="AN2302" s="41" t="n">
        <v>1.643893</v>
      </c>
      <c r="AO2302" s="31" t="n">
        <v>30.910836</v>
      </c>
      <c r="AP2302" s="31" t="n">
        <f aca="false">IF(CORE_MODE=1,G2302,IF(OR(CORE_MODE=3,CORE_MODE=4),G2302+(CHOOSE(N_CW+1,0,1,CW_N2,CW_N3,CW_N4,CW_N5,CW_N6)+CHOOSE(N_CW_A+1,0,CW_A1,CW_A2))*CW_PER_SWING*AM2302,AM2302))</f>
        <v>21.554913172212</v>
      </c>
      <c r="AQ2302" s="41" t="n">
        <f aca="false">IF(CORE_MODE=2,AN2302,K2302)</f>
        <v>1.653941</v>
      </c>
      <c r="AR2302" s="31" t="n">
        <f aca="false">IF(CORE_MODE=2,AO2302,L2302)</f>
        <v>31.126408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31" t="n">
        <v>9.259956</v>
      </c>
      <c r="H2303" s="8" t="n">
        <v>82.487736</v>
      </c>
      <c r="I2303" s="8" t="n">
        <v>1904.369693</v>
      </c>
      <c r="J2303" s="31" t="n">
        <v>23.086701</v>
      </c>
      <c r="K2303" s="41" t="n">
        <v>1.589433</v>
      </c>
      <c r="L2303" s="31" t="n">
        <v>7.718265</v>
      </c>
      <c r="M2303" s="8" t="n">
        <v>80.5</v>
      </c>
      <c r="N2303" s="8" t="n">
        <v>757</v>
      </c>
      <c r="O2303" s="31" t="n">
        <v>10.797318</v>
      </c>
      <c r="P2303" s="31" t="n">
        <v>14.463523</v>
      </c>
      <c r="Q2303" s="31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31" t="n">
        <v>3.810498</v>
      </c>
      <c r="W2303" s="41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2*ROUNDUP(G2303*1000/V_ZENER,0)*PRICE_Z+(4+IF(CORE_MODE=1,1,0)+IF(OR(CORE_MODE=3,CORE_MODE=4),1+2*N_CW+2*N_CW_A,0))*ROUNDUP(G2303*DIODE_SAFETY/V_STICK,0)*PRICE_STICK</f>
        <v>78.9</v>
      </c>
      <c r="AG2303" s="24" t="n">
        <f aca="false">SUM(X2303:AF2303)</f>
        <v>2066.49628835</v>
      </c>
      <c r="AH2303" s="20" t="n">
        <f aca="false">FIXED_BOM</f>
        <v>3666</v>
      </c>
      <c r="AI2303" s="24" t="n">
        <f aca="false">(AG2303+AH2303)*(1+CONT)</f>
        <v>6592.3707316025</v>
      </c>
      <c r="AJ2303" s="24" t="n">
        <f aca="false">IF(AR2303&gt;0,AI2303/AR2303,1000000000000)</f>
        <v>854.125989662508</v>
      </c>
      <c r="AK2303" s="8" t="n">
        <f aca="false">IF(AND(AP2303&gt;=V_NEED,AR2303&gt;=P_MIN,AQ2303&gt;=Z_MIN,F2303&lt;=N_CAP,D2303&lt;=R_MAX,OR(CORONA_REQ=0,O2303&gt;=G2303),OR(CORE_MODE&lt;&gt;3,E_CORE&lt;=E_NULL_MAX)),1,0)</f>
        <v>0</v>
      </c>
      <c r="AL2303" s="31" t="n">
        <f aca="false">IF(AK2303=1,IF(OBJECTIVE=1,AI2303,AJ2303),1000000000000)+ROW()*0.000000001</f>
        <v>1000000000000</v>
      </c>
      <c r="AM2303" s="31" t="n">
        <v>5.267253</v>
      </c>
      <c r="AN2303" s="41" t="n">
        <v>1.556057</v>
      </c>
      <c r="AO2303" s="31" t="n">
        <v>7.504078</v>
      </c>
      <c r="AP2303" s="31" t="n">
        <f aca="false">IF(CORE_MODE=1,G2303,IF(OR(CORE_MODE=3,CORE_MODE=4),G2303+(CHOOSE(N_CW+1,0,1,CW_N2,CW_N3,CW_N4,CW_N5,CW_N6)+CHOOSE(N_CW_A+1,0,CW_A1,CW_A2))*CW_PER_SWING*AM2303,AM2303))</f>
        <v>20.438452153539</v>
      </c>
      <c r="AQ2303" s="41" t="n">
        <f aca="false">IF(CORE_MODE=2,AN2303,K2303)</f>
        <v>1.589433</v>
      </c>
      <c r="AR2303" s="31" t="n">
        <f aca="false">IF(CORE_MODE=2,AO2303,L2303)</f>
        <v>7.718265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31" t="n">
        <v>9.259956</v>
      </c>
      <c r="H2304" s="8" t="n">
        <v>128.480729</v>
      </c>
      <c r="I2304" s="8" t="n">
        <v>2992.580945</v>
      </c>
      <c r="J2304" s="31" t="n">
        <v>23.292061</v>
      </c>
      <c r="K2304" s="41" t="n">
        <v>1.603461</v>
      </c>
      <c r="L2304" s="31" t="n">
        <v>12.321687</v>
      </c>
      <c r="M2304" s="8" t="n">
        <v>119.5</v>
      </c>
      <c r="N2304" s="8" t="n">
        <v>835</v>
      </c>
      <c r="O2304" s="31" t="n">
        <v>10.797318</v>
      </c>
      <c r="P2304" s="31" t="n">
        <v>21.695285</v>
      </c>
      <c r="Q2304" s="31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31" t="n">
        <v>4.949268</v>
      </c>
      <c r="W2304" s="41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2*ROUNDUP(G2304*1000/V_ZENER,0)*PRICE_Z+(4+IF(CORE_MODE=1,1,0)+IF(OR(CORE_MODE=3,CORE_MODE=4),1+2*N_CW+2*N_CW_A,0))*ROUNDUP(G2304*DIODE_SAFETY/V_STICK,0)*PRICE_STICK</f>
        <v>78.9</v>
      </c>
      <c r="AG2304" s="24" t="n">
        <f aca="false">SUM(X2304:AF2304)</f>
        <v>2876.65789213</v>
      </c>
      <c r="AH2304" s="20" t="n">
        <f aca="false">FIXED_BOM</f>
        <v>3666</v>
      </c>
      <c r="AI2304" s="24" t="n">
        <f aca="false">(AG2304+AH2304)*(1+CONT)</f>
        <v>7524.0565759495</v>
      </c>
      <c r="AJ2304" s="24" t="n">
        <f aca="false">IF(AR2304&gt;0,AI2304/AR2304,1000000000000)</f>
        <v>610.635262521236</v>
      </c>
      <c r="AK2304" s="8" t="n">
        <f aca="false">IF(AND(AP2304&gt;=V_NEED,AR2304&gt;=P_MIN,AQ2304&gt;=Z_MIN,F2304&lt;=N_CAP,D2304&lt;=R_MAX,OR(CORONA_REQ=0,O2304&gt;=G2304),OR(CORE_MODE&lt;&gt;3,E_CORE&lt;=E_NULL_MAX)),1,0)</f>
        <v>0</v>
      </c>
      <c r="AL2304" s="31" t="n">
        <f aca="false">IF(AK2304=1,IF(OBJECTIVE=1,AI2304,AJ2304),1000000000000)+ROW()*0.000000001</f>
        <v>1000000000000</v>
      </c>
      <c r="AM2304" s="31" t="n">
        <v>5.345397</v>
      </c>
      <c r="AN2304" s="41" t="n">
        <v>1.582329</v>
      </c>
      <c r="AO2304" s="31" t="n">
        <v>12.119824</v>
      </c>
      <c r="AP2304" s="31" t="n">
        <f aca="false">IF(CORE_MODE=1,G2304,IF(OR(CORE_MODE=3,CORE_MODE=4),G2304+(CHOOSE(N_CW+1,0,1,CW_N2,CW_N3,CW_N4,CW_N5,CW_N6)+CHOOSE(N_CW_A+1,0,CW_A1,CW_A2))*CW_PER_SWING*AM2304,AM2304))</f>
        <v>20.604294273411</v>
      </c>
      <c r="AQ2304" s="41" t="n">
        <f aca="false">IF(CORE_MODE=2,AN2304,K2304)</f>
        <v>1.603461</v>
      </c>
      <c r="AR2304" s="31" t="n">
        <f aca="false">IF(CORE_MODE=2,AO2304,L2304)</f>
        <v>12.321687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31" t="n">
        <v>9.259956</v>
      </c>
      <c r="H2305" s="8" t="n">
        <v>174.473721</v>
      </c>
      <c r="I2305" s="8" t="n">
        <v>4080.792198</v>
      </c>
      <c r="J2305" s="31" t="n">
        <v>23.389151</v>
      </c>
      <c r="K2305" s="41" t="n">
        <v>1.610827</v>
      </c>
      <c r="L2305" s="31" t="n">
        <v>16.939551</v>
      </c>
      <c r="M2305" s="8" t="n">
        <v>158.5</v>
      </c>
      <c r="N2305" s="8" t="n">
        <v>913</v>
      </c>
      <c r="O2305" s="31" t="n">
        <v>10.797318</v>
      </c>
      <c r="P2305" s="31" t="n">
        <v>28.927047</v>
      </c>
      <c r="Q2305" s="31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31" t="n">
        <v>6.088037</v>
      </c>
      <c r="W2305" s="41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2*ROUNDUP(G2305*1000/V_ZENER,0)*PRICE_Z+(4+IF(CORE_MODE=1,1,0)+IF(OR(CORE_MODE=3,CORE_MODE=4),1+2*N_CW+2*N_CW_A,0))*ROUNDUP(G2305*DIODE_SAFETY/V_STICK,0)*PRICE_STICK</f>
        <v>78.9</v>
      </c>
      <c r="AG2305" s="24" t="n">
        <f aca="false">SUM(X2305:AF2305)</f>
        <v>3686.81944638</v>
      </c>
      <c r="AH2305" s="20" t="n">
        <f aca="false">FIXED_BOM</f>
        <v>3666</v>
      </c>
      <c r="AI2305" s="24" t="n">
        <f aca="false">(AG2305+AH2305)*(1+CONT)</f>
        <v>8455.742363337</v>
      </c>
      <c r="AJ2305" s="24" t="n">
        <f aca="false">IF(AR2305&gt;0,AI2305/AR2305,1000000000000)</f>
        <v>499.17157564194</v>
      </c>
      <c r="AK2305" s="8" t="n">
        <f aca="false">IF(AND(AP2305&gt;=V_NEED,AR2305&gt;=P_MIN,AQ2305&gt;=Z_MIN,F2305&lt;=N_CAP,D2305&lt;=R_MAX,OR(CORONA_REQ=0,O2305&gt;=G2305),OR(CORE_MODE&lt;&gt;3,E_CORE&lt;=E_NULL_MAX)),1,0)</f>
        <v>0</v>
      </c>
      <c r="AL2305" s="31" t="n">
        <f aca="false">IF(AK2305=1,IF(OBJECTIVE=1,AI2305,AJ2305),1000000000000)+ROW()*0.000000001</f>
        <v>1000000000000</v>
      </c>
      <c r="AM2305" s="31" t="n">
        <v>5.469209</v>
      </c>
      <c r="AN2305" s="41" t="n">
        <v>1.59425</v>
      </c>
      <c r="AO2305" s="31" t="n">
        <v>16.72509</v>
      </c>
      <c r="AP2305" s="31" t="n">
        <f aca="false">IF(CORE_MODE=1,G2305,IF(OR(CORE_MODE=3,CORE_MODE=4),G2305+(CHOOSE(N_CW+1,0,1,CW_N2,CW_N3,CW_N4,CW_N5,CW_N6)+CHOOSE(N_CW_A+1,0,CW_A1,CW_A2))*CW_PER_SWING*AM2305,AM2305))</f>
        <v>20.867055899967</v>
      </c>
      <c r="AQ2305" s="41" t="n">
        <f aca="false">IF(CORE_MODE=2,AN2305,K2305)</f>
        <v>1.610827</v>
      </c>
      <c r="AR2305" s="31" t="n">
        <f aca="false">IF(CORE_MODE=2,AO2305,L2305)</f>
        <v>16.939551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31" t="n">
        <v>9.259956</v>
      </c>
      <c r="H2306" s="8" t="n">
        <v>220.466713</v>
      </c>
      <c r="I2306" s="8" t="n">
        <v>5169.003451</v>
      </c>
      <c r="J2306" s="31" t="n">
        <v>23.445732</v>
      </c>
      <c r="K2306" s="41" t="n">
        <v>1.614429</v>
      </c>
      <c r="L2306" s="31" t="n">
        <v>21.540705</v>
      </c>
      <c r="M2306" s="8" t="n">
        <v>197.5</v>
      </c>
      <c r="N2306" s="8" t="n">
        <v>991</v>
      </c>
      <c r="O2306" s="31" t="n">
        <v>10.797318</v>
      </c>
      <c r="P2306" s="31" t="n">
        <v>36.158809</v>
      </c>
      <c r="Q2306" s="31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31" t="n">
        <v>7.226807</v>
      </c>
      <c r="W2306" s="41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2*ROUNDUP(G2306*1000/V_ZENER,0)*PRICE_Z+(4+IF(CORE_MODE=1,1,0)+IF(OR(CORE_MODE=3,CORE_MODE=4),1+2*N_CW+2*N_CW_A,0))*ROUNDUP(G2306*DIODE_SAFETY/V_STICK,0)*PRICE_STICK</f>
        <v>78.9</v>
      </c>
      <c r="AG2306" s="24" t="n">
        <f aca="false">SUM(X2306:AF2306)</f>
        <v>4496.98100063</v>
      </c>
      <c r="AH2306" s="20" t="n">
        <f aca="false">FIXED_BOM</f>
        <v>3666</v>
      </c>
      <c r="AI2306" s="24" t="n">
        <f aca="false">(AG2306+AH2306)*(1+CONT)</f>
        <v>9387.4281507245</v>
      </c>
      <c r="AJ2306" s="24" t="n">
        <f aca="false">IF(AR2306&gt;0,AI2306/AR2306,1000000000000)</f>
        <v>435.799485240827</v>
      </c>
      <c r="AK2306" s="8" t="n">
        <f aca="false">IF(AND(AP2306&gt;=V_NEED,AR2306&gt;=P_MIN,AQ2306&gt;=Z_MIN,F2306&lt;=N_CAP,D2306&lt;=R_MAX,OR(CORONA_REQ=0,O2306&gt;=G2306),OR(CORE_MODE&lt;&gt;3,E_CORE&lt;=E_NULL_MAX)),1,0)</f>
        <v>0</v>
      </c>
      <c r="AL2306" s="31" t="n">
        <f aca="false">IF(AK2306=1,IF(OBJECTIVE=1,AI2306,AJ2306),1000000000000)+ROW()*0.000000001</f>
        <v>1000000000000</v>
      </c>
      <c r="AM2306" s="31" t="n">
        <v>5.564004</v>
      </c>
      <c r="AN2306" s="41" t="n">
        <v>1.601349</v>
      </c>
      <c r="AO2306" s="31" t="n">
        <v>21.328529</v>
      </c>
      <c r="AP2306" s="31" t="n">
        <f aca="false">IF(CORE_MODE=1,G2306,IF(OR(CORE_MODE=3,CORE_MODE=4),G2306+(CHOOSE(N_CW+1,0,1,CW_N2,CW_N3,CW_N4,CW_N5,CW_N6)+CHOOSE(N_CW_A+1,0,CW_A1,CW_A2))*CW_PER_SWING*AM2306,AM2306))</f>
        <v>21.068235821052</v>
      </c>
      <c r="AQ2306" s="41" t="n">
        <f aca="false">IF(CORE_MODE=2,AN2306,K2306)</f>
        <v>1.614429</v>
      </c>
      <c r="AR2306" s="31" t="n">
        <f aca="false">IF(CORE_MODE=2,AO2306,L2306)</f>
        <v>21.540705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31" t="n">
        <v>9.259956</v>
      </c>
      <c r="H2307" s="8" t="n">
        <v>266.459706</v>
      </c>
      <c r="I2307" s="8" t="n">
        <v>6257.214704</v>
      </c>
      <c r="J2307" s="31" t="n">
        <v>23.48278</v>
      </c>
      <c r="K2307" s="41" t="n">
        <v>1.617052</v>
      </c>
      <c r="L2307" s="31" t="n">
        <v>26.163035</v>
      </c>
      <c r="M2307" s="8" t="n">
        <v>236.5</v>
      </c>
      <c r="N2307" s="8" t="n">
        <v>1069</v>
      </c>
      <c r="O2307" s="31" t="n">
        <v>10.797318</v>
      </c>
      <c r="P2307" s="31" t="n">
        <v>43.39057</v>
      </c>
      <c r="Q2307" s="31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31" t="n">
        <v>8.365576</v>
      </c>
      <c r="W2307" s="41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2*ROUNDUP(G2307*1000/V_ZENER,0)*PRICE_Z+(4+IF(CORE_MODE=1,1,0)+IF(OR(CORE_MODE=3,CORE_MODE=4),1+2*N_CW+2*N_CW_A,0))*ROUNDUP(G2307*DIODE_SAFETY/V_STICK,0)*PRICE_STICK</f>
        <v>78.9</v>
      </c>
      <c r="AG2307" s="24" t="n">
        <f aca="false">SUM(X2307:AF2307)</f>
        <v>5307.14253244</v>
      </c>
      <c r="AH2307" s="20" t="n">
        <f aca="false">FIXED_BOM</f>
        <v>3666</v>
      </c>
      <c r="AI2307" s="24" t="n">
        <f aca="false">(AG2307+AH2307)*(1+CONT)</f>
        <v>10319.113912306</v>
      </c>
      <c r="AJ2307" s="24" t="n">
        <f aca="false">IF(AR2307&gt;0,AI2307/AR2307,1000000000000)</f>
        <v>394.415782125659</v>
      </c>
      <c r="AK2307" s="8" t="n">
        <f aca="false">IF(AND(AP2307&gt;=V_NEED,AR2307&gt;=P_MIN,AQ2307&gt;=Z_MIN,F2307&lt;=N_CAP,D2307&lt;=R_MAX,OR(CORONA_REQ=0,O2307&gt;=G2307),OR(CORE_MODE&lt;&gt;3,E_CORE&lt;=E_NULL_MAX)),1,0)</f>
        <v>0</v>
      </c>
      <c r="AL2307" s="31" t="n">
        <f aca="false">IF(AK2307=1,IF(OBJECTIVE=1,AI2307,AJ2307),1000000000000)+ROW()*0.000000001</f>
        <v>1000000000000</v>
      </c>
      <c r="AM2307" s="31" t="n">
        <v>5.656313</v>
      </c>
      <c r="AN2307" s="41" t="n">
        <v>1.606508</v>
      </c>
      <c r="AO2307" s="31" t="n">
        <v>25.957714</v>
      </c>
      <c r="AP2307" s="31" t="n">
        <f aca="false">IF(CORE_MODE=1,G2307,IF(OR(CORE_MODE=3,CORE_MODE=4),G2307+(CHOOSE(N_CW+1,0,1,CW_N2,CW_N3,CW_N4,CW_N5,CW_N6)+CHOOSE(N_CW_A+1,0,CW_A1,CW_A2))*CW_PER_SWING*AM2307,AM2307))</f>
        <v>21.264139796319</v>
      </c>
      <c r="AQ2307" s="41" t="n">
        <f aca="false">IF(CORE_MODE=2,AN2307,K2307)</f>
        <v>1.617052</v>
      </c>
      <c r="AR2307" s="31" t="n">
        <f aca="false">IF(CORE_MODE=2,AO2307,L2307)</f>
        <v>26.163035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31" t="n">
        <v>9.259956</v>
      </c>
      <c r="H2308" s="8" t="n">
        <v>358.44569</v>
      </c>
      <c r="I2308" s="8" t="n">
        <v>8433.63721</v>
      </c>
      <c r="J2308" s="31" t="n">
        <v>23.528354</v>
      </c>
      <c r="K2308" s="41" t="n">
        <v>1.620483</v>
      </c>
      <c r="L2308" s="31" t="n">
        <v>35.375717</v>
      </c>
      <c r="M2308" s="8" t="n">
        <v>314.5</v>
      </c>
      <c r="N2308" s="8" t="n">
        <v>1225</v>
      </c>
      <c r="O2308" s="31" t="n">
        <v>10.797318</v>
      </c>
      <c r="P2308" s="31" t="n">
        <v>57.854094</v>
      </c>
      <c r="Q2308" s="31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31" t="n">
        <v>10.643115</v>
      </c>
      <c r="W2308" s="41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2*ROUNDUP(G2308*1000/V_ZENER,0)*PRICE_Z+(4+IF(CORE_MODE=1,1,0)+IF(OR(CORE_MODE=3,CORE_MODE=4),1+2*N_CW+2*N_CW_A,0))*ROUNDUP(G2308*DIODE_SAFETY/V_STICK,0)*PRICE_STICK</f>
        <v>78.9</v>
      </c>
      <c r="AG2308" s="24" t="n">
        <f aca="false">SUM(X2308:AF2308)</f>
        <v>6927.46562897</v>
      </c>
      <c r="AH2308" s="20" t="n">
        <f aca="false">FIXED_BOM</f>
        <v>3666</v>
      </c>
      <c r="AI2308" s="24" t="n">
        <f aca="false">(AG2308+AH2308)*(1+CONT)</f>
        <v>12182.4854733155</v>
      </c>
      <c r="AJ2308" s="24" t="n">
        <f aca="false">IF(AR2308&gt;0,AI2308/AR2308,1000000000000)</f>
        <v>344.374234826548</v>
      </c>
      <c r="AK2308" s="8" t="n">
        <f aca="false">IF(AND(AP2308&gt;=V_NEED,AR2308&gt;=P_MIN,AQ2308&gt;=Z_MIN,F2308&lt;=N_CAP,D2308&lt;=R_MAX,OR(CORONA_REQ=0,O2308&gt;=G2308),OR(CORE_MODE&lt;&gt;3,E_CORE&lt;=E_NULL_MAX)),1,0)</f>
        <v>0</v>
      </c>
      <c r="AL2308" s="31" t="n">
        <f aca="false">IF(AK2308=1,IF(OBJECTIVE=1,AI2308,AJ2308),1000000000000)+ROW()*0.000000001</f>
        <v>1000000000000</v>
      </c>
      <c r="AM2308" s="31" t="n">
        <v>5.887655</v>
      </c>
      <c r="AN2308" s="41" t="n">
        <v>1.612234</v>
      </c>
      <c r="AO2308" s="31" t="n">
        <v>35.15605</v>
      </c>
      <c r="AP2308" s="31" t="n">
        <f aca="false">IF(CORE_MODE=1,G2308,IF(OR(CORE_MODE=3,CORE_MODE=4),G2308+(CHOOSE(N_CW+1,0,1,CW_N2,CW_N3,CW_N4,CW_N5,CW_N6)+CHOOSE(N_CW_A+1,0,CW_A1,CW_A2))*CW_PER_SWING*AM2308,AM2308))</f>
        <v>21.755108363265</v>
      </c>
      <c r="AQ2308" s="41" t="n">
        <f aca="false">IF(CORE_MODE=2,AN2308,K2308)</f>
        <v>1.620483</v>
      </c>
      <c r="AR2308" s="31" t="n">
        <f aca="false">IF(CORE_MODE=2,AO2308,L2308)</f>
        <v>35.375717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31" t="n">
        <v>9.259956</v>
      </c>
      <c r="H2309" s="8" t="n">
        <v>39.172623</v>
      </c>
      <c r="I2309" s="8" t="n">
        <v>1336.742679</v>
      </c>
      <c r="J2309" s="31" t="n">
        <v>34.124411</v>
      </c>
      <c r="K2309" s="41" t="n">
        <v>1.611751</v>
      </c>
      <c r="L2309" s="31" t="n">
        <v>5.544323</v>
      </c>
      <c r="M2309" s="8" t="n">
        <v>80</v>
      </c>
      <c r="N2309" s="8" t="n">
        <v>756</v>
      </c>
      <c r="O2309" s="31" t="n">
        <v>11.260741</v>
      </c>
      <c r="P2309" s="31" t="n">
        <v>12.60614</v>
      </c>
      <c r="Q2309" s="31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31" t="n">
        <v>3.795898</v>
      </c>
      <c r="W2309" s="41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2*ROUNDUP(G2309*1000/V_ZENER,0)*PRICE_Z+(4+IF(CORE_MODE=1,1,0)+IF(OR(CORE_MODE=3,CORE_MODE=4),1+2*N_CW+2*N_CW_A,0))*ROUNDUP(G2309*DIODE_SAFETY/V_STICK,0)*PRICE_STICK</f>
        <v>78.9</v>
      </c>
      <c r="AG2309" s="24" t="n">
        <f aca="false">SUM(X2309:AF2309)</f>
        <v>1965.2027274</v>
      </c>
      <c r="AH2309" s="20" t="n">
        <f aca="false">FIXED_BOM</f>
        <v>3666</v>
      </c>
      <c r="AI2309" s="24" t="n">
        <f aca="false">(AG2309+AH2309)*(1+CONT)</f>
        <v>6475.88313651</v>
      </c>
      <c r="AJ2309" s="24" t="n">
        <f aca="false">IF(AR2309&gt;0,AI2309/AR2309,1000000000000)</f>
        <v>1168.02053857793</v>
      </c>
      <c r="AK2309" s="8" t="n">
        <f aca="false">IF(AND(AP2309&gt;=V_NEED,AR2309&gt;=P_MIN,AQ2309&gt;=Z_MIN,F2309&lt;=N_CAP,D2309&lt;=R_MAX,OR(CORONA_REQ=0,O2309&gt;=G2309),OR(CORE_MODE&lt;&gt;3,E_CORE&lt;=E_NULL_MAX)),1,0)</f>
        <v>0</v>
      </c>
      <c r="AL2309" s="31" t="n">
        <f aca="false">IF(AK2309=1,IF(OBJECTIVE=1,AI2309,AJ2309),1000000000000)+ROW()*0.000000001</f>
        <v>1000000000000</v>
      </c>
      <c r="AM2309" s="31" t="n">
        <v>5.236236</v>
      </c>
      <c r="AN2309" s="41" t="n">
        <v>1.56394</v>
      </c>
      <c r="AO2309" s="31" t="n">
        <v>5.330558</v>
      </c>
      <c r="AP2309" s="31" t="n">
        <f aca="false">IF(CORE_MODE=1,G2309,IF(OR(CORE_MODE=3,CORE_MODE=4),G2309+(CHOOSE(N_CW+1,0,1,CW_N2,CW_N3,CW_N4,CW_N5,CW_N6)+CHOOSE(N_CW_A+1,0,CW_A1,CW_A2))*CW_PER_SWING*AM2309,AM2309))</f>
        <v>20.372625922068</v>
      </c>
      <c r="AQ2309" s="41" t="n">
        <f aca="false">IF(CORE_MODE=2,AN2309,K2309)</f>
        <v>1.611751</v>
      </c>
      <c r="AR2309" s="31" t="n">
        <f aca="false">IF(CORE_MODE=2,AO2309,L2309)</f>
        <v>5.544323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31" t="n">
        <v>9.259956</v>
      </c>
      <c r="H2310" s="8" t="n">
        <v>60.414122</v>
      </c>
      <c r="I2310" s="8" t="n">
        <v>2100.595638</v>
      </c>
      <c r="J2310" s="31" t="n">
        <v>34.769944</v>
      </c>
      <c r="K2310" s="41" t="n">
        <v>1.633037</v>
      </c>
      <c r="L2310" s="31" t="n">
        <v>8.913756</v>
      </c>
      <c r="M2310" s="8" t="n">
        <v>115</v>
      </c>
      <c r="N2310" s="8" t="n">
        <v>826</v>
      </c>
      <c r="O2310" s="31" t="n">
        <v>11.260741</v>
      </c>
      <c r="P2310" s="31" t="n">
        <v>18.90921</v>
      </c>
      <c r="Q2310" s="31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31" t="n">
        <v>4.817871</v>
      </c>
      <c r="W2310" s="41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2*ROUNDUP(G2310*1000/V_ZENER,0)*PRICE_Z+(4+IF(CORE_MODE=1,1,0)+IF(OR(CORE_MODE=3,CORE_MODE=4),1+2*N_CW+2*N_CW_A,0))*ROUNDUP(G2310*DIODE_SAFETY/V_STICK,0)*PRICE_STICK</f>
        <v>78.9</v>
      </c>
      <c r="AG2310" s="24" t="n">
        <f aca="false">SUM(X2310:AF2310)</f>
        <v>2650.91848756</v>
      </c>
      <c r="AH2310" s="20" t="n">
        <f aca="false">FIXED_BOM</f>
        <v>3666</v>
      </c>
      <c r="AI2310" s="24" t="n">
        <f aca="false">(AG2310+AH2310)*(1+CONT)</f>
        <v>7264.456260694</v>
      </c>
      <c r="AJ2310" s="24" t="n">
        <f aca="false">IF(AR2310&gt;0,AI2310/AR2310,1000000000000)</f>
        <v>814.971406071021</v>
      </c>
      <c r="AK2310" s="8" t="n">
        <f aca="false">IF(AND(AP2310&gt;=V_NEED,AR2310&gt;=P_MIN,AQ2310&gt;=Z_MIN,F2310&lt;=N_CAP,D2310&lt;=R_MAX,OR(CORONA_REQ=0,O2310&gt;=G2310),OR(CORE_MODE&lt;&gt;3,E_CORE&lt;=E_NULL_MAX)),1,0)</f>
        <v>0</v>
      </c>
      <c r="AL2310" s="31" t="n">
        <f aca="false">IF(AK2310=1,IF(OBJECTIVE=1,AI2310,AJ2310),1000000000000)+ROW()*0.000000001</f>
        <v>1000000000000</v>
      </c>
      <c r="AM2310" s="31" t="n">
        <v>5.305721</v>
      </c>
      <c r="AN2310" s="41" t="n">
        <v>1.600221</v>
      </c>
      <c r="AO2310" s="31" t="n">
        <v>8.694386</v>
      </c>
      <c r="AP2310" s="31" t="n">
        <f aca="false">IF(CORE_MODE=1,G2310,IF(OR(CORE_MODE=3,CORE_MODE=4),G2310+(CHOOSE(N_CW+1,0,1,CW_N2,CW_N3,CW_N4,CW_N5,CW_N6)+CHOOSE(N_CW_A+1,0,CW_A1,CW_A2))*CW_PER_SWING*AM2310,AM2310))</f>
        <v>20.520091366623</v>
      </c>
      <c r="AQ2310" s="41" t="n">
        <f aca="false">IF(CORE_MODE=2,AN2310,K2310)</f>
        <v>1.633037</v>
      </c>
      <c r="AR2310" s="31" t="n">
        <f aca="false">IF(CORE_MODE=2,AO2310,L2310)</f>
        <v>8.913756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31" t="n">
        <v>9.259956</v>
      </c>
      <c r="H2311" s="8" t="n">
        <v>81.655621</v>
      </c>
      <c r="I2311" s="8" t="n">
        <v>2864.448597</v>
      </c>
      <c r="J2311" s="31" t="n">
        <v>35.079625</v>
      </c>
      <c r="K2311" s="41" t="n">
        <v>1.643066</v>
      </c>
      <c r="L2311" s="31" t="n">
        <v>12.28238</v>
      </c>
      <c r="M2311" s="8" t="n">
        <v>157</v>
      </c>
      <c r="N2311" s="8" t="n">
        <v>910</v>
      </c>
      <c r="O2311" s="31" t="n">
        <v>11.260741</v>
      </c>
      <c r="P2311" s="31" t="n">
        <v>25.21228</v>
      </c>
      <c r="Q2311" s="31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31" t="n">
        <v>6.044238</v>
      </c>
      <c r="W2311" s="41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2*ROUNDUP(G2311*1000/V_ZENER,0)*PRICE_Z+(4+IF(CORE_MODE=1,1,0)+IF(OR(CORE_MODE=3,CORE_MODE=4),1+2*N_CW+2*N_CW_A,0))*ROUNDUP(G2311*DIODE_SAFETY/V_STICK,0)*PRICE_STICK</f>
        <v>78.9</v>
      </c>
      <c r="AG2311" s="24" t="n">
        <f aca="false">SUM(X2311:AF2311)</f>
        <v>3474.26007201</v>
      </c>
      <c r="AH2311" s="20" t="n">
        <f aca="false">FIXED_BOM</f>
        <v>3666</v>
      </c>
      <c r="AI2311" s="24" t="n">
        <f aca="false">(AG2311+AH2311)*(1+CONT)</f>
        <v>8211.2990828115</v>
      </c>
      <c r="AJ2311" s="24" t="n">
        <f aca="false">IF(AR2311&gt;0,AI2311/AR2311,1000000000000)</f>
        <v>668.542992710818</v>
      </c>
      <c r="AK2311" s="8" t="n">
        <f aca="false">IF(AND(AP2311&gt;=V_NEED,AR2311&gt;=P_MIN,AQ2311&gt;=Z_MIN,F2311&lt;=N_CAP,D2311&lt;=R_MAX,OR(CORONA_REQ=0,O2311&gt;=G2311),OR(CORE_MODE&lt;&gt;3,E_CORE&lt;=E_NULL_MAX)),1,0)</f>
        <v>0</v>
      </c>
      <c r="AL2311" s="31" t="n">
        <f aca="false">IF(AK2311=1,IF(OBJECTIVE=1,AI2311,AJ2311),1000000000000)+ROW()*0.000000001</f>
        <v>1000000000000</v>
      </c>
      <c r="AM2311" s="31" t="n">
        <v>5.360267</v>
      </c>
      <c r="AN2311" s="41" t="n">
        <v>1.619208</v>
      </c>
      <c r="AO2311" s="31" t="n">
        <v>12.073386</v>
      </c>
      <c r="AP2311" s="31" t="n">
        <f aca="false">IF(CORE_MODE=1,G2311,IF(OR(CORE_MODE=3,CORE_MODE=4),G2311+(CHOOSE(N_CW+1,0,1,CW_N2,CW_N3,CW_N4,CW_N5,CW_N6)+CHOOSE(N_CW_A+1,0,CW_A1,CW_A2))*CW_PER_SWING*AM2311,AM2311))</f>
        <v>20.635852324221</v>
      </c>
      <c r="AQ2311" s="41" t="n">
        <f aca="false">IF(CORE_MODE=2,AN2311,K2311)</f>
        <v>1.643066</v>
      </c>
      <c r="AR2311" s="31" t="n">
        <f aca="false">IF(CORE_MODE=2,AO2311,L2311)</f>
        <v>12.28238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31" t="n">
        <v>9.259956</v>
      </c>
      <c r="H2312" s="8" t="n">
        <v>102.89712</v>
      </c>
      <c r="I2312" s="8" t="n">
        <v>3628.301556</v>
      </c>
      <c r="J2312" s="31" t="n">
        <v>35.261449</v>
      </c>
      <c r="K2312" s="41" t="n">
        <v>1.649251</v>
      </c>
      <c r="L2312" s="31" t="n">
        <v>15.656535</v>
      </c>
      <c r="M2312" s="8" t="n">
        <v>192</v>
      </c>
      <c r="N2312" s="8" t="n">
        <v>980</v>
      </c>
      <c r="O2312" s="31" t="n">
        <v>11.260741</v>
      </c>
      <c r="P2312" s="31" t="n">
        <v>31.51535</v>
      </c>
      <c r="Q2312" s="31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31" t="n">
        <v>7.066211</v>
      </c>
      <c r="W2312" s="41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2*ROUNDUP(G2312*1000/V_ZENER,0)*PRICE_Z+(4+IF(CORE_MODE=1,1,0)+IF(OR(CORE_MODE=3,CORE_MODE=4),1+2*N_CW+2*N_CW_A,0))*ROUNDUP(G2312*DIODE_SAFETY/V_STICK,0)*PRICE_STICK</f>
        <v>78.9</v>
      </c>
      <c r="AG2312" s="24" t="n">
        <f aca="false">SUM(X2312:AF2312)</f>
        <v>4159.97583217</v>
      </c>
      <c r="AH2312" s="20" t="n">
        <f aca="false">FIXED_BOM</f>
        <v>3666</v>
      </c>
      <c r="AI2312" s="24" t="n">
        <f aca="false">(AG2312+AH2312)*(1+CONT)</f>
        <v>8999.8722069955</v>
      </c>
      <c r="AJ2312" s="24" t="n">
        <f aca="false">IF(AR2312&gt;0,AI2312/AR2312,1000000000000)</f>
        <v>574.831672972053</v>
      </c>
      <c r="AK2312" s="8" t="n">
        <f aca="false">IF(AND(AP2312&gt;=V_NEED,AR2312&gt;=P_MIN,AQ2312&gt;=Z_MIN,F2312&lt;=N_CAP,D2312&lt;=R_MAX,OR(CORONA_REQ=0,O2312&gt;=G2312),OR(CORE_MODE&lt;&gt;3,E_CORE&lt;=E_NULL_MAX)),1,0)</f>
        <v>0</v>
      </c>
      <c r="AL2312" s="31" t="n">
        <f aca="false">IF(AK2312=1,IF(OBJECTIVE=1,AI2312,AJ2312),1000000000000)+ROW()*0.000000001</f>
        <v>1000000000000</v>
      </c>
      <c r="AM2312" s="31" t="n">
        <v>5.447114</v>
      </c>
      <c r="AN2312" s="41" t="n">
        <v>1.629692</v>
      </c>
      <c r="AO2312" s="31" t="n">
        <v>15.442398</v>
      </c>
      <c r="AP2312" s="31" t="n">
        <f aca="false">IF(CORE_MODE=1,G2312,IF(OR(CORE_MODE=3,CORE_MODE=4),G2312+(CHOOSE(N_CW+1,0,1,CW_N2,CW_N3,CW_N4,CW_N5,CW_N6)+CHOOSE(N_CW_A+1,0,CW_A1,CW_A2))*CW_PER_SWING*AM2312,AM2312))</f>
        <v>20.820164498982</v>
      </c>
      <c r="AQ2312" s="41" t="n">
        <f aca="false">IF(CORE_MODE=2,AN2312,K2312)</f>
        <v>1.649251</v>
      </c>
      <c r="AR2312" s="31" t="n">
        <f aca="false">IF(CORE_MODE=2,AO2312,L2312)</f>
        <v>15.656535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31" t="n">
        <v>9.259956</v>
      </c>
      <c r="H2313" s="8" t="n">
        <v>124.138619</v>
      </c>
      <c r="I2313" s="8" t="n">
        <v>4392.154515</v>
      </c>
      <c r="J2313" s="31" t="n">
        <v>35.381049</v>
      </c>
      <c r="K2313" s="41" t="n">
        <v>1.652702</v>
      </c>
      <c r="L2313" s="31" t="n">
        <v>19.01862</v>
      </c>
      <c r="M2313" s="8" t="n">
        <v>227</v>
      </c>
      <c r="N2313" s="8" t="n">
        <v>1050</v>
      </c>
      <c r="O2313" s="31" t="n">
        <v>11.260741</v>
      </c>
      <c r="P2313" s="31" t="n">
        <v>37.81842</v>
      </c>
      <c r="Q2313" s="31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31" t="n">
        <v>8.088184</v>
      </c>
      <c r="W2313" s="41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2*ROUNDUP(G2313*1000/V_ZENER,0)*PRICE_Z+(4+IF(CORE_MODE=1,1,0)+IF(OR(CORE_MODE=3,CORE_MODE=4),1+2*N_CW+2*N_CW_A,0))*ROUNDUP(G2313*DIODE_SAFETY/V_STICK,0)*PRICE_STICK</f>
        <v>78.9</v>
      </c>
      <c r="AG2313" s="24" t="n">
        <f aca="false">SUM(X2313:AF2313)</f>
        <v>4845.69158186</v>
      </c>
      <c r="AH2313" s="20" t="n">
        <f aca="false">FIXED_BOM</f>
        <v>3666</v>
      </c>
      <c r="AI2313" s="24" t="n">
        <f aca="false">(AG2313+AH2313)*(1+CONT)</f>
        <v>9788.445319139</v>
      </c>
      <c r="AJ2313" s="24" t="n">
        <f aca="false">IF(AR2313&gt;0,AI2313/AR2313,1000000000000)</f>
        <v>514.676949176071</v>
      </c>
      <c r="AK2313" s="8" t="n">
        <f aca="false">IF(AND(AP2313&gt;=V_NEED,AR2313&gt;=P_MIN,AQ2313&gt;=Z_MIN,F2313&lt;=N_CAP,D2313&lt;=R_MAX,OR(CORONA_REQ=0,O2313&gt;=G2313),OR(CORE_MODE&lt;&gt;3,E_CORE&lt;=E_NULL_MAX)),1,0)</f>
        <v>0</v>
      </c>
      <c r="AL2313" s="31" t="n">
        <f aca="false">IF(AK2313=1,IF(OBJECTIVE=1,AI2313,AJ2313),1000000000000)+ROW()*0.000000001</f>
        <v>1000000000000</v>
      </c>
      <c r="AM2313" s="31" t="n">
        <v>5.526213</v>
      </c>
      <c r="AN2313" s="41" t="n">
        <v>1.636144</v>
      </c>
      <c r="AO2313" s="31" t="n">
        <v>18.80065</v>
      </c>
      <c r="AP2313" s="31" t="n">
        <f aca="false">IF(CORE_MODE=1,G2313,IF(OR(CORE_MODE=3,CORE_MODE=4),G2313+(CHOOSE(N_CW+1,0,1,CW_N2,CW_N3,CW_N4,CW_N5,CW_N6)+CHOOSE(N_CW_A+1,0,CW_A1,CW_A2))*CW_PER_SWING*AM2313,AM2313))</f>
        <v>20.988033380019</v>
      </c>
      <c r="AQ2313" s="41" t="n">
        <f aca="false">IF(CORE_MODE=2,AN2313,K2313)</f>
        <v>1.652702</v>
      </c>
      <c r="AR2313" s="31" t="n">
        <f aca="false">IF(CORE_MODE=2,AO2313,L2313)</f>
        <v>19.01862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31" t="n">
        <v>9.259956</v>
      </c>
      <c r="H2314" s="8" t="n">
        <v>166.621616</v>
      </c>
      <c r="I2314" s="8" t="n">
        <v>5919.860434</v>
      </c>
      <c r="J2314" s="31" t="n">
        <v>35.528766</v>
      </c>
      <c r="K2314" s="41" t="n">
        <v>1.657375</v>
      </c>
      <c r="L2314" s="31" t="n">
        <v>25.754299</v>
      </c>
      <c r="M2314" s="8" t="n">
        <v>304</v>
      </c>
      <c r="N2314" s="8" t="n">
        <v>1204</v>
      </c>
      <c r="O2314" s="31" t="n">
        <v>11.260741</v>
      </c>
      <c r="P2314" s="31" t="n">
        <v>50.42456</v>
      </c>
      <c r="Q2314" s="31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31" t="n">
        <v>10.336523</v>
      </c>
      <c r="W2314" s="41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2*ROUNDUP(G2314*1000/V_ZENER,0)*PRICE_Z+(4+IF(CORE_MODE=1,1,0)+IF(OR(CORE_MODE=3,CORE_MODE=4),1+2*N_CW+2*N_CW_A,0))*ROUNDUP(G2314*DIODE_SAFETY/V_STICK,0)*PRICE_STICK</f>
        <v>78.9</v>
      </c>
      <c r="AG2314" s="24" t="n">
        <f aca="false">SUM(X2314:AF2314)</f>
        <v>6354.74892647</v>
      </c>
      <c r="AH2314" s="20" t="n">
        <f aca="false">FIXED_BOM</f>
        <v>3666</v>
      </c>
      <c r="AI2314" s="24" t="n">
        <f aca="false">(AG2314+AH2314)*(1+CONT)</f>
        <v>11523.8612654405</v>
      </c>
      <c r="AJ2314" s="24" t="n">
        <f aca="false">IF(AR2314&gt;0,AI2314/AR2314,1000000000000)</f>
        <v>447.453889754114</v>
      </c>
      <c r="AK2314" s="8" t="n">
        <f aca="false">IF(AND(AP2314&gt;=V_NEED,AR2314&gt;=P_MIN,AQ2314&gt;=Z_MIN,F2314&lt;=N_CAP,D2314&lt;=R_MAX,OR(CORONA_REQ=0,O2314&gt;=G2314),OR(CORE_MODE&lt;&gt;3,E_CORE&lt;=E_NULL_MAX)),1,0)</f>
        <v>0</v>
      </c>
      <c r="AL2314" s="31" t="n">
        <f aca="false">IF(AK2314=1,IF(OBJECTIVE=1,AI2314,AJ2314),1000000000000)+ROW()*0.000000001</f>
        <v>1000000000000</v>
      </c>
      <c r="AM2314" s="31" t="n">
        <v>5.649787</v>
      </c>
      <c r="AN2314" s="41" t="n">
        <v>1.645541</v>
      </c>
      <c r="AO2314" s="31" t="n">
        <v>25.548245</v>
      </c>
      <c r="AP2314" s="31" t="n">
        <f aca="false">IF(CORE_MODE=1,G2314,IF(OR(CORE_MODE=3,CORE_MODE=4),G2314+(CHOOSE(N_CW+1,0,1,CW_N2,CW_N3,CW_N4,CW_N5,CW_N6)+CHOOSE(N_CW_A+1,0,CW_A1,CW_A2))*CW_PER_SWING*AM2314,AM2314))</f>
        <v>21.250289907981</v>
      </c>
      <c r="AQ2314" s="41" t="n">
        <f aca="false">IF(CORE_MODE=2,AN2314,K2314)</f>
        <v>1.657375</v>
      </c>
      <c r="AR2314" s="31" t="n">
        <f aca="false">IF(CORE_MODE=2,AO2314,L2314)</f>
        <v>25.754299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31" t="n">
        <v>9.259956</v>
      </c>
      <c r="H2315" s="8" t="n">
        <v>53.77714</v>
      </c>
      <c r="I2315" s="8" t="n">
        <v>1622.240149</v>
      </c>
      <c r="J2315" s="31" t="n">
        <v>30.16598</v>
      </c>
      <c r="K2315" s="41" t="n">
        <v>1.61126</v>
      </c>
      <c r="L2315" s="31" t="n">
        <v>6.728684</v>
      </c>
      <c r="M2315" s="8" t="n">
        <v>80</v>
      </c>
      <c r="N2315" s="8" t="n">
        <v>756</v>
      </c>
      <c r="O2315" s="31" t="n">
        <v>11.260741</v>
      </c>
      <c r="P2315" s="31" t="n">
        <v>14.981184</v>
      </c>
      <c r="Q2315" s="31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31" t="n">
        <v>3.795898</v>
      </c>
      <c r="W2315" s="41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2*ROUNDUP(G2315*1000/V_ZENER,0)*PRICE_Z+(4+IF(CORE_MODE=1,1,0)+IF(OR(CORE_MODE=3,CORE_MODE=4),1+2*N_CW+2*N_CW_A,0))*ROUNDUP(G2315*DIODE_SAFETY/V_STICK,0)*PRICE_STICK</f>
        <v>78.9</v>
      </c>
      <c r="AG2315" s="24" t="n">
        <f aca="false">SUM(X2315:AF2315)</f>
        <v>1993.63200408</v>
      </c>
      <c r="AH2315" s="20" t="n">
        <f aca="false">FIXED_BOM</f>
        <v>3666</v>
      </c>
      <c r="AI2315" s="24" t="n">
        <f aca="false">(AG2315+AH2315)*(1+CONT)</f>
        <v>6508.576804692</v>
      </c>
      <c r="AJ2315" s="24" t="n">
        <f aca="false">IF(AR2315&gt;0,AI2315/AR2315,1000000000000)</f>
        <v>967.288225259501</v>
      </c>
      <c r="AK2315" s="8" t="n">
        <f aca="false">IF(AND(AP2315&gt;=V_NEED,AR2315&gt;=P_MIN,AQ2315&gt;=Z_MIN,F2315&lt;=N_CAP,D2315&lt;=R_MAX,OR(CORONA_REQ=0,O2315&gt;=G2315),OR(CORE_MODE&lt;&gt;3,E_CORE&lt;=E_NULL_MAX)),1,0)</f>
        <v>0</v>
      </c>
      <c r="AL2315" s="31" t="n">
        <f aca="false">IF(AK2315=1,IF(OBJECTIVE=1,AI2315,AJ2315),1000000000000)+ROW()*0.000000001</f>
        <v>1000000000000</v>
      </c>
      <c r="AM2315" s="31" t="n">
        <v>5.253403</v>
      </c>
      <c r="AN2315" s="41" t="n">
        <v>1.571923</v>
      </c>
      <c r="AO2315" s="31" t="n">
        <v>6.518584</v>
      </c>
      <c r="AP2315" s="31" t="n">
        <f aca="false">IF(CORE_MODE=1,G2315,IF(OR(CORE_MODE=3,CORE_MODE=4),G2315+(CHOOSE(N_CW+1,0,1,CW_N2,CW_N3,CW_N4,CW_N5,CW_N6)+CHOOSE(N_CW_A+1,0,CW_A1,CW_A2))*CW_PER_SWING*AM2315,AM2315))</f>
        <v>20.409058810989</v>
      </c>
      <c r="AQ2315" s="41" t="n">
        <f aca="false">IF(CORE_MODE=2,AN2315,K2315)</f>
        <v>1.61126</v>
      </c>
      <c r="AR2315" s="31" t="n">
        <f aca="false">IF(CORE_MODE=2,AO2315,L2315)</f>
        <v>6.728684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31" t="n">
        <v>9.259956</v>
      </c>
      <c r="H2316" s="8" t="n">
        <v>83.364078</v>
      </c>
      <c r="I2316" s="8" t="n">
        <v>2549.23452</v>
      </c>
      <c r="J2316" s="31" t="n">
        <v>30.579532</v>
      </c>
      <c r="K2316" s="41" t="n">
        <v>1.627568</v>
      </c>
      <c r="L2316" s="31" t="n">
        <v>10.760466</v>
      </c>
      <c r="M2316" s="8" t="n">
        <v>122</v>
      </c>
      <c r="N2316" s="8" t="n">
        <v>840</v>
      </c>
      <c r="O2316" s="31" t="n">
        <v>11.260741</v>
      </c>
      <c r="P2316" s="31" t="n">
        <v>22.471776</v>
      </c>
      <c r="Q2316" s="31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31" t="n">
        <v>5.022266</v>
      </c>
      <c r="W2316" s="41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2*ROUNDUP(G2316*1000/V_ZENER,0)*PRICE_Z+(4+IF(CORE_MODE=1,1,0)+IF(OR(CORE_MODE=3,CORE_MODE=4),1+2*N_CW+2*N_CW_A,0))*ROUNDUP(G2316*DIODE_SAFETY/V_STICK,0)*PRICE_STICK</f>
        <v>78.9</v>
      </c>
      <c r="AG2316" s="24" t="n">
        <f aca="false">SUM(X2316:AF2316)</f>
        <v>2831.18835734</v>
      </c>
      <c r="AH2316" s="20" t="n">
        <f aca="false">FIXED_BOM</f>
        <v>3666</v>
      </c>
      <c r="AI2316" s="24" t="n">
        <f aca="false">(AG2316+AH2316)*(1+CONT)</f>
        <v>7471.766610941</v>
      </c>
      <c r="AJ2316" s="24" t="n">
        <f aca="false">IF(AR2316&gt;0,AI2316/AR2316,1000000000000)</f>
        <v>694.372029142697</v>
      </c>
      <c r="AK2316" s="8" t="n">
        <f aca="false">IF(AND(AP2316&gt;=V_NEED,AR2316&gt;=P_MIN,AQ2316&gt;=Z_MIN,F2316&lt;=N_CAP,D2316&lt;=R_MAX,OR(CORONA_REQ=0,O2316&gt;=G2316),OR(CORE_MODE&lt;&gt;3,E_CORE&lt;=E_NULL_MAX)),1,0)</f>
        <v>0</v>
      </c>
      <c r="AL2316" s="31" t="n">
        <f aca="false">IF(AK2316=1,IF(OBJECTIVE=1,AI2316,AJ2316),1000000000000)+ROW()*0.000000001</f>
        <v>1000000000000</v>
      </c>
      <c r="AM2316" s="31" t="n">
        <v>5.33253</v>
      </c>
      <c r="AN2316" s="41" t="n">
        <v>1.600875</v>
      </c>
      <c r="AO2316" s="31" t="n">
        <v>10.544744</v>
      </c>
      <c r="AP2316" s="31" t="n">
        <f aca="false">IF(CORE_MODE=1,G2316,IF(OR(CORE_MODE=3,CORE_MODE=4),G2316+(CHOOSE(N_CW+1,0,1,CW_N2,CW_N3,CW_N4,CW_N5,CW_N6)+CHOOSE(N_CW_A+1,0,CW_A1,CW_A2))*CW_PER_SWING*AM2316,AM2316))</f>
        <v>20.57698711539</v>
      </c>
      <c r="AQ2316" s="41" t="n">
        <f aca="false">IF(CORE_MODE=2,AN2316,K2316)</f>
        <v>1.627568</v>
      </c>
      <c r="AR2316" s="31" t="n">
        <f aca="false">IF(CORE_MODE=2,AO2316,L2316)</f>
        <v>10.760466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31" t="n">
        <v>9.259956</v>
      </c>
      <c r="H2317" s="8" t="n">
        <v>112.951015</v>
      </c>
      <c r="I2317" s="8" t="n">
        <v>3476.22889</v>
      </c>
      <c r="J2317" s="31" t="n">
        <v>30.776429</v>
      </c>
      <c r="K2317" s="41" t="n">
        <v>1.636889</v>
      </c>
      <c r="L2317" s="31" t="n">
        <v>14.819806</v>
      </c>
      <c r="M2317" s="8" t="n">
        <v>164</v>
      </c>
      <c r="N2317" s="8" t="n">
        <v>924</v>
      </c>
      <c r="O2317" s="31" t="n">
        <v>11.260741</v>
      </c>
      <c r="P2317" s="31" t="n">
        <v>29.962368</v>
      </c>
      <c r="Q2317" s="31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31" t="n">
        <v>6.248633</v>
      </c>
      <c r="W2317" s="41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2*ROUNDUP(G2317*1000/V_ZENER,0)*PRICE_Z+(4+IF(CORE_MODE=1,1,0)+IF(OR(CORE_MODE=3,CORE_MODE=4),1+2*N_CW+2*N_CW_A,0))*ROUNDUP(G2317*DIODE_SAFETY/V_STICK,0)*PRICE_STICK</f>
        <v>78.9</v>
      </c>
      <c r="AG2317" s="24" t="n">
        <f aca="false">SUM(X2317:AF2317)</f>
        <v>3668.74457363</v>
      </c>
      <c r="AH2317" s="20" t="n">
        <f aca="false">FIXED_BOM</f>
        <v>3666</v>
      </c>
      <c r="AI2317" s="24" t="n">
        <f aca="false">(AG2317+AH2317)*(1+CONT)</f>
        <v>8434.9562596745</v>
      </c>
      <c r="AJ2317" s="24" t="n">
        <f aca="false">IF(AR2317&gt;0,AI2317/AR2317,1000000000000)</f>
        <v>569.167792053047</v>
      </c>
      <c r="AK2317" s="8" t="n">
        <f aca="false">IF(AND(AP2317&gt;=V_NEED,AR2317&gt;=P_MIN,AQ2317&gt;=Z_MIN,F2317&lt;=N_CAP,D2317&lt;=R_MAX,OR(CORONA_REQ=0,O2317&gt;=G2317),OR(CORE_MODE&lt;&gt;3,E_CORE&lt;=E_NULL_MAX)),1,0)</f>
        <v>0</v>
      </c>
      <c r="AL2317" s="31" t="n">
        <f aca="false">IF(AK2317=1,IF(OBJECTIVE=1,AI2317,AJ2317),1000000000000)+ROW()*0.000000001</f>
        <v>1000000000000</v>
      </c>
      <c r="AM2317" s="31" t="n">
        <v>5.421348</v>
      </c>
      <c r="AN2317" s="41" t="n">
        <v>1.617069</v>
      </c>
      <c r="AO2317" s="31" t="n">
        <v>14.607834</v>
      </c>
      <c r="AP2317" s="31" t="n">
        <f aca="false">IF(CORE_MODE=1,G2317,IF(OR(CORE_MODE=3,CORE_MODE=4),G2317+(CHOOSE(N_CW+1,0,1,CW_N2,CW_N3,CW_N4,CW_N5,CW_N6)+CHOOSE(N_CW_A+1,0,CW_A1,CW_A2))*CW_PER_SWING*AM2317,AM2317))</f>
        <v>20.765482270524</v>
      </c>
      <c r="AQ2317" s="41" t="n">
        <f aca="false">IF(CORE_MODE=2,AN2317,K2317)</f>
        <v>1.636889</v>
      </c>
      <c r="AR2317" s="31" t="n">
        <f aca="false">IF(CORE_MODE=2,AO2317,L2317)</f>
        <v>14.819806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31" t="n">
        <v>9.259956</v>
      </c>
      <c r="H2318" s="8" t="n">
        <v>142.537953</v>
      </c>
      <c r="I2318" s="8" t="n">
        <v>4403.223261</v>
      </c>
      <c r="J2318" s="31" t="n">
        <v>30.891585</v>
      </c>
      <c r="K2318" s="41" t="n">
        <v>1.641623</v>
      </c>
      <c r="L2318" s="31" t="n">
        <v>18.863935</v>
      </c>
      <c r="M2318" s="8" t="n">
        <v>199</v>
      </c>
      <c r="N2318" s="8" t="n">
        <v>994</v>
      </c>
      <c r="O2318" s="31" t="n">
        <v>11.260741</v>
      </c>
      <c r="P2318" s="31" t="n">
        <v>37.45296</v>
      </c>
      <c r="Q2318" s="31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31" t="n">
        <v>7.270605</v>
      </c>
      <c r="W2318" s="41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2*ROUNDUP(G2318*1000/V_ZENER,0)*PRICE_Z+(4+IF(CORE_MODE=1,1,0)+IF(OR(CORE_MODE=3,CORE_MODE=4),1+2*N_CW+2*N_CW_A,0))*ROUNDUP(G2318*DIODE_SAFETY/V_STICK,0)*PRICE_STICK</f>
        <v>78.9</v>
      </c>
      <c r="AG2318" s="24" t="n">
        <f aca="false">SUM(X2318:AF2318)</f>
        <v>4368.67490666</v>
      </c>
      <c r="AH2318" s="20" t="n">
        <f aca="false">FIXED_BOM</f>
        <v>3666</v>
      </c>
      <c r="AI2318" s="24" t="n">
        <f aca="false">(AG2318+AH2318)*(1+CONT)</f>
        <v>9239.876142659</v>
      </c>
      <c r="AJ2318" s="24" t="n">
        <f aca="false">IF(AR2318&gt;0,AI2318/AR2318,1000000000000)</f>
        <v>489.817004917532</v>
      </c>
      <c r="AK2318" s="8" t="n">
        <f aca="false">IF(AND(AP2318&gt;=V_NEED,AR2318&gt;=P_MIN,AQ2318&gt;=Z_MIN,F2318&lt;=N_CAP,D2318&lt;=R_MAX,OR(CORONA_REQ=0,O2318&gt;=G2318),OR(CORE_MODE&lt;&gt;3,E_CORE&lt;=E_NULL_MAX)),1,0)</f>
        <v>0</v>
      </c>
      <c r="AL2318" s="31" t="n">
        <f aca="false">IF(AK2318=1,IF(OBJECTIVE=1,AI2318,AJ2318),1000000000000)+ROW()*0.000000001</f>
        <v>1000000000000</v>
      </c>
      <c r="AM2318" s="31" t="n">
        <v>5.518203</v>
      </c>
      <c r="AN2318" s="41" t="n">
        <v>1.625436</v>
      </c>
      <c r="AO2318" s="31" t="n">
        <v>18.646278</v>
      </c>
      <c r="AP2318" s="31" t="n">
        <f aca="false">IF(CORE_MODE=1,G2318,IF(OR(CORE_MODE=3,CORE_MODE=4),G2318+(CHOOSE(N_CW+1,0,1,CW_N2,CW_N3,CW_N4,CW_N5,CW_N6)+CHOOSE(N_CW_A+1,0,CW_A1,CW_A2))*CW_PER_SWING*AM2318,AM2318))</f>
        <v>20.971034053389</v>
      </c>
      <c r="AQ2318" s="41" t="n">
        <f aca="false">IF(CORE_MODE=2,AN2318,K2318)</f>
        <v>1.641623</v>
      </c>
      <c r="AR2318" s="31" t="n">
        <f aca="false">IF(CORE_MODE=2,AO2318,L2318)</f>
        <v>18.863935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31" t="n">
        <v>9.259956</v>
      </c>
      <c r="H2319" s="8" t="n">
        <v>172.12489</v>
      </c>
      <c r="I2319" s="8" t="n">
        <v>5330.217632</v>
      </c>
      <c r="J2319" s="31" t="n">
        <v>30.967152</v>
      </c>
      <c r="K2319" s="41" t="n">
        <v>1.64412</v>
      </c>
      <c r="L2319" s="31" t="n">
        <v>22.890857</v>
      </c>
      <c r="M2319" s="8" t="n">
        <v>241</v>
      </c>
      <c r="N2319" s="8" t="n">
        <v>1078</v>
      </c>
      <c r="O2319" s="31" t="n">
        <v>11.260741</v>
      </c>
      <c r="P2319" s="31" t="n">
        <v>44.943552</v>
      </c>
      <c r="Q2319" s="31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31" t="n">
        <v>8.496973</v>
      </c>
      <c r="W2319" s="41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2*ROUNDUP(G2319*1000/V_ZENER,0)*PRICE_Z+(4+IF(CORE_MODE=1,1,0)+IF(OR(CORE_MODE=3,CORE_MODE=4),1+2*N_CW+2*N_CW_A,0))*ROUNDUP(G2319*DIODE_SAFETY/V_STICK,0)*PRICE_STICK</f>
        <v>78.9</v>
      </c>
      <c r="AG2319" s="24" t="n">
        <f aca="false">SUM(X2319:AF2319)</f>
        <v>5206.23124295</v>
      </c>
      <c r="AH2319" s="20" t="n">
        <f aca="false">FIXED_BOM</f>
        <v>3666</v>
      </c>
      <c r="AI2319" s="24" t="n">
        <f aca="false">(AG2319+AH2319)*(1+CONT)</f>
        <v>10203.0659293925</v>
      </c>
      <c r="AJ2319" s="24" t="n">
        <f aca="false">IF(AR2319&gt;0,AI2319/AR2319,1000000000000)</f>
        <v>445.726690328479</v>
      </c>
      <c r="AK2319" s="8" t="n">
        <f aca="false">IF(AND(AP2319&gt;=V_NEED,AR2319&gt;=P_MIN,AQ2319&gt;=Z_MIN,F2319&lt;=N_CAP,D2319&lt;=R_MAX,OR(CORONA_REQ=0,O2319&gt;=G2319),OR(CORE_MODE&lt;&gt;3,E_CORE&lt;=E_NULL_MAX)),1,0)</f>
        <v>0</v>
      </c>
      <c r="AL2319" s="31" t="n">
        <f aca="false">IF(AK2319=1,IF(OBJECTIVE=1,AI2319,AJ2319),1000000000000)+ROW()*0.000000001</f>
        <v>1000000000000</v>
      </c>
      <c r="AM2319" s="31" t="n">
        <v>5.596481</v>
      </c>
      <c r="AN2319" s="41" t="n">
        <v>1.630897</v>
      </c>
      <c r="AO2319" s="31" t="n">
        <v>22.677861</v>
      </c>
      <c r="AP2319" s="31" t="n">
        <f aca="false">IF(CORE_MODE=1,G2319,IF(OR(CORE_MODE=3,CORE_MODE=4),G2319+(CHOOSE(N_CW+1,0,1,CW_N2,CW_N3,CW_N4,CW_N5,CW_N6)+CHOOSE(N_CW_A+1,0,CW_A1,CW_A2))*CW_PER_SWING*AM2319,AM2319))</f>
        <v>21.137160556503</v>
      </c>
      <c r="AQ2319" s="41" t="n">
        <f aca="false">IF(CORE_MODE=2,AN2319,K2319)</f>
        <v>1.64412</v>
      </c>
      <c r="AR2319" s="31" t="n">
        <f aca="false">IF(CORE_MODE=2,AO2319,L2319)</f>
        <v>22.890857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31" t="n">
        <v>9.259956</v>
      </c>
      <c r="H2320" s="8" t="n">
        <v>231.298765</v>
      </c>
      <c r="I2320" s="8" t="n">
        <v>7184.206373</v>
      </c>
      <c r="J2320" s="31" t="n">
        <v>31.060289</v>
      </c>
      <c r="K2320" s="41" t="n">
        <v>1.6476</v>
      </c>
      <c r="L2320" s="31" t="n">
        <v>30.962211</v>
      </c>
      <c r="M2320" s="8" t="n">
        <v>318</v>
      </c>
      <c r="N2320" s="8" t="n">
        <v>1232</v>
      </c>
      <c r="O2320" s="31" t="n">
        <v>11.260741</v>
      </c>
      <c r="P2320" s="31" t="n">
        <v>59.924736</v>
      </c>
      <c r="Q2320" s="31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31" t="n">
        <v>10.745313</v>
      </c>
      <c r="W2320" s="41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2*ROUNDUP(G2320*1000/V_ZENER,0)*PRICE_Z+(4+IF(CORE_MODE=1,1,0)+IF(OR(CORE_MODE=3,CORE_MODE=4),1+2*N_CW+2*N_CW_A,0))*ROUNDUP(G2320*DIODE_SAFETY/V_STICK,0)*PRICE_STICK</f>
        <v>78.9</v>
      </c>
      <c r="AG2320" s="24" t="n">
        <f aca="false">SUM(X2320:AF2320)</f>
        <v>6743.71786424</v>
      </c>
      <c r="AH2320" s="20" t="n">
        <f aca="false">FIXED_BOM</f>
        <v>3666</v>
      </c>
      <c r="AI2320" s="24" t="n">
        <f aca="false">(AG2320+AH2320)*(1+CONT)</f>
        <v>11971.175543876</v>
      </c>
      <c r="AJ2320" s="24" t="n">
        <f aca="false">IF(AR2320&gt;0,AI2320/AR2320,1000000000000)</f>
        <v>386.638265073383</v>
      </c>
      <c r="AK2320" s="8" t="n">
        <f aca="false">IF(AND(AP2320&gt;=V_NEED,AR2320&gt;=P_MIN,AQ2320&gt;=Z_MIN,F2320&lt;=N_CAP,D2320&lt;=R_MAX,OR(CORONA_REQ=0,O2320&gt;=G2320),OR(CORE_MODE&lt;&gt;3,E_CORE&lt;=E_NULL_MAX)),1,0)</f>
        <v>0</v>
      </c>
      <c r="AL2320" s="31" t="n">
        <f aca="false">IF(AK2320=1,IF(OBJECTIVE=1,AI2320,AJ2320),1000000000000)+ROW()*0.000000001</f>
        <v>1000000000000</v>
      </c>
      <c r="AM2320" s="31" t="n">
        <v>5.788634</v>
      </c>
      <c r="AN2320" s="41" t="n">
        <v>1.637667</v>
      </c>
      <c r="AO2320" s="31" t="n">
        <v>30.747018</v>
      </c>
      <c r="AP2320" s="31" t="n">
        <f aca="false">IF(CORE_MODE=1,G2320,IF(OR(CORE_MODE=3,CORE_MODE=4),G2320+(CHOOSE(N_CW+1,0,1,CW_N2,CW_N3,CW_N4,CW_N5,CW_N6)+CHOOSE(N_CW_A+1,0,CW_A1,CW_A2))*CW_PER_SWING*AM2320,AM2320))</f>
        <v>21.544959758742</v>
      </c>
      <c r="AQ2320" s="41" t="n">
        <f aca="false">IF(CORE_MODE=2,AN2320,K2320)</f>
        <v>1.6476</v>
      </c>
      <c r="AR2320" s="31" t="n">
        <f aca="false">IF(CORE_MODE=2,AO2320,L2320)</f>
        <v>30.962211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31" t="n">
        <v>9.259956</v>
      </c>
      <c r="H2321" s="8" t="n">
        <v>87.604237</v>
      </c>
      <c r="I2321" s="8" t="n">
        <v>1904.70866</v>
      </c>
      <c r="J2321" s="31" t="n">
        <v>21.742198</v>
      </c>
      <c r="K2321" s="41" t="n">
        <v>1.582396</v>
      </c>
      <c r="L2321" s="31" t="n">
        <v>7.660024</v>
      </c>
      <c r="M2321" s="8" t="n">
        <v>87</v>
      </c>
      <c r="N2321" s="8" t="n">
        <v>770</v>
      </c>
      <c r="O2321" s="31" t="n">
        <v>11.260741</v>
      </c>
      <c r="P2321" s="31" t="n">
        <v>17.356228</v>
      </c>
      <c r="Q2321" s="31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31" t="n">
        <v>4.000293</v>
      </c>
      <c r="W2321" s="41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2*ROUNDUP(G2321*1000/V_ZENER,0)*PRICE_Z+(4+IF(CORE_MODE=1,1,0)+IF(OR(CORE_MODE=3,CORE_MODE=4),1+2*N_CW+2*N_CW_A,0))*ROUNDUP(G2321*DIODE_SAFETY/V_STICK,0)*PRICE_STICK</f>
        <v>78.9</v>
      </c>
      <c r="AG2321" s="24" t="n">
        <f aca="false">SUM(X2321:AF2321)</f>
        <v>2159.68722902</v>
      </c>
      <c r="AH2321" s="20" t="n">
        <f aca="false">FIXED_BOM</f>
        <v>3666</v>
      </c>
      <c r="AI2321" s="24" t="n">
        <f aca="false">(AG2321+AH2321)*(1+CONT)</f>
        <v>6699.540313373</v>
      </c>
      <c r="AJ2321" s="24" t="n">
        <f aca="false">IF(AR2321&gt;0,AI2321/AR2321,1000000000000)</f>
        <v>874.610877638634</v>
      </c>
      <c r="AK2321" s="8" t="n">
        <f aca="false">IF(AND(AP2321&gt;=V_NEED,AR2321&gt;=P_MIN,AQ2321&gt;=Z_MIN,F2321&lt;=N_CAP,D2321&lt;=R_MAX,OR(CORONA_REQ=0,O2321&gt;=G2321),OR(CORE_MODE&lt;&gt;3,E_CORE&lt;=E_NULL_MAX)),1,0)</f>
        <v>0</v>
      </c>
      <c r="AL2321" s="31" t="n">
        <f aca="false">IF(AK2321=1,IF(OBJECTIVE=1,AI2321,AJ2321),1000000000000)+ROW()*0.000000001</f>
        <v>1000000000000</v>
      </c>
      <c r="AM2321" s="31" t="n">
        <v>5.263658</v>
      </c>
      <c r="AN2321" s="41" t="n">
        <v>1.549395</v>
      </c>
      <c r="AO2321" s="31" t="n">
        <v>7.446494</v>
      </c>
      <c r="AP2321" s="31" t="n">
        <f aca="false">IF(CORE_MODE=1,G2321,IF(OR(CORE_MODE=3,CORE_MODE=4),G2321+(CHOOSE(N_CW+1,0,1,CW_N2,CW_N3,CW_N4,CW_N5,CW_N6)+CHOOSE(N_CW_A+1,0,CW_A1,CW_A2))*CW_PER_SWING*AM2321,AM2321))</f>
        <v>20.430822618054</v>
      </c>
      <c r="AQ2321" s="41" t="n">
        <f aca="false">IF(CORE_MODE=2,AN2321,K2321)</f>
        <v>1.582396</v>
      </c>
      <c r="AR2321" s="31" t="n">
        <f aca="false">IF(CORE_MODE=2,AO2321,L2321)</f>
        <v>7.660024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31" t="n">
        <v>9.259956</v>
      </c>
      <c r="H2322" s="8" t="n">
        <v>136.520944</v>
      </c>
      <c r="I2322" s="8" t="n">
        <v>2993.113608</v>
      </c>
      <c r="J2322" s="31" t="n">
        <v>21.924208</v>
      </c>
      <c r="K2322" s="41" t="n">
        <v>1.596243</v>
      </c>
      <c r="L2322" s="31" t="n">
        <v>12.228966</v>
      </c>
      <c r="M2322" s="8" t="n">
        <v>129</v>
      </c>
      <c r="N2322" s="8" t="n">
        <v>854</v>
      </c>
      <c r="O2322" s="31" t="n">
        <v>11.260741</v>
      </c>
      <c r="P2322" s="31" t="n">
        <v>26.034342</v>
      </c>
      <c r="Q2322" s="31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31" t="n">
        <v>5.22666</v>
      </c>
      <c r="W2322" s="41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2*ROUNDUP(G2322*1000/V_ZENER,0)*PRICE_Z+(4+IF(CORE_MODE=1,1,0)+IF(OR(CORE_MODE=3,CORE_MODE=4),1+2*N_CW+2*N_CW_A,0))*ROUNDUP(G2322*DIODE_SAFETY/V_STICK,0)*PRICE_STICK</f>
        <v>78.9</v>
      </c>
      <c r="AG2322" s="24" t="n">
        <f aca="false">SUM(X2322:AF2322)</f>
        <v>3011.45815015</v>
      </c>
      <c r="AH2322" s="20" t="n">
        <f aca="false">FIXED_BOM</f>
        <v>3666</v>
      </c>
      <c r="AI2322" s="24" t="n">
        <f aca="false">(AG2322+AH2322)*(1+CONT)</f>
        <v>7679.0768726725</v>
      </c>
      <c r="AJ2322" s="24" t="n">
        <f aca="false">IF(AR2322&gt;0,AI2322/AR2322,1000000000000)</f>
        <v>627.941632405593</v>
      </c>
      <c r="AK2322" s="8" t="n">
        <f aca="false">IF(AND(AP2322&gt;=V_NEED,AR2322&gt;=P_MIN,AQ2322&gt;=Z_MIN,F2322&lt;=N_CAP,D2322&lt;=R_MAX,OR(CORONA_REQ=0,O2322&gt;=G2322),OR(CORE_MODE&lt;&gt;3,E_CORE&lt;=E_NULL_MAX)),1,0)</f>
        <v>0</v>
      </c>
      <c r="AL2322" s="31" t="n">
        <f aca="false">IF(AK2322=1,IF(OBJECTIVE=1,AI2322,AJ2322),1000000000000)+ROW()*0.000000001</f>
        <v>1000000000000</v>
      </c>
      <c r="AM2322" s="31" t="n">
        <v>5.341949</v>
      </c>
      <c r="AN2322" s="41" t="n">
        <v>1.575345</v>
      </c>
      <c r="AO2322" s="31" t="n">
        <v>12.027844</v>
      </c>
      <c r="AP2322" s="31" t="n">
        <f aca="false">IF(CORE_MODE=1,G2322,IF(OR(CORE_MODE=3,CORE_MODE=4),G2322+(CHOOSE(N_CW+1,0,1,CW_N2,CW_N3,CW_N4,CW_N5,CW_N6)+CHOOSE(N_CW_A+1,0,CW_A1,CW_A2))*CW_PER_SWING*AM2322,AM2322))</f>
        <v>20.596976710587</v>
      </c>
      <c r="AQ2322" s="41" t="n">
        <f aca="false">IF(CORE_MODE=2,AN2322,K2322)</f>
        <v>1.596243</v>
      </c>
      <c r="AR2322" s="31" t="n">
        <f aca="false">IF(CORE_MODE=2,AO2322,L2322)</f>
        <v>12.228966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31" t="n">
        <v>9.259956</v>
      </c>
      <c r="H2323" s="8" t="n">
        <v>185.437651</v>
      </c>
      <c r="I2323" s="8" t="n">
        <v>4081.518556</v>
      </c>
      <c r="J2323" s="31" t="n">
        <v>22.010193</v>
      </c>
      <c r="K2323" s="41" t="n">
        <v>1.603514</v>
      </c>
      <c r="L2323" s="31" t="n">
        <v>16.812255</v>
      </c>
      <c r="M2323" s="8" t="n">
        <v>171</v>
      </c>
      <c r="N2323" s="8" t="n">
        <v>938</v>
      </c>
      <c r="O2323" s="31" t="n">
        <v>11.260741</v>
      </c>
      <c r="P2323" s="31" t="n">
        <v>34.712456</v>
      </c>
      <c r="Q2323" s="31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31" t="n">
        <v>6.453027</v>
      </c>
      <c r="W2323" s="41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2*ROUNDUP(G2323*1000/V_ZENER,0)*PRICE_Z+(4+IF(CORE_MODE=1,1,0)+IF(OR(CORE_MODE=3,CORE_MODE=4),1+2*N_CW+2*N_CW_A,0))*ROUNDUP(G2323*DIODE_SAFETY/V_STICK,0)*PRICE_STICK</f>
        <v>78.9</v>
      </c>
      <c r="AG2323" s="24" t="n">
        <f aca="false">SUM(X2323:AF2323)</f>
        <v>3863.22900978</v>
      </c>
      <c r="AH2323" s="20" t="n">
        <f aca="false">FIXED_BOM</f>
        <v>3666</v>
      </c>
      <c r="AI2323" s="24" t="n">
        <f aca="false">(AG2323+AH2323)*(1+CONT)</f>
        <v>8658.613361247</v>
      </c>
      <c r="AJ2323" s="24" t="n">
        <f aca="false">IF(AR2323&gt;0,AI2323/AR2323,1000000000000)</f>
        <v>515.017965243032</v>
      </c>
      <c r="AK2323" s="8" t="n">
        <f aca="false">IF(AND(AP2323&gt;=V_NEED,AR2323&gt;=P_MIN,AQ2323&gt;=Z_MIN,F2323&lt;=N_CAP,D2323&lt;=R_MAX,OR(CORONA_REQ=0,O2323&gt;=G2323),OR(CORE_MODE&lt;&gt;3,E_CORE&lt;=E_NULL_MAX)),1,0)</f>
        <v>0</v>
      </c>
      <c r="AL2323" s="31" t="n">
        <f aca="false">IF(AK2323=1,IF(OBJECTIVE=1,AI2323,AJ2323),1000000000000)+ROW()*0.000000001</f>
        <v>1000000000000</v>
      </c>
      <c r="AM2323" s="31" t="n">
        <v>5.465368</v>
      </c>
      <c r="AN2323" s="41" t="n">
        <v>1.587118</v>
      </c>
      <c r="AO2323" s="31" t="n">
        <v>16.598583</v>
      </c>
      <c r="AP2323" s="31" t="n">
        <f aca="false">IF(CORE_MODE=1,G2323,IF(OR(CORE_MODE=3,CORE_MODE=4),G2323+(CHOOSE(N_CW+1,0,1,CW_N2,CW_N3,CW_N4,CW_N5,CW_N6)+CHOOSE(N_CW_A+1,0,CW_A1,CW_A2))*CW_PER_SWING*AM2323,AM2323))</f>
        <v>20.858904287784</v>
      </c>
      <c r="AQ2323" s="41" t="n">
        <f aca="false">IF(CORE_MODE=2,AN2323,K2323)</f>
        <v>1.603514</v>
      </c>
      <c r="AR2323" s="31" t="n">
        <f aca="false">IF(CORE_MODE=2,AO2323,L2323)</f>
        <v>16.812255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31" t="n">
        <v>9.259956</v>
      </c>
      <c r="H2324" s="8" t="n">
        <v>234.354358</v>
      </c>
      <c r="I2324" s="8" t="n">
        <v>5169.923505</v>
      </c>
      <c r="J2324" s="31" t="n">
        <v>22.060283</v>
      </c>
      <c r="K2324" s="41" t="n">
        <v>1.607068</v>
      </c>
      <c r="L2324" s="31" t="n">
        <v>21.378914</v>
      </c>
      <c r="M2324" s="8" t="n">
        <v>213</v>
      </c>
      <c r="N2324" s="8" t="n">
        <v>1022</v>
      </c>
      <c r="O2324" s="31" t="n">
        <v>11.260741</v>
      </c>
      <c r="P2324" s="31" t="n">
        <v>43.39057</v>
      </c>
      <c r="Q2324" s="31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31" t="n">
        <v>7.679395</v>
      </c>
      <c r="W2324" s="41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2*ROUNDUP(G2324*1000/V_ZENER,0)*PRICE_Z+(4+IF(CORE_MODE=1,1,0)+IF(OR(CORE_MODE=3,CORE_MODE=4),1+2*N_CW+2*N_CW_A,0))*ROUNDUP(G2324*DIODE_SAFETY/V_STICK,0)*PRICE_STICK</f>
        <v>78.9</v>
      </c>
      <c r="AG2324" s="24" t="n">
        <f aca="false">SUM(X2324:AF2324)</f>
        <v>4714.99998941</v>
      </c>
      <c r="AH2324" s="20" t="n">
        <f aca="false">FIXED_BOM</f>
        <v>3666</v>
      </c>
      <c r="AI2324" s="24" t="n">
        <f aca="false">(AG2324+AH2324)*(1+CONT)</f>
        <v>9638.1499878215</v>
      </c>
      <c r="AJ2324" s="24" t="n">
        <f aca="false">IF(AR2324&gt;0,AI2324/AR2324,1000000000000)</f>
        <v>450.825050693478</v>
      </c>
      <c r="AK2324" s="8" t="n">
        <f aca="false">IF(AND(AP2324&gt;=V_NEED,AR2324&gt;=P_MIN,AQ2324&gt;=Z_MIN,F2324&lt;=N_CAP,D2324&lt;=R_MAX,OR(CORONA_REQ=0,O2324&gt;=G2324),OR(CORE_MODE&lt;&gt;3,E_CORE&lt;=E_NULL_MAX)),1,0)</f>
        <v>0</v>
      </c>
      <c r="AL2324" s="31" t="n">
        <f aca="false">IF(AK2324=1,IF(OBJECTIVE=1,AI2324,AJ2324),1000000000000)+ROW()*0.000000001</f>
        <v>1000000000000</v>
      </c>
      <c r="AM2324" s="31" t="n">
        <v>5.559714</v>
      </c>
      <c r="AN2324" s="41" t="n">
        <v>1.594131</v>
      </c>
      <c r="AO2324" s="31" t="n">
        <v>21.167505</v>
      </c>
      <c r="AP2324" s="31" t="n">
        <f aca="false">IF(CORE_MODE=1,G2324,IF(OR(CORE_MODE=3,CORE_MODE=4),G2324+(CHOOSE(N_CW+1,0,1,CW_N2,CW_N3,CW_N4,CW_N5,CW_N6)+CHOOSE(N_CW_A+1,0,CW_A1,CW_A2))*CW_PER_SWING*AM2324,AM2324))</f>
        <v>21.059131312782</v>
      </c>
      <c r="AQ2324" s="41" t="n">
        <f aca="false">IF(CORE_MODE=2,AN2324,K2324)</f>
        <v>1.607068</v>
      </c>
      <c r="AR2324" s="31" t="n">
        <f aca="false">IF(CORE_MODE=2,AO2324,L2324)</f>
        <v>21.378914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31" t="n">
        <v>9.259956</v>
      </c>
      <c r="H2325" s="8" t="n">
        <v>283.271064</v>
      </c>
      <c r="I2325" s="8" t="n">
        <v>6258.328453</v>
      </c>
      <c r="J2325" s="31" t="n">
        <v>22.093074</v>
      </c>
      <c r="K2325" s="41" t="n">
        <v>1.609656</v>
      </c>
      <c r="L2325" s="31" t="n">
        <v>25.966651</v>
      </c>
      <c r="M2325" s="8" t="n">
        <v>255</v>
      </c>
      <c r="N2325" s="8" t="n">
        <v>1106</v>
      </c>
      <c r="O2325" s="31" t="n">
        <v>11.260741</v>
      </c>
      <c r="P2325" s="31" t="n">
        <v>52.068684</v>
      </c>
      <c r="Q2325" s="31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31" t="n">
        <v>8.905762</v>
      </c>
      <c r="W2325" s="41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2*ROUNDUP(G2325*1000/V_ZENER,0)*PRICE_Z+(4+IF(CORE_MODE=1,1,0)+IF(OR(CORE_MODE=3,CORE_MODE=4),1+2*N_CW+2*N_CW_A,0))*ROUNDUP(G2325*DIODE_SAFETY/V_STICK,0)*PRICE_STICK</f>
        <v>78.9</v>
      </c>
      <c r="AG2325" s="24" t="n">
        <f aca="false">SUM(X2325:AF2325)</f>
        <v>5566.77092251</v>
      </c>
      <c r="AH2325" s="20" t="n">
        <f aca="false">FIXED_BOM</f>
        <v>3666</v>
      </c>
      <c r="AI2325" s="24" t="n">
        <f aca="false">(AG2325+AH2325)*(1+CONT)</f>
        <v>10617.6865608865</v>
      </c>
      <c r="AJ2325" s="24" t="n">
        <f aca="false">IF(AR2325&gt;0,AI2325/AR2325,1000000000000)</f>
        <v>408.89703338665</v>
      </c>
      <c r="AK2325" s="8" t="n">
        <f aca="false">IF(AND(AP2325&gt;=V_NEED,AR2325&gt;=P_MIN,AQ2325&gt;=Z_MIN,F2325&lt;=N_CAP,D2325&lt;=R_MAX,OR(CORONA_REQ=0,O2325&gt;=G2325),OR(CORE_MODE&lt;&gt;3,E_CORE&lt;=E_NULL_MAX)),1,0)</f>
        <v>0</v>
      </c>
      <c r="AL2325" s="31" t="n">
        <f aca="false">IF(AK2325=1,IF(OBJECTIVE=1,AI2325,AJ2325),1000000000000)+ROW()*0.000000001</f>
        <v>1000000000000</v>
      </c>
      <c r="AM2325" s="31" t="n">
        <v>5.651599</v>
      </c>
      <c r="AN2325" s="41" t="n">
        <v>1.599228</v>
      </c>
      <c r="AO2325" s="31" t="n">
        <v>25.762029</v>
      </c>
      <c r="AP2325" s="31" t="n">
        <f aca="false">IF(CORE_MODE=1,G2325,IF(OR(CORE_MODE=3,CORE_MODE=4),G2325+(CHOOSE(N_CW+1,0,1,CW_N2,CW_N3,CW_N4,CW_N5,CW_N6)+CHOOSE(N_CW_A+1,0,CW_A1,CW_A2))*CW_PER_SWING*AM2325,AM2325))</f>
        <v>21.254135448537</v>
      </c>
      <c r="AQ2325" s="41" t="n">
        <f aca="false">IF(CORE_MODE=2,AN2325,K2325)</f>
        <v>1.609656</v>
      </c>
      <c r="AR2325" s="31" t="n">
        <f aca="false">IF(CORE_MODE=2,AO2325,L2325)</f>
        <v>25.966651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31" t="n">
        <v>9.259956</v>
      </c>
      <c r="H2326" s="8" t="n">
        <v>381.104478</v>
      </c>
      <c r="I2326" s="8" t="n">
        <v>8435.13835</v>
      </c>
      <c r="J2326" s="31" t="n">
        <v>22.133401</v>
      </c>
      <c r="K2326" s="41" t="n">
        <v>1.613042</v>
      </c>
      <c r="L2326" s="31" t="n">
        <v>35.11026</v>
      </c>
      <c r="M2326" s="8" t="n">
        <v>339</v>
      </c>
      <c r="N2326" s="8" t="n">
        <v>1274</v>
      </c>
      <c r="O2326" s="31" t="n">
        <v>11.260741</v>
      </c>
      <c r="P2326" s="31" t="n">
        <v>69.424913</v>
      </c>
      <c r="Q2326" s="31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31" t="n">
        <v>11.358496</v>
      </c>
      <c r="W2326" s="41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2*ROUNDUP(G2326*1000/V_ZENER,0)*PRICE_Z+(4+IF(CORE_MODE=1,1,0)+IF(OR(CORE_MODE=3,CORE_MODE=4),1+2*N_CW+2*N_CW_A,0))*ROUNDUP(G2326*DIODE_SAFETY/V_STICK,0)*PRICE_STICK</f>
        <v>78.9</v>
      </c>
      <c r="AG2326" s="24" t="n">
        <f aca="false">SUM(X2326:AF2326)</f>
        <v>7270.31271374</v>
      </c>
      <c r="AH2326" s="20" t="n">
        <f aca="false">FIXED_BOM</f>
        <v>3666</v>
      </c>
      <c r="AI2326" s="24" t="n">
        <f aca="false">(AG2326+AH2326)*(1+CONT)</f>
        <v>12576.759620801</v>
      </c>
      <c r="AJ2326" s="24" t="n">
        <f aca="false">IF(AR2326&gt;0,AI2326/AR2326,1000000000000)</f>
        <v>358.207533091495</v>
      </c>
      <c r="AK2326" s="8" t="n">
        <f aca="false">IF(AND(AP2326&gt;=V_NEED,AR2326&gt;=P_MIN,AQ2326&gt;=Z_MIN,F2326&lt;=N_CAP,D2326&lt;=R_MAX,OR(CORONA_REQ=0,O2326&gt;=G2326),OR(CORE_MODE&lt;&gt;3,E_CORE&lt;=E_NULL_MAX)),1,0)</f>
        <v>0</v>
      </c>
      <c r="AL2326" s="31" t="n">
        <f aca="false">IF(AK2326=1,IF(OBJECTIVE=1,AI2326,AJ2326),1000000000000)+ROW()*0.000000001</f>
        <v>1000000000000</v>
      </c>
      <c r="AM2326" s="31" t="n">
        <v>5.881466</v>
      </c>
      <c r="AN2326" s="41" t="n">
        <v>1.604884</v>
      </c>
      <c r="AO2326" s="31" t="n">
        <v>34.891323</v>
      </c>
      <c r="AP2326" s="31" t="n">
        <f aca="false">IF(CORE_MODE=1,G2326,IF(OR(CORE_MODE=3,CORE_MODE=4),G2326+(CHOOSE(N_CW+1,0,1,CW_N2,CW_N3,CW_N4,CW_N5,CW_N6)+CHOOSE(N_CW_A+1,0,CW_A1,CW_A2))*CW_PER_SWING*AM2326,AM2326))</f>
        <v>21.741973677558</v>
      </c>
      <c r="AQ2326" s="41" t="n">
        <f aca="false">IF(CORE_MODE=2,AN2326,K2326)</f>
        <v>1.613042</v>
      </c>
      <c r="AR2326" s="31" t="n">
        <f aca="false">IF(CORE_MODE=2,AO2326,L2326)</f>
        <v>35.11026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31" t="n">
        <v>9.259956</v>
      </c>
      <c r="H2327" s="8" t="n">
        <v>44.02042</v>
      </c>
      <c r="I2327" s="8" t="n">
        <v>1335.866224</v>
      </c>
      <c r="J2327" s="31" t="n">
        <v>30.346513</v>
      </c>
      <c r="K2327" s="41" t="n">
        <v>1.602024</v>
      </c>
      <c r="L2327" s="31" t="n">
        <v>5.486502</v>
      </c>
      <c r="M2327" s="8" t="n">
        <v>92</v>
      </c>
      <c r="N2327" s="8" t="n">
        <v>780</v>
      </c>
      <c r="O2327" s="31" t="n">
        <v>11.828551</v>
      </c>
      <c r="P2327" s="31" t="n">
        <v>16.808187</v>
      </c>
      <c r="Q2327" s="31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31" t="n">
        <v>4.146289</v>
      </c>
      <c r="W2327" s="41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2*ROUNDUP(G2327*1000/V_ZENER,0)*PRICE_Z+(4+IF(CORE_MODE=1,1,0)+IF(OR(CORE_MODE=3,CORE_MODE=4),1+2*N_CW+2*N_CW_A,0))*ROUNDUP(G2327*DIODE_SAFETY/V_STICK,0)*PRICE_STICK</f>
        <v>78.9</v>
      </c>
      <c r="AG2327" s="24" t="n">
        <f aca="false">SUM(X2327:AF2327)</f>
        <v>2112.68732169</v>
      </c>
      <c r="AH2327" s="20" t="n">
        <f aca="false">FIXED_BOM</f>
        <v>3666</v>
      </c>
      <c r="AI2327" s="24" t="n">
        <f aca="false">(AG2327+AH2327)*(1+CONT)</f>
        <v>6645.4904199435</v>
      </c>
      <c r="AJ2327" s="24" t="n">
        <f aca="false">IF(AR2327&gt;0,AI2327/AR2327,1000000000000)</f>
        <v>1211.24359745854</v>
      </c>
      <c r="AK2327" s="8" t="n">
        <f aca="false">IF(AND(AP2327&gt;=V_NEED,AR2327&gt;=P_MIN,AQ2327&gt;=Z_MIN,F2327&lt;=N_CAP,D2327&lt;=R_MAX,OR(CORONA_REQ=0,O2327&gt;=G2327),OR(CORE_MODE&lt;&gt;3,E_CORE&lt;=E_NULL_MAX)),1,0)</f>
        <v>0</v>
      </c>
      <c r="AL2327" s="31" t="n">
        <f aca="false">IF(AK2327=1,IF(OBJECTIVE=1,AI2327,AJ2327),1000000000000)+ROW()*0.000000001</f>
        <v>1000000000000</v>
      </c>
      <c r="AM2327" s="31" t="n">
        <v>5.230177</v>
      </c>
      <c r="AN2327" s="41" t="n">
        <v>1.554999</v>
      </c>
      <c r="AO2327" s="31" t="n">
        <v>5.273092</v>
      </c>
      <c r="AP2327" s="31" t="n">
        <f aca="false">IF(CORE_MODE=1,G2327,IF(OR(CORE_MODE=3,CORE_MODE=4),G2327+(CHOOSE(N_CW+1,0,1,CW_N2,CW_N3,CW_N4,CW_N5,CW_N6)+CHOOSE(N_CW_A+1,0,CW_A1,CW_A2))*CW_PER_SWING*AM2327,AM2327))</f>
        <v>20.359767130551</v>
      </c>
      <c r="AQ2327" s="41" t="n">
        <f aca="false">IF(CORE_MODE=2,AN2327,K2327)</f>
        <v>1.602024</v>
      </c>
      <c r="AR2327" s="31" t="n">
        <f aca="false">IF(CORE_MODE=2,AO2327,L2327)</f>
        <v>5.486502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31" t="n">
        <v>9.259956</v>
      </c>
      <c r="H2328" s="8" t="n">
        <v>68.032088</v>
      </c>
      <c r="I2328" s="8" t="n">
        <v>2099.218351</v>
      </c>
      <c r="J2328" s="31" t="n">
        <v>30.856298</v>
      </c>
      <c r="K2328" s="41" t="n">
        <v>1.622113</v>
      </c>
      <c r="L2328" s="31" t="n">
        <v>8.808231</v>
      </c>
      <c r="M2328" s="8" t="n">
        <v>132</v>
      </c>
      <c r="N2328" s="8" t="n">
        <v>860</v>
      </c>
      <c r="O2328" s="31" t="n">
        <v>11.828551</v>
      </c>
      <c r="P2328" s="31" t="n">
        <v>25.21228</v>
      </c>
      <c r="Q2328" s="31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31" t="n">
        <v>5.314258</v>
      </c>
      <c r="W2328" s="41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2*ROUNDUP(G2328*1000/V_ZENER,0)*PRICE_Z+(4+IF(CORE_MODE=1,1,0)+IF(OR(CORE_MODE=3,CORE_MODE=4),1+2*N_CW+2*N_CW_A,0))*ROUNDUP(G2328*DIODE_SAFETY/V_STICK,0)*PRICE_STICK</f>
        <v>78.9</v>
      </c>
      <c r="AG2328" s="24" t="n">
        <f aca="false">SUM(X2328:AF2328)</f>
        <v>2852.20103107</v>
      </c>
      <c r="AH2328" s="20" t="n">
        <f aca="false">FIXED_BOM</f>
        <v>3666</v>
      </c>
      <c r="AI2328" s="24" t="n">
        <f aca="false">(AG2328+AH2328)*(1+CONT)</f>
        <v>7495.9311857305</v>
      </c>
      <c r="AJ2328" s="24" t="n">
        <f aca="false">IF(AR2328&gt;0,AI2328/AR2328,1000000000000)</f>
        <v>851.014373457111</v>
      </c>
      <c r="AK2328" s="8" t="n">
        <f aca="false">IF(AND(AP2328&gt;=V_NEED,AR2328&gt;=P_MIN,AQ2328&gt;=Z_MIN,F2328&lt;=N_CAP,D2328&lt;=R_MAX,OR(CORONA_REQ=0,O2328&gt;=G2328),OR(CORE_MODE&lt;&gt;3,E_CORE&lt;=E_NULL_MAX)),1,0)</f>
        <v>0</v>
      </c>
      <c r="AL2328" s="31" t="n">
        <f aca="false">IF(AK2328=1,IF(OBJECTIVE=1,AI2328,AJ2328),1000000000000)+ROW()*0.000000001</f>
        <v>1000000000000</v>
      </c>
      <c r="AM2328" s="31" t="n">
        <v>5.299303</v>
      </c>
      <c r="AN2328" s="41" t="n">
        <v>1.589873</v>
      </c>
      <c r="AO2328" s="31" t="n">
        <v>8.58958</v>
      </c>
      <c r="AP2328" s="31" t="n">
        <f aca="false">IF(CORE_MODE=1,G2328,IF(OR(CORE_MODE=3,CORE_MODE=4),G2328+(CHOOSE(N_CW+1,0,1,CW_N2,CW_N3,CW_N4,CW_N5,CW_N6)+CHOOSE(N_CW_A+1,0,CW_A1,CW_A2))*CW_PER_SWING*AM2328,AM2328))</f>
        <v>20.506470682689</v>
      </c>
      <c r="AQ2328" s="41" t="n">
        <f aca="false">IF(CORE_MODE=2,AN2328,K2328)</f>
        <v>1.622113</v>
      </c>
      <c r="AR2328" s="31" t="n">
        <f aca="false">IF(CORE_MODE=2,AO2328,L2328)</f>
        <v>8.808231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31" t="n">
        <v>9.259956</v>
      </c>
      <c r="H2329" s="8" t="n">
        <v>92.043757</v>
      </c>
      <c r="I2329" s="8" t="n">
        <v>2862.570479</v>
      </c>
      <c r="J2329" s="31" t="n">
        <v>31.100105</v>
      </c>
      <c r="K2329" s="41" t="n">
        <v>1.632826</v>
      </c>
      <c r="L2329" s="31" t="n">
        <v>12.144919</v>
      </c>
      <c r="M2329" s="8" t="n">
        <v>180</v>
      </c>
      <c r="N2329" s="8" t="n">
        <v>956</v>
      </c>
      <c r="O2329" s="31" t="n">
        <v>11.828551</v>
      </c>
      <c r="P2329" s="31" t="n">
        <v>33.616373</v>
      </c>
      <c r="Q2329" s="31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31" t="n">
        <v>6.71582</v>
      </c>
      <c r="W2329" s="41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2*ROUNDUP(G2329*1000/V_ZENER,0)*PRICE_Z+(4+IF(CORE_MODE=1,1,0)+IF(OR(CORE_MODE=3,CORE_MODE=4),1+2*N_CW+2*N_CW_A,0))*ROUNDUP(G2329*DIODE_SAFETY/V_STICK,0)*PRICE_STICK</f>
        <v>78.9</v>
      </c>
      <c r="AG2329" s="24" t="n">
        <f aca="false">SUM(X2329:AF2329)</f>
        <v>3749.28493668</v>
      </c>
      <c r="AH2329" s="20" t="n">
        <f aca="false">FIXED_BOM</f>
        <v>3666</v>
      </c>
      <c r="AI2329" s="24" t="n">
        <f aca="false">(AG2329+AH2329)*(1+CONT)</f>
        <v>8527.577677182</v>
      </c>
      <c r="AJ2329" s="24" t="n">
        <f aca="false">IF(AR2329&gt;0,AI2329/AR2329,1000000000000)</f>
        <v>702.151877437964</v>
      </c>
      <c r="AK2329" s="8" t="n">
        <f aca="false">IF(AND(AP2329&gt;=V_NEED,AR2329&gt;=P_MIN,AQ2329&gt;=Z_MIN,F2329&lt;=N_CAP,D2329&lt;=R_MAX,OR(CORONA_REQ=0,O2329&gt;=G2329),OR(CORE_MODE&lt;&gt;3,E_CORE&lt;=E_NULL_MAX)),1,0)</f>
        <v>0</v>
      </c>
      <c r="AL2329" s="31" t="n">
        <f aca="false">IF(AK2329=1,IF(OBJECTIVE=1,AI2329,AJ2329),1000000000000)+ROW()*0.000000001</f>
        <v>1000000000000</v>
      </c>
      <c r="AM2329" s="31" t="n">
        <v>5.353569</v>
      </c>
      <c r="AN2329" s="41" t="n">
        <v>1.609377</v>
      </c>
      <c r="AO2329" s="31" t="n">
        <v>11.936403</v>
      </c>
      <c r="AP2329" s="31" t="n">
        <f aca="false">IF(CORE_MODE=1,G2329,IF(OR(CORE_MODE=3,CORE_MODE=4),G2329+(CHOOSE(N_CW+1,0,1,CW_N2,CW_N3,CW_N4,CW_N5,CW_N6)+CHOOSE(N_CW_A+1,0,CW_A1,CW_A2))*CW_PER_SWING*AM2329,AM2329))</f>
        <v>20.621637406647</v>
      </c>
      <c r="AQ2329" s="41" t="n">
        <f aca="false">IF(CORE_MODE=2,AN2329,K2329)</f>
        <v>1.632826</v>
      </c>
      <c r="AR2329" s="31" t="n">
        <f aca="false">IF(CORE_MODE=2,AO2329,L2329)</f>
        <v>12.144919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31" t="n">
        <v>9.259956</v>
      </c>
      <c r="H2330" s="8" t="n">
        <v>116.055425</v>
      </c>
      <c r="I2330" s="8" t="n">
        <v>3625.922607</v>
      </c>
      <c r="J2330" s="31" t="n">
        <v>31.243026</v>
      </c>
      <c r="K2330" s="41" t="n">
        <v>1.63803</v>
      </c>
      <c r="L2330" s="31" t="n">
        <v>15.473156</v>
      </c>
      <c r="M2330" s="8" t="n">
        <v>220</v>
      </c>
      <c r="N2330" s="8" t="n">
        <v>1036</v>
      </c>
      <c r="O2330" s="31" t="n">
        <v>11.828551</v>
      </c>
      <c r="P2330" s="31" t="n">
        <v>42.020467</v>
      </c>
      <c r="Q2330" s="31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31" t="n">
        <v>7.883789</v>
      </c>
      <c r="W2330" s="41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2*ROUNDUP(G2330*1000/V_ZENER,0)*PRICE_Z+(4+IF(CORE_MODE=1,1,0)+IF(OR(CORE_MODE=3,CORE_MODE=4),1+2*N_CW+2*N_CW_A,0))*ROUNDUP(G2330*DIODE_SAFETY/V_STICK,0)*PRICE_STICK</f>
        <v>78.9</v>
      </c>
      <c r="AG2330" s="24" t="n">
        <f aca="false">SUM(X2330:AF2330)</f>
        <v>4488.79858606</v>
      </c>
      <c r="AH2330" s="20" t="n">
        <f aca="false">FIXED_BOM</f>
        <v>3666</v>
      </c>
      <c r="AI2330" s="24" t="n">
        <f aca="false">(AG2330+AH2330)*(1+CONT)</f>
        <v>9378.018373969</v>
      </c>
      <c r="AJ2330" s="24" t="n">
        <f aca="false">IF(AR2330&gt;0,AI2330/AR2330,1000000000000)</f>
        <v>606.083101208894</v>
      </c>
      <c r="AK2330" s="8" t="n">
        <f aca="false">IF(AND(AP2330&gt;=V_NEED,AR2330&gt;=P_MIN,AQ2330&gt;=Z_MIN,F2330&lt;=N_CAP,D2330&lt;=R_MAX,OR(CORONA_REQ=0,O2330&gt;=G2330),OR(CORE_MODE&lt;&gt;3,E_CORE&lt;=E_NULL_MAX)),1,0)</f>
        <v>0</v>
      </c>
      <c r="AL2330" s="31" t="n">
        <f aca="false">IF(AK2330=1,IF(OBJECTIVE=1,AI2330,AJ2330),1000000000000)+ROW()*0.000000001</f>
        <v>1000000000000</v>
      </c>
      <c r="AM2330" s="31" t="n">
        <v>5.439492</v>
      </c>
      <c r="AN2330" s="41" t="n">
        <v>1.618826</v>
      </c>
      <c r="AO2330" s="31" t="n">
        <v>15.259677</v>
      </c>
      <c r="AP2330" s="31" t="n">
        <f aca="false">IF(CORE_MODE=1,G2330,IF(OR(CORE_MODE=3,CORE_MODE=4),G2330+(CHOOSE(N_CW+1,0,1,CW_N2,CW_N3,CW_N4,CW_N5,CW_N6)+CHOOSE(N_CW_A+1,0,CW_A1,CW_A2))*CW_PER_SWING*AM2330,AM2330))</f>
        <v>20.803988610396</v>
      </c>
      <c r="AQ2330" s="41" t="n">
        <f aca="false">IF(CORE_MODE=2,AN2330,K2330)</f>
        <v>1.63803</v>
      </c>
      <c r="AR2330" s="31" t="n">
        <f aca="false">IF(CORE_MODE=2,AO2330,L2330)</f>
        <v>15.473156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31" t="n">
        <v>9.259956</v>
      </c>
      <c r="H2331" s="8" t="n">
        <v>140.067093</v>
      </c>
      <c r="I2331" s="8" t="n">
        <v>4389.274735</v>
      </c>
      <c r="J2331" s="31" t="n">
        <v>31.336945</v>
      </c>
      <c r="K2331" s="41" t="n">
        <v>1.6423</v>
      </c>
      <c r="L2331" s="31" t="n">
        <v>18.823887</v>
      </c>
      <c r="M2331" s="8" t="n">
        <v>260</v>
      </c>
      <c r="N2331" s="8" t="n">
        <v>1116</v>
      </c>
      <c r="O2331" s="31" t="n">
        <v>11.828551</v>
      </c>
      <c r="P2331" s="31" t="n">
        <v>50.42456</v>
      </c>
      <c r="Q2331" s="31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31" t="n">
        <v>9.051758</v>
      </c>
      <c r="W2331" s="41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2*ROUNDUP(G2331*1000/V_ZENER,0)*PRICE_Z+(4+IF(CORE_MODE=1,1,0)+IF(OR(CORE_MODE=3,CORE_MODE=4),1+2*N_CW+2*N_CW_A,0))*ROUNDUP(G2331*DIODE_SAFETY/V_STICK,0)*PRICE_STICK</f>
        <v>78.9</v>
      </c>
      <c r="AG2331" s="24" t="n">
        <f aca="false">SUM(X2331:AF2331)</f>
        <v>5228.31222497</v>
      </c>
      <c r="AH2331" s="20" t="n">
        <f aca="false">FIXED_BOM</f>
        <v>3666</v>
      </c>
      <c r="AI2331" s="24" t="n">
        <f aca="false">(AG2331+AH2331)*(1+CONT)</f>
        <v>10228.4590587155</v>
      </c>
      <c r="AJ2331" s="24" t="n">
        <f aca="false">IF(AR2331&gt;0,AI2331/AR2331,1000000000000)</f>
        <v>543.376565037577</v>
      </c>
      <c r="AK2331" s="8" t="n">
        <f aca="false">IF(AND(AP2331&gt;=V_NEED,AR2331&gt;=P_MIN,AQ2331&gt;=Z_MIN,F2331&lt;=N_CAP,D2331&lt;=R_MAX,OR(CORONA_REQ=0,O2331&gt;=G2331),OR(CORE_MODE&lt;&gt;3,E_CORE&lt;=E_NULL_MAX)),1,0)</f>
        <v>0</v>
      </c>
      <c r="AL2331" s="31" t="n">
        <f aca="false">IF(AK2331=1,IF(OBJECTIVE=1,AI2331,AJ2331),1000000000000)+ROW()*0.000000001</f>
        <v>1000000000000</v>
      </c>
      <c r="AM2331" s="31" t="n">
        <v>5.517859</v>
      </c>
      <c r="AN2331" s="41" t="n">
        <v>1.626033</v>
      </c>
      <c r="AO2331" s="31" t="n">
        <v>18.606207</v>
      </c>
      <c r="AP2331" s="31" t="n">
        <f aca="false">IF(CORE_MODE=1,G2331,IF(OR(CORE_MODE=3,CORE_MODE=4),G2331+(CHOOSE(N_CW+1,0,1,CW_N2,CW_N3,CW_N4,CW_N5,CW_N6)+CHOOSE(N_CW_A+1,0,CW_A1,CW_A2))*CW_PER_SWING*AM2331,AM2331))</f>
        <v>20.970303994917</v>
      </c>
      <c r="AQ2331" s="41" t="n">
        <f aca="false">IF(CORE_MODE=2,AN2331,K2331)</f>
        <v>1.6423</v>
      </c>
      <c r="AR2331" s="31" t="n">
        <f aca="false">IF(CORE_MODE=2,AO2331,L2331)</f>
        <v>18.823887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31" t="n">
        <v>9.259956</v>
      </c>
      <c r="H2332" s="8" t="n">
        <v>188.09043</v>
      </c>
      <c r="I2332" s="8" t="n">
        <v>5915.97899</v>
      </c>
      <c r="J2332" s="31" t="n">
        <v>31.452844</v>
      </c>
      <c r="K2332" s="41" t="n">
        <v>1.646894</v>
      </c>
      <c r="L2332" s="31" t="n">
        <v>25.490829</v>
      </c>
      <c r="M2332" s="8" t="n">
        <v>348</v>
      </c>
      <c r="N2332" s="8" t="n">
        <v>1292</v>
      </c>
      <c r="O2332" s="31" t="n">
        <v>11.828551</v>
      </c>
      <c r="P2332" s="31" t="n">
        <v>67.232747</v>
      </c>
      <c r="Q2332" s="31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31" t="n">
        <v>11.621289</v>
      </c>
      <c r="W2332" s="41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2*ROUNDUP(G2332*1000/V_ZENER,0)*PRICE_Z+(4+IF(CORE_MODE=1,1,0)+IF(OR(CORE_MODE=3,CORE_MODE=4),1+2*N_CW+2*N_CW_A,0))*ROUNDUP(G2332*DIODE_SAFETY/V_STICK,0)*PRICE_STICK</f>
        <v>78.9</v>
      </c>
      <c r="AG2332" s="24" t="n">
        <f aca="false">SUM(X2332:AF2332)</f>
        <v>6864.90983996</v>
      </c>
      <c r="AH2332" s="20" t="n">
        <f aca="false">FIXED_BOM</f>
        <v>3666</v>
      </c>
      <c r="AI2332" s="24" t="n">
        <f aca="false">(AG2332+AH2332)*(1+CONT)</f>
        <v>12110.546315954</v>
      </c>
      <c r="AJ2332" s="24" t="n">
        <f aca="false">IF(AR2332&gt;0,AI2332/AR2332,1000000000000)</f>
        <v>475.094251189477</v>
      </c>
      <c r="AK2332" s="8" t="n">
        <f aca="false">IF(AND(AP2332&gt;=V_NEED,AR2332&gt;=P_MIN,AQ2332&gt;=Z_MIN,F2332&lt;=N_CAP,D2332&lt;=R_MAX,OR(CORONA_REQ=0,O2332&gt;=G2332),OR(CORE_MODE&lt;&gt;3,E_CORE&lt;=E_NULL_MAX)),1,0)</f>
        <v>0</v>
      </c>
      <c r="AL2332" s="31" t="n">
        <f aca="false">IF(AK2332=1,IF(OBJECTIVE=1,AI2332,AJ2332),1000000000000)+ROW()*0.000000001</f>
        <v>1000000000000</v>
      </c>
      <c r="AM2332" s="31" t="n">
        <v>5.640289</v>
      </c>
      <c r="AN2332" s="41" t="n">
        <v>1.635267</v>
      </c>
      <c r="AO2332" s="31" t="n">
        <v>25.28491</v>
      </c>
      <c r="AP2332" s="31" t="n">
        <f aca="false">IF(CORE_MODE=1,G2332,IF(OR(CORE_MODE=3,CORE_MODE=4),G2332+(CHOOSE(N_CW+1,0,1,CW_N2,CW_N3,CW_N4,CW_N5,CW_N6)+CHOOSE(N_CW_A+1,0,CW_A1,CW_A2))*CW_PER_SWING*AM2332,AM2332))</f>
        <v>21.230132654007</v>
      </c>
      <c r="AQ2332" s="41" t="n">
        <f aca="false">IF(CORE_MODE=2,AN2332,K2332)</f>
        <v>1.646894</v>
      </c>
      <c r="AR2332" s="31" t="n">
        <f aca="false">IF(CORE_MODE=2,AO2332,L2332)</f>
        <v>25.490829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31" t="n">
        <v>9.259956</v>
      </c>
      <c r="H2333" s="8" t="n">
        <v>60.264508</v>
      </c>
      <c r="I2333" s="8" t="n">
        <v>1620.663965</v>
      </c>
      <c r="J2333" s="31" t="n">
        <v>26.892512</v>
      </c>
      <c r="K2333" s="41" t="n">
        <v>1.599422</v>
      </c>
      <c r="L2333" s="31" t="n">
        <v>6.637666</v>
      </c>
      <c r="M2333" s="8" t="n">
        <v>92</v>
      </c>
      <c r="N2333" s="8" t="n">
        <v>780</v>
      </c>
      <c r="O2333" s="31" t="n">
        <v>11.828551</v>
      </c>
      <c r="P2333" s="31" t="n">
        <v>19.974912</v>
      </c>
      <c r="Q2333" s="31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31" t="n">
        <v>4.146289</v>
      </c>
      <c r="W2333" s="41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2*ROUNDUP(G2333*1000/V_ZENER,0)*PRICE_Z+(4+IF(CORE_MODE=1,1,0)+IF(OR(CORE_MODE=3,CORE_MODE=4),1+2*N_CW+2*N_CW_A,0))*ROUNDUP(G2333*DIODE_SAFETY/V_STICK,0)*PRICE_STICK</f>
        <v>78.9</v>
      </c>
      <c r="AG2333" s="24" t="n">
        <f aca="false">SUM(X2333:AF2333)</f>
        <v>2150.59301994</v>
      </c>
      <c r="AH2333" s="20" t="n">
        <f aca="false">FIXED_BOM</f>
        <v>3666</v>
      </c>
      <c r="AI2333" s="24" t="n">
        <f aca="false">(AG2333+AH2333)*(1+CONT)</f>
        <v>6689.081972931</v>
      </c>
      <c r="AJ2333" s="24" t="n">
        <f aca="false">IF(AR2333&gt;0,AI2333/AR2333,1000000000000)</f>
        <v>1007.7460922154</v>
      </c>
      <c r="AK2333" s="8" t="n">
        <f aca="false">IF(AND(AP2333&gt;=V_NEED,AR2333&gt;=P_MIN,AQ2333&gt;=Z_MIN,F2333&lt;=N_CAP,D2333&lt;=R_MAX,OR(CORONA_REQ=0,O2333&gt;=G2333),OR(CORE_MODE&lt;&gt;3,E_CORE&lt;=E_NULL_MAX)),1,0)</f>
        <v>0</v>
      </c>
      <c r="AL2333" s="31" t="n">
        <f aca="false">IF(AK2333=1,IF(OBJECTIVE=1,AI2333,AJ2333),1000000000000)+ROW()*0.000000001</f>
        <v>1000000000000</v>
      </c>
      <c r="AM2333" s="31" t="n">
        <v>5.247352</v>
      </c>
      <c r="AN2333" s="41" t="n">
        <v>1.560784</v>
      </c>
      <c r="AO2333" s="31" t="n">
        <v>6.428664</v>
      </c>
      <c r="AP2333" s="31" t="n">
        <f aca="false">IF(CORE_MODE=1,G2333,IF(OR(CORE_MODE=3,CORE_MODE=4),G2333+(CHOOSE(N_CW+1,0,1,CW_N2,CW_N3,CW_N4,CW_N5,CW_N6)+CHOOSE(N_CW_A+1,0,CW_A1,CW_A2))*CW_PER_SWING*AM2333,AM2333))</f>
        <v>20.396216997576</v>
      </c>
      <c r="AQ2333" s="41" t="n">
        <f aca="false">IF(CORE_MODE=2,AN2333,K2333)</f>
        <v>1.599422</v>
      </c>
      <c r="AR2333" s="31" t="n">
        <f aca="false">IF(CORE_MODE=2,AO2333,L2333)</f>
        <v>6.637666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31" t="n">
        <v>9.259956</v>
      </c>
      <c r="H2334" s="8" t="n">
        <v>93.558512</v>
      </c>
      <c r="I2334" s="8" t="n">
        <v>2546.75766</v>
      </c>
      <c r="J2334" s="31" t="n">
        <v>27.221015</v>
      </c>
      <c r="K2334" s="41" t="n">
        <v>1.617096</v>
      </c>
      <c r="L2334" s="31" t="n">
        <v>10.635889</v>
      </c>
      <c r="M2334" s="8" t="n">
        <v>140</v>
      </c>
      <c r="N2334" s="8" t="n">
        <v>876</v>
      </c>
      <c r="O2334" s="31" t="n">
        <v>11.828551</v>
      </c>
      <c r="P2334" s="31" t="n">
        <v>29.962368</v>
      </c>
      <c r="Q2334" s="31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31" t="n">
        <v>5.547852</v>
      </c>
      <c r="W2334" s="41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2*ROUNDUP(G2334*1000/V_ZENER,0)*PRICE_Z+(4+IF(CORE_MODE=1,1,0)+IF(OR(CORE_MODE=3,CORE_MODE=4),1+2*N_CW+2*N_CW_A,0))*ROUNDUP(G2334*DIODE_SAFETY/V_STICK,0)*PRICE_STICK</f>
        <v>78.9</v>
      </c>
      <c r="AG2334" s="24" t="n">
        <f aca="false">SUM(X2334:AF2334)</f>
        <v>3066.62985113</v>
      </c>
      <c r="AH2334" s="20" t="n">
        <f aca="false">FIXED_BOM</f>
        <v>3666</v>
      </c>
      <c r="AI2334" s="24" t="n">
        <f aca="false">(AG2334+AH2334)*(1+CONT)</f>
        <v>7742.5243287995</v>
      </c>
      <c r="AJ2334" s="24" t="n">
        <f aca="false">IF(AR2334&gt;0,AI2334/AR2334,1000000000000)</f>
        <v>727.96212228235</v>
      </c>
      <c r="AK2334" s="8" t="n">
        <f aca="false">IF(AND(AP2334&gt;=V_NEED,AR2334&gt;=P_MIN,AQ2334&gt;=Z_MIN,F2334&lt;=N_CAP,D2334&lt;=R_MAX,OR(CORONA_REQ=0,O2334&gt;=G2334),OR(CORE_MODE&lt;&gt;3,E_CORE&lt;=E_NULL_MAX)),1,0)</f>
        <v>0</v>
      </c>
      <c r="AL2334" s="31" t="n">
        <f aca="false">IF(AK2334=1,IF(OBJECTIVE=1,AI2334,AJ2334),1000000000000)+ROW()*0.000000001</f>
        <v>1000000000000</v>
      </c>
      <c r="AM2334" s="31" t="n">
        <v>5.326083</v>
      </c>
      <c r="AN2334" s="41" t="n">
        <v>1.590851</v>
      </c>
      <c r="AO2334" s="31" t="n">
        <v>10.420761</v>
      </c>
      <c r="AP2334" s="31" t="n">
        <f aca="false">IF(CORE_MODE=1,G2334,IF(OR(CORE_MODE=3,CORE_MODE=4),G2334+(CHOOSE(N_CW+1,0,1,CW_N2,CW_N3,CW_N4,CW_N5,CW_N6)+CHOOSE(N_CW_A+1,0,CW_A1,CW_A2))*CW_PER_SWING*AM2334,AM2334))</f>
        <v>20.563304885829</v>
      </c>
      <c r="AQ2334" s="41" t="n">
        <f aca="false">IF(CORE_MODE=2,AN2334,K2334)</f>
        <v>1.617096</v>
      </c>
      <c r="AR2334" s="31" t="n">
        <f aca="false">IF(CORE_MODE=2,AO2334,L2334)</f>
        <v>10.635889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31" t="n">
        <v>9.259956</v>
      </c>
      <c r="H2335" s="8" t="n">
        <v>126.852516</v>
      </c>
      <c r="I2335" s="8" t="n">
        <v>3472.851354</v>
      </c>
      <c r="J2335" s="31" t="n">
        <v>27.377079</v>
      </c>
      <c r="K2335" s="41" t="n">
        <v>1.624541</v>
      </c>
      <c r="L2335" s="31" t="n">
        <v>14.61929</v>
      </c>
      <c r="M2335" s="8" t="n">
        <v>188</v>
      </c>
      <c r="N2335" s="8" t="n">
        <v>972</v>
      </c>
      <c r="O2335" s="31" t="n">
        <v>11.828551</v>
      </c>
      <c r="P2335" s="31" t="n">
        <v>39.949824</v>
      </c>
      <c r="Q2335" s="31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31" t="n">
        <v>6.949414</v>
      </c>
      <c r="W2335" s="41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2*ROUNDUP(G2335*1000/V_ZENER,0)*PRICE_Z+(4+IF(CORE_MODE=1,1,0)+IF(OR(CORE_MODE=3,CORE_MODE=4),1+2*N_CW+2*N_CW_A,0))*ROUNDUP(G2335*DIODE_SAFETY/V_STICK,0)*PRICE_STICK</f>
        <v>78.9</v>
      </c>
      <c r="AG2335" s="24" t="n">
        <f aca="false">SUM(X2335:AF2335)</f>
        <v>3982.66660535</v>
      </c>
      <c r="AH2335" s="20" t="n">
        <f aca="false">FIXED_BOM</f>
        <v>3666</v>
      </c>
      <c r="AI2335" s="24" t="n">
        <f aca="false">(AG2335+AH2335)*(1+CONT)</f>
        <v>8795.9665961525</v>
      </c>
      <c r="AJ2335" s="24" t="n">
        <f aca="false">IF(AR2335&gt;0,AI2335/AR2335,1000000000000)</f>
        <v>601.668521258727</v>
      </c>
      <c r="AK2335" s="8" t="n">
        <f aca="false">IF(AND(AP2335&gt;=V_NEED,AR2335&gt;=P_MIN,AQ2335&gt;=Z_MIN,F2335&lt;=N_CAP,D2335&lt;=R_MAX,OR(CORONA_REQ=0,O2335&gt;=G2335),OR(CORE_MODE&lt;&gt;3,E_CORE&lt;=E_NULL_MAX)),1,0)</f>
        <v>0</v>
      </c>
      <c r="AL2335" s="31" t="n">
        <f aca="false">IF(AK2335=1,IF(OBJECTIVE=1,AI2335,AJ2335),1000000000000)+ROW()*0.000000001</f>
        <v>1000000000000</v>
      </c>
      <c r="AM2335" s="31" t="n">
        <v>5.413994</v>
      </c>
      <c r="AN2335" s="41" t="n">
        <v>1.605087</v>
      </c>
      <c r="AO2335" s="31" t="n">
        <v>14.408385</v>
      </c>
      <c r="AP2335" s="31" t="n">
        <f aca="false">IF(CORE_MODE=1,G2335,IF(OR(CORE_MODE=3,CORE_MODE=4),G2335+(CHOOSE(N_CW+1,0,1,CW_N2,CW_N3,CW_N4,CW_N5,CW_N6)+CHOOSE(N_CW_A+1,0,CW_A1,CW_A2))*CW_PER_SWING*AM2335,AM2335))</f>
        <v>20.749875148422</v>
      </c>
      <c r="AQ2335" s="41" t="n">
        <f aca="false">IF(CORE_MODE=2,AN2335,K2335)</f>
        <v>1.624541</v>
      </c>
      <c r="AR2335" s="31" t="n">
        <f aca="false">IF(CORE_MODE=2,AO2335,L2335)</f>
        <v>14.61929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31" t="n">
        <v>9.259956</v>
      </c>
      <c r="H2336" s="8" t="n">
        <v>160.146521</v>
      </c>
      <c r="I2336" s="8" t="n">
        <v>4398.945049</v>
      </c>
      <c r="J2336" s="31" t="n">
        <v>27.468252</v>
      </c>
      <c r="K2336" s="41" t="n">
        <v>1.62918</v>
      </c>
      <c r="L2336" s="31" t="n">
        <v>18.608894</v>
      </c>
      <c r="M2336" s="8" t="n">
        <v>228</v>
      </c>
      <c r="N2336" s="8" t="n">
        <v>1052</v>
      </c>
      <c r="O2336" s="31" t="n">
        <v>11.828551</v>
      </c>
      <c r="P2336" s="31" t="n">
        <v>49.93728</v>
      </c>
      <c r="Q2336" s="31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31" t="n">
        <v>8.117383</v>
      </c>
      <c r="W2336" s="41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2*ROUNDUP(G2336*1000/V_ZENER,0)*PRICE_Z+(4+IF(CORE_MODE=1,1,0)+IF(OR(CORE_MODE=3,CORE_MODE=4),1+2*N_CW+2*N_CW_A,0))*ROUNDUP(G2336*DIODE_SAFETY/V_STICK,0)*PRICE_STICK</f>
        <v>78.9</v>
      </c>
      <c r="AG2336" s="24" t="n">
        <f aca="false">SUM(X2336:AF2336)</f>
        <v>4741.13316437</v>
      </c>
      <c r="AH2336" s="20" t="n">
        <f aca="false">FIXED_BOM</f>
        <v>3666</v>
      </c>
      <c r="AI2336" s="24" t="n">
        <f aca="false">(AG2336+AH2336)*(1+CONT)</f>
        <v>9668.2031390255</v>
      </c>
      <c r="AJ2336" s="24" t="n">
        <f aca="false">IF(AR2336&gt;0,AI2336/AR2336,1000000000000)</f>
        <v>519.547434631284</v>
      </c>
      <c r="AK2336" s="8" t="n">
        <f aca="false">IF(AND(AP2336&gt;=V_NEED,AR2336&gt;=P_MIN,AQ2336&gt;=Z_MIN,F2336&lt;=N_CAP,D2336&lt;=R_MAX,OR(CORONA_REQ=0,O2336&gt;=G2336),OR(CORE_MODE&lt;&gt;3,E_CORE&lt;=E_NULL_MAX)),1,0)</f>
        <v>0</v>
      </c>
      <c r="AL2336" s="31" t="n">
        <f aca="false">IF(AK2336=1,IF(OBJECTIVE=1,AI2336,AJ2336),1000000000000)+ROW()*0.000000001</f>
        <v>1000000000000</v>
      </c>
      <c r="AM2336" s="31" t="n">
        <v>5.509976</v>
      </c>
      <c r="AN2336" s="41" t="n">
        <v>1.613289</v>
      </c>
      <c r="AO2336" s="31" t="n">
        <v>18.39225</v>
      </c>
      <c r="AP2336" s="31" t="n">
        <f aca="false">IF(CORE_MODE=1,G2336,IF(OR(CORE_MODE=3,CORE_MODE=4),G2336+(CHOOSE(N_CW+1,0,1,CW_N2,CW_N3,CW_N4,CW_N5,CW_N6)+CHOOSE(N_CW_A+1,0,CW_A1,CW_A2))*CW_PER_SWING*AM2336,AM2336))</f>
        <v>20.953574195688</v>
      </c>
      <c r="AQ2336" s="41" t="n">
        <f aca="false">IF(CORE_MODE=2,AN2336,K2336)</f>
        <v>1.62918</v>
      </c>
      <c r="AR2336" s="31" t="n">
        <f aca="false">IF(CORE_MODE=2,AO2336,L2336)</f>
        <v>18.608894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31" t="n">
        <v>9.259956</v>
      </c>
      <c r="H2337" s="8" t="n">
        <v>193.440525</v>
      </c>
      <c r="I2337" s="8" t="n">
        <v>5325.038743</v>
      </c>
      <c r="J2337" s="31" t="n">
        <v>27.528041</v>
      </c>
      <c r="K2337" s="41" t="n">
        <v>1.632495</v>
      </c>
      <c r="L2337" s="31" t="n">
        <v>22.617483</v>
      </c>
      <c r="M2337" s="8" t="n">
        <v>276</v>
      </c>
      <c r="N2337" s="8" t="n">
        <v>1148</v>
      </c>
      <c r="O2337" s="31" t="n">
        <v>11.828551</v>
      </c>
      <c r="P2337" s="31" t="n">
        <v>59.924736</v>
      </c>
      <c r="Q2337" s="31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31" t="n">
        <v>9.518945</v>
      </c>
      <c r="W2337" s="41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2*ROUNDUP(G2337*1000/V_ZENER,0)*PRICE_Z+(4+IF(CORE_MODE=1,1,0)+IF(OR(CORE_MODE=3,CORE_MODE=4),1+2*N_CW+2*N_CW_A,0))*ROUNDUP(G2337*DIODE_SAFETY/V_STICK,0)*PRICE_STICK</f>
        <v>78.9</v>
      </c>
      <c r="AG2337" s="24" t="n">
        <f aca="false">SUM(X2337:AF2337)</f>
        <v>5657.16991859</v>
      </c>
      <c r="AH2337" s="20" t="n">
        <f aca="false">FIXED_BOM</f>
        <v>3666</v>
      </c>
      <c r="AI2337" s="24" t="n">
        <f aca="false">(AG2337+AH2337)*(1+CONT)</f>
        <v>10721.6454063785</v>
      </c>
      <c r="AJ2337" s="24" t="n">
        <f aca="false">IF(AR2337&gt;0,AI2337/AR2337,1000000000000)</f>
        <v>474.042377145967</v>
      </c>
      <c r="AK2337" s="8" t="n">
        <f aca="false">IF(AND(AP2337&gt;=V_NEED,AR2337&gt;=P_MIN,AQ2337&gt;=Z_MIN,F2337&lt;=N_CAP,D2337&lt;=R_MAX,OR(CORONA_REQ=0,O2337&gt;=G2337),OR(CORE_MODE&lt;&gt;3,E_CORE&lt;=E_NULL_MAX)),1,0)</f>
        <v>0</v>
      </c>
      <c r="AL2337" s="31" t="n">
        <f aca="false">IF(AK2337=1,IF(OBJECTIVE=1,AI2337,AJ2337),1000000000000)+ROW()*0.000000001</f>
        <v>1000000000000</v>
      </c>
      <c r="AM2337" s="31" t="n">
        <v>5.587548</v>
      </c>
      <c r="AN2337" s="41" t="n">
        <v>1.619506</v>
      </c>
      <c r="AO2337" s="31" t="n">
        <v>22.405047</v>
      </c>
      <c r="AP2337" s="31" t="n">
        <f aca="false">IF(CORE_MODE=1,G2337,IF(OR(CORE_MODE=3,CORE_MODE=4),G2337+(CHOOSE(N_CW+1,0,1,CW_N2,CW_N3,CW_N4,CW_N5,CW_N6)+CHOOSE(N_CW_A+1,0,CW_A1,CW_A2))*CW_PER_SWING*AM2337,AM2337))</f>
        <v>21.118202381124</v>
      </c>
      <c r="AQ2337" s="41" t="n">
        <f aca="false">IF(CORE_MODE=2,AN2337,K2337)</f>
        <v>1.632495</v>
      </c>
      <c r="AR2337" s="31" t="n">
        <f aca="false">IF(CORE_MODE=2,AO2337,L2337)</f>
        <v>22.617483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31" t="n">
        <v>9.259956</v>
      </c>
      <c r="H2338" s="8" t="n">
        <v>260.028534</v>
      </c>
      <c r="I2338" s="8" t="n">
        <v>7177.226132</v>
      </c>
      <c r="J2338" s="31" t="n">
        <v>27.601687</v>
      </c>
      <c r="K2338" s="41" t="n">
        <v>1.636789</v>
      </c>
      <c r="L2338" s="31" t="n">
        <v>30.60538</v>
      </c>
      <c r="M2338" s="8" t="n">
        <v>364</v>
      </c>
      <c r="N2338" s="8" t="n">
        <v>1324</v>
      </c>
      <c r="O2338" s="31" t="n">
        <v>11.828551</v>
      </c>
      <c r="P2338" s="31" t="n">
        <v>79.899648</v>
      </c>
      <c r="Q2338" s="31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31" t="n">
        <v>12.088477</v>
      </c>
      <c r="W2338" s="41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2*ROUNDUP(G2338*1000/V_ZENER,0)*PRICE_Z+(4+IF(CORE_MODE=1,1,0)+IF(OR(CORE_MODE=3,CORE_MODE=4),1+2*N_CW+2*N_CW_A,0))*ROUNDUP(G2338*DIODE_SAFETY/V_STICK,0)*PRICE_STICK</f>
        <v>78.9</v>
      </c>
      <c r="AG2338" s="24" t="n">
        <f aca="false">SUM(X2338:AF2338)</f>
        <v>7331.6732438</v>
      </c>
      <c r="AH2338" s="20" t="n">
        <f aca="false">FIXED_BOM</f>
        <v>3666</v>
      </c>
      <c r="AI2338" s="24" t="n">
        <f aca="false">(AG2338+AH2338)*(1+CONT)</f>
        <v>12647.32423037</v>
      </c>
      <c r="AJ2338" s="24" t="n">
        <f aca="false">IF(AR2338&gt;0,AI2338/AR2338,1000000000000)</f>
        <v>413.238594991142</v>
      </c>
      <c r="AK2338" s="8" t="n">
        <f aca="false">IF(AND(AP2338&gt;=V_NEED,AR2338&gt;=P_MIN,AQ2338&gt;=Z_MIN,F2338&lt;=N_CAP,D2338&lt;=R_MAX,OR(CORONA_REQ=0,O2338&gt;=G2338),OR(CORE_MODE&lt;&gt;3,E_CORE&lt;=E_NULL_MAX)),1,0)</f>
        <v>0</v>
      </c>
      <c r="AL2338" s="31" t="n">
        <f aca="false">IF(AK2338=1,IF(OBJECTIVE=1,AI2338,AJ2338),1000000000000)+ROW()*0.000000001</f>
        <v>1000000000000</v>
      </c>
      <c r="AM2338" s="31" t="n">
        <v>5.777171</v>
      </c>
      <c r="AN2338" s="41" t="n">
        <v>1.627031</v>
      </c>
      <c r="AO2338" s="31" t="n">
        <v>30.3907</v>
      </c>
      <c r="AP2338" s="31" t="n">
        <f aca="false">IF(CORE_MODE=1,G2338,IF(OR(CORE_MODE=3,CORE_MODE=4),G2338+(CHOOSE(N_CW+1,0,1,CW_N2,CW_N3,CW_N4,CW_N5,CW_N6)+CHOOSE(N_CW_A+1,0,CW_A1,CW_A2))*CW_PER_SWING*AM2338,AM2338))</f>
        <v>21.520632257973</v>
      </c>
      <c r="AQ2338" s="41" t="n">
        <f aca="false">IF(CORE_MODE=2,AN2338,K2338)</f>
        <v>1.636789</v>
      </c>
      <c r="AR2338" s="31" t="n">
        <f aca="false">IF(CORE_MODE=2,AO2338,L2338)</f>
        <v>30.60538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31" t="n">
        <v>9.259956</v>
      </c>
      <c r="H2339" s="8" t="n">
        <v>97.430878</v>
      </c>
      <c r="I2339" s="8" t="n">
        <v>1904.530887</v>
      </c>
      <c r="J2339" s="31" t="n">
        <v>19.547508</v>
      </c>
      <c r="K2339" s="41" t="n">
        <v>1.569149</v>
      </c>
      <c r="L2339" s="31" t="n">
        <v>7.546138</v>
      </c>
      <c r="M2339" s="8" t="n">
        <v>100</v>
      </c>
      <c r="N2339" s="8" t="n">
        <v>796</v>
      </c>
      <c r="O2339" s="31" t="n">
        <v>11.828551</v>
      </c>
      <c r="P2339" s="31" t="n">
        <v>23.141638</v>
      </c>
      <c r="Q2339" s="31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31" t="n">
        <v>4.379883</v>
      </c>
      <c r="W2339" s="41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2*ROUNDUP(G2339*1000/V_ZENER,0)*PRICE_Z+(4+IF(CORE_MODE=1,1,0)+IF(OR(CORE_MODE=3,CORE_MODE=4),1+2*N_CW+2*N_CW_A,0))*ROUNDUP(G2339*DIODE_SAFETY/V_STICK,0)*PRICE_STICK</f>
        <v>78.9</v>
      </c>
      <c r="AG2339" s="24" t="n">
        <f aca="false">SUM(X2339:AF2339)</f>
        <v>2346.06906233</v>
      </c>
      <c r="AH2339" s="20" t="n">
        <f aca="false">FIXED_BOM</f>
        <v>3666</v>
      </c>
      <c r="AI2339" s="24" t="n">
        <f aca="false">(AG2339+AH2339)*(1+CONT)</f>
        <v>6913.8794216795</v>
      </c>
      <c r="AJ2339" s="24" t="n">
        <f aca="false">IF(AR2339&gt;0,AI2339/AR2339,1000000000000)</f>
        <v>916.214283608317</v>
      </c>
      <c r="AK2339" s="8" t="n">
        <f aca="false">IF(AND(AP2339&gt;=V_NEED,AR2339&gt;=P_MIN,AQ2339&gt;=Z_MIN,F2339&lt;=N_CAP,D2339&lt;=R_MAX,OR(CORONA_REQ=0,O2339&gt;=G2339),OR(CORE_MODE&lt;&gt;3,E_CORE&lt;=E_NULL_MAX)),1,0)</f>
        <v>0</v>
      </c>
      <c r="AL2339" s="31" t="n">
        <f aca="false">IF(AK2339=1,IF(OBJECTIVE=1,AI2339,AJ2339),1000000000000)+ROW()*0.000000001</f>
        <v>1000000000000</v>
      </c>
      <c r="AM2339" s="31" t="n">
        <v>5.25363</v>
      </c>
      <c r="AN2339" s="41" t="n">
        <v>1.536979</v>
      </c>
      <c r="AO2339" s="31" t="n">
        <v>7.332885</v>
      </c>
      <c r="AP2339" s="31" t="n">
        <f aca="false">IF(CORE_MODE=1,G2339,IF(OR(CORE_MODE=3,CORE_MODE=4),G2339+(CHOOSE(N_CW+1,0,1,CW_N2,CW_N3,CW_N4,CW_N5,CW_N6)+CHOOSE(N_CW_A+1,0,CW_A1,CW_A2))*CW_PER_SWING*AM2339,AM2339))</f>
        <v>20.40954056469</v>
      </c>
      <c r="AQ2339" s="41" t="n">
        <f aca="false">IF(CORE_MODE=2,AN2339,K2339)</f>
        <v>1.569149</v>
      </c>
      <c r="AR2339" s="31" t="n">
        <f aca="false">IF(CORE_MODE=2,AO2339,L2339)</f>
        <v>7.546138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31" t="n">
        <v>9.259956</v>
      </c>
      <c r="H2340" s="8" t="n">
        <v>151.962808</v>
      </c>
      <c r="I2340" s="8" t="n">
        <v>2992.834252</v>
      </c>
      <c r="J2340" s="31" t="n">
        <v>19.694518</v>
      </c>
      <c r="K2340" s="41" t="n">
        <v>1.582667</v>
      </c>
      <c r="L2340" s="31" t="n">
        <v>12.047798</v>
      </c>
      <c r="M2340" s="8" t="n">
        <v>148</v>
      </c>
      <c r="N2340" s="8" t="n">
        <v>892</v>
      </c>
      <c r="O2340" s="31" t="n">
        <v>11.828551</v>
      </c>
      <c r="P2340" s="31" t="n">
        <v>34.712456</v>
      </c>
      <c r="Q2340" s="31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31" t="n">
        <v>5.781445</v>
      </c>
      <c r="W2340" s="41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2*ROUNDUP(G2340*1000/V_ZENER,0)*PRICE_Z+(4+IF(CORE_MODE=1,1,0)+IF(OR(CORE_MODE=3,CORE_MODE=4),1+2*N_CW+2*N_CW_A,0))*ROUNDUP(G2340*DIODE_SAFETY/V_STICK,0)*PRICE_STICK</f>
        <v>78.9</v>
      </c>
      <c r="AG2340" s="24" t="n">
        <f aca="false">SUM(X2340:AF2340)</f>
        <v>3281.05866619</v>
      </c>
      <c r="AH2340" s="20" t="n">
        <f aca="false">FIXED_BOM</f>
        <v>3666</v>
      </c>
      <c r="AI2340" s="24" t="n">
        <f aca="false">(AG2340+AH2340)*(1+CONT)</f>
        <v>7989.1174661185</v>
      </c>
      <c r="AJ2340" s="24" t="n">
        <f aca="false">IF(AR2340&gt;0,AI2340/AR2340,1000000000000)</f>
        <v>663.118477427867</v>
      </c>
      <c r="AK2340" s="8" t="n">
        <f aca="false">IF(AND(AP2340&gt;=V_NEED,AR2340&gt;=P_MIN,AQ2340&gt;=Z_MIN,F2340&lt;=N_CAP,D2340&lt;=R_MAX,OR(CORONA_REQ=0,O2340&gt;=G2340),OR(CORE_MODE&lt;&gt;3,E_CORE&lt;=E_NULL_MAX)),1,0)</f>
        <v>0</v>
      </c>
      <c r="AL2340" s="31" t="n">
        <f aca="false">IF(AK2340=1,IF(OBJECTIVE=1,AI2340,AJ2340),1000000000000)+ROW()*0.000000001</f>
        <v>1000000000000</v>
      </c>
      <c r="AM2340" s="31" t="n">
        <v>5.331284</v>
      </c>
      <c r="AN2340" s="41" t="n">
        <v>1.562307</v>
      </c>
      <c r="AO2340" s="31" t="n">
        <v>11.84692</v>
      </c>
      <c r="AP2340" s="31" t="n">
        <f aca="false">IF(CORE_MODE=1,G2340,IF(OR(CORE_MODE=3,CORE_MODE=4),G2340+(CHOOSE(N_CW+1,0,1,CW_N2,CW_N3,CW_N4,CW_N5,CW_N6)+CHOOSE(N_CW_A+1,0,CW_A1,CW_A2))*CW_PER_SWING*AM2340,AM2340))</f>
        <v>20.574342775692</v>
      </c>
      <c r="AQ2340" s="41" t="n">
        <f aca="false">IF(CORE_MODE=2,AN2340,K2340)</f>
        <v>1.582667</v>
      </c>
      <c r="AR2340" s="31" t="n">
        <f aca="false">IF(CORE_MODE=2,AO2340,L2340)</f>
        <v>12.047798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31" t="n">
        <v>9.259956</v>
      </c>
      <c r="H2341" s="8" t="n">
        <v>206.494738</v>
      </c>
      <c r="I2341" s="8" t="n">
        <v>4081.137616</v>
      </c>
      <c r="J2341" s="31" t="n">
        <v>19.763882</v>
      </c>
      <c r="K2341" s="41" t="n">
        <v>1.588949</v>
      </c>
      <c r="L2341" s="31" t="n">
        <v>16.55537</v>
      </c>
      <c r="M2341" s="8" t="n">
        <v>196</v>
      </c>
      <c r="N2341" s="8" t="n">
        <v>988</v>
      </c>
      <c r="O2341" s="31" t="n">
        <v>11.828551</v>
      </c>
      <c r="P2341" s="31" t="n">
        <v>46.283275</v>
      </c>
      <c r="Q2341" s="31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31" t="n">
        <v>7.183008</v>
      </c>
      <c r="W2341" s="41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2*ROUNDUP(G2341*1000/V_ZENER,0)*PRICE_Z+(4+IF(CORE_MODE=1,1,0)+IF(OR(CORE_MODE=3,CORE_MODE=4),1+2*N_CW+2*N_CW_A,0))*ROUNDUP(G2341*DIODE_SAFETY/V_STICK,0)*PRICE_STICK</f>
        <v>78.9</v>
      </c>
      <c r="AG2341" s="24" t="n">
        <f aca="false">SUM(X2341:AF2341)</f>
        <v>4216.04834052</v>
      </c>
      <c r="AH2341" s="20" t="n">
        <f aca="false">FIXED_BOM</f>
        <v>3666</v>
      </c>
      <c r="AI2341" s="24" t="n">
        <f aca="false">(AG2341+AH2341)*(1+CONT)</f>
        <v>9064.355591598</v>
      </c>
      <c r="AJ2341" s="24" t="n">
        <f aca="false">IF(AR2341&gt;0,AI2341/AR2341,1000000000000)</f>
        <v>547.51754817911</v>
      </c>
      <c r="AK2341" s="8" t="n">
        <f aca="false">IF(AND(AP2341&gt;=V_NEED,AR2341&gt;=P_MIN,AQ2341&gt;=Z_MIN,F2341&lt;=N_CAP,D2341&lt;=R_MAX,OR(CORONA_REQ=0,O2341&gt;=G2341),OR(CORE_MODE&lt;&gt;3,E_CORE&lt;=E_NULL_MAX)),1,0)</f>
        <v>0</v>
      </c>
      <c r="AL2341" s="31" t="n">
        <f aca="false">IF(AK2341=1,IF(OBJECTIVE=1,AI2341,AJ2341),1000000000000)+ROW()*0.000000001</f>
        <v>1000000000000</v>
      </c>
      <c r="AM2341" s="31" t="n">
        <v>5.452939</v>
      </c>
      <c r="AN2341" s="41" t="n">
        <v>1.572987</v>
      </c>
      <c r="AO2341" s="31" t="n">
        <v>16.342031</v>
      </c>
      <c r="AP2341" s="31" t="n">
        <f aca="false">IF(CORE_MODE=1,G2341,IF(OR(CORE_MODE=3,CORE_MODE=4),G2341+(CHOOSE(N_CW+1,0,1,CW_N2,CW_N3,CW_N4,CW_N5,CW_N6)+CHOOSE(N_CW_A+1,0,CW_A1,CW_A2))*CW_PER_SWING*AM2341,AM2341))</f>
        <v>20.832526680957</v>
      </c>
      <c r="AQ2341" s="41" t="n">
        <f aca="false">IF(CORE_MODE=2,AN2341,K2341)</f>
        <v>1.588949</v>
      </c>
      <c r="AR2341" s="31" t="n">
        <f aca="false">IF(CORE_MODE=2,AO2341,L2341)</f>
        <v>16.55537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31" t="n">
        <v>9.259956</v>
      </c>
      <c r="H2342" s="8" t="n">
        <v>261.026669</v>
      </c>
      <c r="I2342" s="8" t="n">
        <v>5169.44098</v>
      </c>
      <c r="J2342" s="31" t="n">
        <v>19.804264</v>
      </c>
      <c r="K2342" s="41" t="n">
        <v>1.593232</v>
      </c>
      <c r="L2342" s="31" t="n">
        <v>21.062976</v>
      </c>
      <c r="M2342" s="8" t="n">
        <v>244</v>
      </c>
      <c r="N2342" s="8" t="n">
        <v>1084</v>
      </c>
      <c r="O2342" s="31" t="n">
        <v>11.828551</v>
      </c>
      <c r="P2342" s="31" t="n">
        <v>57.854094</v>
      </c>
      <c r="Q2342" s="31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31" t="n">
        <v>8.58457</v>
      </c>
      <c r="W2342" s="41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2*ROUNDUP(G2342*1000/V_ZENER,0)*PRICE_Z+(4+IF(CORE_MODE=1,1,0)+IF(OR(CORE_MODE=3,CORE_MODE=4),1+2*N_CW+2*N_CW_A,0))*ROUNDUP(G2342*DIODE_SAFETY/V_STICK,0)*PRICE_STICK</f>
        <v>78.9</v>
      </c>
      <c r="AG2342" s="24" t="n">
        <f aca="false">SUM(X2342:AF2342)</f>
        <v>5151.03795485</v>
      </c>
      <c r="AH2342" s="20" t="n">
        <f aca="false">FIXED_BOM</f>
        <v>3666</v>
      </c>
      <c r="AI2342" s="24" t="n">
        <f aca="false">(AG2342+AH2342)*(1+CONT)</f>
        <v>10139.5936480775</v>
      </c>
      <c r="AJ2342" s="24" t="n">
        <f aca="false">IF(AR2342&gt;0,AI2342/AR2342,1000000000000)</f>
        <v>481.394160449003</v>
      </c>
      <c r="AK2342" s="8" t="n">
        <f aca="false">IF(AND(AP2342&gt;=V_NEED,AR2342&gt;=P_MIN,AQ2342&gt;=Z_MIN,F2342&lt;=N_CAP,D2342&lt;=R_MAX,OR(CORONA_REQ=0,O2342&gt;=G2342),OR(CORE_MODE&lt;&gt;3,E_CORE&lt;=E_NULL_MAX)),1,0)</f>
        <v>0</v>
      </c>
      <c r="AL2342" s="31" t="n">
        <f aca="false">IF(AK2342=1,IF(OBJECTIVE=1,AI2342,AJ2342),1000000000000)+ROW()*0.000000001</f>
        <v>1000000000000</v>
      </c>
      <c r="AM2342" s="31" t="n">
        <v>5.54606</v>
      </c>
      <c r="AN2342" s="41" t="n">
        <v>1.58063</v>
      </c>
      <c r="AO2342" s="31" t="n">
        <v>20.851763</v>
      </c>
      <c r="AP2342" s="31" t="n">
        <f aca="false">IF(CORE_MODE=1,G2342,IF(OR(CORE_MODE=3,CORE_MODE=4),G2342+(CHOOSE(N_CW+1,0,1,CW_N2,CW_N3,CW_N4,CW_N5,CW_N6)+CHOOSE(N_CW_A+1,0,CW_A1,CW_A2))*CW_PER_SWING*AM2342,AM2342))</f>
        <v>21.03015393378</v>
      </c>
      <c r="AQ2342" s="41" t="n">
        <f aca="false">IF(CORE_MODE=2,AN2342,K2342)</f>
        <v>1.593232</v>
      </c>
      <c r="AR2342" s="31" t="n">
        <f aca="false">IF(CORE_MODE=2,AO2342,L2342)</f>
        <v>21.062976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31" t="n">
        <v>9.259956</v>
      </c>
      <c r="H2343" s="8" t="n">
        <v>315.558599</v>
      </c>
      <c r="I2343" s="8" t="n">
        <v>6257.744344</v>
      </c>
      <c r="J2343" s="31" t="n">
        <v>19.830689</v>
      </c>
      <c r="K2343" s="41" t="n">
        <v>1.594933</v>
      </c>
      <c r="L2343" s="31" t="n">
        <v>25.543345</v>
      </c>
      <c r="M2343" s="8" t="n">
        <v>292</v>
      </c>
      <c r="N2343" s="8" t="n">
        <v>1180</v>
      </c>
      <c r="O2343" s="31" t="n">
        <v>11.828551</v>
      </c>
      <c r="P2343" s="31" t="n">
        <v>69.424913</v>
      </c>
      <c r="Q2343" s="31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31" t="n">
        <v>9.986133</v>
      </c>
      <c r="W2343" s="41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2*ROUNDUP(G2343*1000/V_ZENER,0)*PRICE_Z+(4+IF(CORE_MODE=1,1,0)+IF(OR(CORE_MODE=3,CORE_MODE=4),1+2*N_CW+2*N_CW_A,0))*ROUNDUP(G2343*DIODE_SAFETY/V_STICK,0)*PRICE_STICK</f>
        <v>78.9</v>
      </c>
      <c r="AG2343" s="24" t="n">
        <f aca="false">SUM(X2343:AF2343)</f>
        <v>6086.02763068</v>
      </c>
      <c r="AH2343" s="20" t="n">
        <f aca="false">FIXED_BOM</f>
        <v>3666</v>
      </c>
      <c r="AI2343" s="24" t="n">
        <f aca="false">(AG2343+AH2343)*(1+CONT)</f>
        <v>11214.831775282</v>
      </c>
      <c r="AJ2343" s="24" t="n">
        <f aca="false">IF(AR2343&gt;0,AI2343/AR2343,1000000000000)</f>
        <v>439.051023868722</v>
      </c>
      <c r="AK2343" s="8" t="n">
        <f aca="false">IF(AND(AP2343&gt;=V_NEED,AR2343&gt;=P_MIN,AQ2343&gt;=Z_MIN,F2343&lt;=N_CAP,D2343&lt;=R_MAX,OR(CORONA_REQ=0,O2343&gt;=G2343),OR(CORE_MODE&lt;&gt;3,E_CORE&lt;=E_NULL_MAX)),1,0)</f>
        <v>0</v>
      </c>
      <c r="AL2343" s="31" t="n">
        <f aca="false">IF(AK2343=1,IF(OBJECTIVE=1,AI2343,AJ2343),1000000000000)+ROW()*0.000000001</f>
        <v>1000000000000</v>
      </c>
      <c r="AM2343" s="31" t="n">
        <v>5.636557</v>
      </c>
      <c r="AN2343" s="41" t="n">
        <v>1.584781</v>
      </c>
      <c r="AO2343" s="31" t="n">
        <v>25.339204</v>
      </c>
      <c r="AP2343" s="31" t="n">
        <f aca="false">IF(CORE_MODE=1,G2343,IF(OR(CORE_MODE=3,CORE_MODE=4),G2343+(CHOOSE(N_CW+1,0,1,CW_N2,CW_N3,CW_N4,CW_N5,CW_N6)+CHOOSE(N_CW_A+1,0,CW_A1,CW_A2))*CW_PER_SWING*AM2343,AM2343))</f>
        <v>21.222212368491</v>
      </c>
      <c r="AQ2343" s="41" t="n">
        <f aca="false">IF(CORE_MODE=2,AN2343,K2343)</f>
        <v>1.594933</v>
      </c>
      <c r="AR2343" s="31" t="n">
        <f aca="false">IF(CORE_MODE=2,AO2343,L2343)</f>
        <v>25.543345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31" t="n">
        <v>9.259956</v>
      </c>
      <c r="H2344" s="8" t="n">
        <v>424.622459</v>
      </c>
      <c r="I2344" s="8" t="n">
        <v>8434.351073</v>
      </c>
      <c r="J2344" s="31" t="n">
        <v>19.863177</v>
      </c>
      <c r="K2344" s="41" t="n">
        <v>1.598231</v>
      </c>
      <c r="L2344" s="31" t="n">
        <v>34.540967</v>
      </c>
      <c r="M2344" s="8" t="n">
        <v>388</v>
      </c>
      <c r="N2344" s="8" t="n">
        <v>1372</v>
      </c>
      <c r="O2344" s="31" t="n">
        <v>11.828551</v>
      </c>
      <c r="P2344" s="31" t="n">
        <v>92.56655</v>
      </c>
      <c r="Q2344" s="31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31" t="n">
        <v>12.789258</v>
      </c>
      <c r="W2344" s="41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2*ROUNDUP(G2344*1000/V_ZENER,0)*PRICE_Z+(4+IF(CORE_MODE=1,1,0)+IF(OR(CORE_MODE=3,CORE_MODE=4),1+2*N_CW+2*N_CW_A,0))*ROUNDUP(G2344*DIODE_SAFETY/V_STICK,0)*PRICE_STICK</f>
        <v>78.9</v>
      </c>
      <c r="AG2344" s="24" t="n">
        <f aca="false">SUM(X2344:AF2344)</f>
        <v>7956.00691934</v>
      </c>
      <c r="AH2344" s="20" t="n">
        <f aca="false">FIXED_BOM</f>
        <v>3666</v>
      </c>
      <c r="AI2344" s="24" t="n">
        <f aca="false">(AG2344+AH2344)*(1+CONT)</f>
        <v>13365.307957241</v>
      </c>
      <c r="AJ2344" s="24" t="n">
        <f aca="false">IF(AR2344&gt;0,AI2344/AR2344,1000000000000)</f>
        <v>386.940758121827</v>
      </c>
      <c r="AK2344" s="8" t="n">
        <f aca="false">IF(AND(AP2344&gt;=V_NEED,AR2344&gt;=P_MIN,AQ2344&gt;=Z_MIN,F2344&lt;=N_CAP,D2344&lt;=R_MAX,OR(CORONA_REQ=0,O2344&gt;=G2344),OR(CORE_MODE&lt;&gt;3,E_CORE&lt;=E_NULL_MAX)),1,0)</f>
        <v>0</v>
      </c>
      <c r="AL2344" s="31" t="n">
        <f aca="false">IF(AK2344=1,IF(OBJECTIVE=1,AI2344,AJ2344),1000000000000)+ROW()*0.000000001</f>
        <v>1000000000000</v>
      </c>
      <c r="AM2344" s="31" t="n">
        <v>5.862326</v>
      </c>
      <c r="AN2344" s="41" t="n">
        <v>1.590288</v>
      </c>
      <c r="AO2344" s="31" t="n">
        <v>34.322467</v>
      </c>
      <c r="AP2344" s="31" t="n">
        <f aca="false">IF(CORE_MODE=1,G2344,IF(OR(CORE_MODE=3,CORE_MODE=4),G2344+(CHOOSE(N_CW+1,0,1,CW_N2,CW_N3,CW_N4,CW_N5,CW_N6)+CHOOSE(N_CW_A+1,0,CW_A1,CW_A2))*CW_PER_SWING*AM2344,AM2344))</f>
        <v>21.701353563738</v>
      </c>
      <c r="AQ2344" s="41" t="n">
        <f aca="false">IF(CORE_MODE=2,AN2344,K2344)</f>
        <v>1.598231</v>
      </c>
      <c r="AR2344" s="31" t="n">
        <f aca="false">IF(CORE_MODE=2,AO2344,L2344)</f>
        <v>34.540967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31" t="n">
        <v>11.211605</v>
      </c>
      <c r="H2345" s="8" t="n">
        <v>34.948779</v>
      </c>
      <c r="I2345" s="8" t="n">
        <v>1072.457934</v>
      </c>
      <c r="J2345" s="31" t="n">
        <v>30.686564</v>
      </c>
      <c r="K2345" s="41" t="n">
        <v>1.590431</v>
      </c>
      <c r="L2345" s="31" t="n">
        <v>6.369479</v>
      </c>
      <c r="M2345" s="8" t="n">
        <v>73</v>
      </c>
      <c r="N2345" s="8" t="n">
        <v>746</v>
      </c>
      <c r="O2345" s="31" t="n">
        <v>10.561845</v>
      </c>
      <c r="P2345" s="31" t="n">
        <v>6.30307</v>
      </c>
      <c r="Q2345" s="31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31" t="n">
        <v>3.591504</v>
      </c>
      <c r="W2345" s="41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2*ROUNDUP(G2345*1000/V_ZENER,0)*PRICE_Z+(4+IF(CORE_MODE=1,1,0)+IF(OR(CORE_MODE=3,CORE_MODE=4),1+2*N_CW+2*N_CW_A,0))*ROUNDUP(G2345*DIODE_SAFETY/V_STICK,0)*PRICE_STICK</f>
        <v>90.9</v>
      </c>
      <c r="AG2345" s="24" t="n">
        <f aca="false">SUM(X2345:AF2345)</f>
        <v>1780.39269195</v>
      </c>
      <c r="AH2345" s="20" t="n">
        <f aca="false">FIXED_BOM</f>
        <v>3666</v>
      </c>
      <c r="AI2345" s="24" t="n">
        <f aca="false">(AG2345+AH2345)*(1+CONT)</f>
        <v>6263.3515957425</v>
      </c>
      <c r="AJ2345" s="24" t="n">
        <f aca="false">IF(AR2345&gt;0,AI2345/AR2345,1000000000000)</f>
        <v>983.338134208858</v>
      </c>
      <c r="AK2345" s="8" t="n">
        <f aca="false">IF(AND(AP2345&gt;=V_NEED,AR2345&gt;=P_MIN,AQ2345&gt;=Z_MIN,F2345&lt;=N_CAP,D2345&lt;=R_MAX,OR(CORONA_REQ=0,O2345&gt;=G2345),OR(CORE_MODE&lt;&gt;3,E_CORE&lt;=E_NULL_MAX)),1,0)</f>
        <v>0</v>
      </c>
      <c r="AL2345" s="31" t="n">
        <f aca="false">IF(AK2345=1,IF(OBJECTIVE=1,AI2345,AJ2345),1000000000000)+ROW()*0.000000001</f>
        <v>1000000000000</v>
      </c>
      <c r="AM2345" s="31" t="n">
        <v>6.310389</v>
      </c>
      <c r="AN2345" s="41" t="n">
        <v>1.533037</v>
      </c>
      <c r="AO2345" s="31" t="n">
        <v>6.052536</v>
      </c>
      <c r="AP2345" s="31" t="n">
        <f aca="false">IF(CORE_MODE=1,G2345,IF(OR(CORE_MODE=3,CORE_MODE=4),G2345+(CHOOSE(N_CW+1,0,1,CW_N2,CW_N3,CW_N4,CW_N5,CW_N6)+CHOOSE(N_CW_A+1,0,CW_A1,CW_A2))*CW_PER_SWING*AM2345,AM2345))</f>
        <v>24.603910090307</v>
      </c>
      <c r="AQ2345" s="41" t="n">
        <f aca="false">IF(CORE_MODE=2,AN2345,K2345)</f>
        <v>1.590431</v>
      </c>
      <c r="AR2345" s="31" t="n">
        <f aca="false">IF(CORE_MODE=2,AO2345,L2345)</f>
        <v>6.369479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31" t="n">
        <v>11.211605</v>
      </c>
      <c r="H2346" s="8" t="n">
        <v>53.776653</v>
      </c>
      <c r="I2346" s="8" t="n">
        <v>1685.291038</v>
      </c>
      <c r="J2346" s="31" t="n">
        <v>31.338712</v>
      </c>
      <c r="K2346" s="41" t="n">
        <v>1.615962</v>
      </c>
      <c r="L2346" s="31" t="n">
        <v>10.29817</v>
      </c>
      <c r="M2346" s="8" t="n">
        <v>105.5</v>
      </c>
      <c r="N2346" s="8" t="n">
        <v>811</v>
      </c>
      <c r="O2346" s="31" t="n">
        <v>10.561845</v>
      </c>
      <c r="P2346" s="31" t="n">
        <v>9.454605</v>
      </c>
      <c r="Q2346" s="31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31" t="n">
        <v>4.540479</v>
      </c>
      <c r="W2346" s="41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2*ROUNDUP(G2346*1000/V_ZENER,0)*PRICE_Z+(4+IF(CORE_MODE=1,1,0)+IF(OR(CORE_MODE=3,CORE_MODE=4),1+2*N_CW+2*N_CW_A,0))*ROUNDUP(G2346*DIODE_SAFETY/V_STICK,0)*PRICE_STICK</f>
        <v>90.9</v>
      </c>
      <c r="AG2346" s="24" t="n">
        <f aca="false">SUM(X2346:AF2346)</f>
        <v>2396.29192828</v>
      </c>
      <c r="AH2346" s="20" t="n">
        <f aca="false">FIXED_BOM</f>
        <v>3666</v>
      </c>
      <c r="AI2346" s="24" t="n">
        <f aca="false">(AG2346+AH2346)*(1+CONT)</f>
        <v>6971.635717522</v>
      </c>
      <c r="AJ2346" s="24" t="n">
        <f aca="false">IF(AR2346&gt;0,AI2346/AR2346,1000000000000)</f>
        <v>676.978115288639</v>
      </c>
      <c r="AK2346" s="8" t="n">
        <f aca="false">IF(AND(AP2346&gt;=V_NEED,AR2346&gt;=P_MIN,AQ2346&gt;=Z_MIN,F2346&lt;=N_CAP,D2346&lt;=R_MAX,OR(CORONA_REQ=0,O2346&gt;=G2346),OR(CORE_MODE&lt;&gt;3,E_CORE&lt;=E_NULL_MAX)),1,0)</f>
        <v>0</v>
      </c>
      <c r="AL2346" s="31" t="n">
        <f aca="false">IF(AK2346=1,IF(OBJECTIVE=1,AI2346,AJ2346),1000000000000)+ROW()*0.000000001</f>
        <v>1000000000000</v>
      </c>
      <c r="AM2346" s="31" t="n">
        <v>6.371005</v>
      </c>
      <c r="AN2346" s="41" t="n">
        <v>1.577464</v>
      </c>
      <c r="AO2346" s="31" t="n">
        <v>9.9871</v>
      </c>
      <c r="AP2346" s="31" t="n">
        <f aca="false">IF(CORE_MODE=1,G2346,IF(OR(CORE_MODE=3,CORE_MODE=4),G2346+(CHOOSE(N_CW+1,0,1,CW_N2,CW_N3,CW_N4,CW_N5,CW_N6)+CHOOSE(N_CW_A+1,0,CW_A1,CW_A2))*CW_PER_SWING*AM2346,AM2346))</f>
        <v>24.732553184315</v>
      </c>
      <c r="AQ2346" s="41" t="n">
        <f aca="false">IF(CORE_MODE=2,AN2346,K2346)</f>
        <v>1.615962</v>
      </c>
      <c r="AR2346" s="31" t="n">
        <f aca="false">IF(CORE_MODE=2,AO2346,L2346)</f>
        <v>10.29817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31" t="n">
        <v>11.211605</v>
      </c>
      <c r="H2347" s="8" t="n">
        <v>72.604527</v>
      </c>
      <c r="I2347" s="8" t="n">
        <v>2298.124143</v>
      </c>
      <c r="J2347" s="31" t="n">
        <v>31.652629</v>
      </c>
      <c r="K2347" s="41" t="n">
        <v>1.628073</v>
      </c>
      <c r="L2347" s="31" t="n">
        <v>14.233911</v>
      </c>
      <c r="M2347" s="8" t="n">
        <v>144.5</v>
      </c>
      <c r="N2347" s="8" t="n">
        <v>889</v>
      </c>
      <c r="O2347" s="31" t="n">
        <v>10.561845</v>
      </c>
      <c r="P2347" s="31" t="n">
        <v>12.60614</v>
      </c>
      <c r="Q2347" s="31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31" t="n">
        <v>5.679248</v>
      </c>
      <c r="W2347" s="41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2*ROUNDUP(G2347*1000/V_ZENER,0)*PRICE_Z+(4+IF(CORE_MODE=1,1,0)+IF(OR(CORE_MODE=3,CORE_MODE=4),1+2*N_CW+2*N_CW_A,0))*ROUNDUP(G2347*DIODE_SAFETY/V_STICK,0)*PRICE_STICK</f>
        <v>90.9</v>
      </c>
      <c r="AG2347" s="24" t="n">
        <f aca="false">SUM(X2347:AF2347)</f>
        <v>3122.07657099</v>
      </c>
      <c r="AH2347" s="20" t="n">
        <f aca="false">FIXED_BOM</f>
        <v>3666</v>
      </c>
      <c r="AI2347" s="24" t="n">
        <f aca="false">(AG2347+AH2347)*(1+CONT)</f>
        <v>7806.2880566385</v>
      </c>
      <c r="AJ2347" s="24" t="n">
        <f aca="false">IF(AR2347&gt;0,AI2347/AR2347,1000000000000)</f>
        <v>548.428893270339</v>
      </c>
      <c r="AK2347" s="8" t="n">
        <f aca="false">IF(AND(AP2347&gt;=V_NEED,AR2347&gt;=P_MIN,AQ2347&gt;=Z_MIN,F2347&lt;=N_CAP,D2347&lt;=R_MAX,OR(CORONA_REQ=0,O2347&gt;=G2347),OR(CORE_MODE&lt;&gt;3,E_CORE&lt;=E_NULL_MAX)),1,0)</f>
        <v>0</v>
      </c>
      <c r="AL2347" s="31" t="n">
        <f aca="false">IF(AK2347=1,IF(OBJECTIVE=1,AI2347,AJ2347),1000000000000)+ROW()*0.000000001</f>
        <v>1000000000000</v>
      </c>
      <c r="AM2347" s="31" t="n">
        <v>6.436866</v>
      </c>
      <c r="AN2347" s="41" t="n">
        <v>1.598266</v>
      </c>
      <c r="AO2347" s="31" t="n">
        <v>13.912884</v>
      </c>
      <c r="AP2347" s="31" t="n">
        <f aca="false">IF(CORE_MODE=1,G2347,IF(OR(CORE_MODE=3,CORE_MODE=4),G2347+(CHOOSE(N_CW+1,0,1,CW_N2,CW_N3,CW_N4,CW_N5,CW_N6)+CHOOSE(N_CW_A+1,0,CW_A1,CW_A2))*CW_PER_SWING*AM2347,AM2347))</f>
        <v>24.872327547758</v>
      </c>
      <c r="AQ2347" s="41" t="n">
        <f aca="false">IF(CORE_MODE=2,AN2347,K2347)</f>
        <v>1.628073</v>
      </c>
      <c r="AR2347" s="31" t="n">
        <f aca="false">IF(CORE_MODE=2,AO2347,L2347)</f>
        <v>14.233911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31" t="n">
        <v>11.211605</v>
      </c>
      <c r="H2348" s="8" t="n">
        <v>91.432401</v>
      </c>
      <c r="I2348" s="8" t="n">
        <v>2910.957248</v>
      </c>
      <c r="J2348" s="31" t="n">
        <v>31.837262</v>
      </c>
      <c r="K2348" s="41" t="n">
        <v>1.635137</v>
      </c>
      <c r="L2348" s="31" t="n">
        <v>18.154168</v>
      </c>
      <c r="M2348" s="8" t="n">
        <v>177</v>
      </c>
      <c r="N2348" s="8" t="n">
        <v>954</v>
      </c>
      <c r="O2348" s="31" t="n">
        <v>10.561845</v>
      </c>
      <c r="P2348" s="31" t="n">
        <v>15.757675</v>
      </c>
      <c r="Q2348" s="31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31" t="n">
        <v>6.628223</v>
      </c>
      <c r="W2348" s="41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2*ROUNDUP(G2348*1000/V_ZENER,0)*PRICE_Z+(4+IF(CORE_MODE=1,1,0)+IF(OR(CORE_MODE=3,CORE_MODE=4),1+2*N_CW+2*N_CW_A,0))*ROUNDUP(G2348*DIODE_SAFETY/V_STICK,0)*PRICE_STICK</f>
        <v>90.9</v>
      </c>
      <c r="AG2348" s="24" t="n">
        <f aca="false">SUM(X2348:AF2348)</f>
        <v>3737.97579535</v>
      </c>
      <c r="AH2348" s="20" t="n">
        <f aca="false">FIXED_BOM</f>
        <v>3666</v>
      </c>
      <c r="AI2348" s="24" t="n">
        <f aca="false">(AG2348+AH2348)*(1+CONT)</f>
        <v>8514.5721646525</v>
      </c>
      <c r="AJ2348" s="24" t="n">
        <f aca="false">IF(AR2348&gt;0,AI2348/AR2348,1000000000000)</f>
        <v>469.014727893479</v>
      </c>
      <c r="AK2348" s="8" t="n">
        <f aca="false">IF(AND(AP2348&gt;=V_NEED,AR2348&gt;=P_MIN,AQ2348&gt;=Z_MIN,F2348&lt;=N_CAP,D2348&lt;=R_MAX,OR(CORONA_REQ=0,O2348&gt;=G2348),OR(CORE_MODE&lt;&gt;3,E_CORE&lt;=E_NULL_MAX)),1,0)</f>
        <v>0</v>
      </c>
      <c r="AL2348" s="31" t="n">
        <f aca="false">IF(AK2348=1,IF(OBJECTIVE=1,AI2348,AJ2348),1000000000000)+ROW()*0.000000001</f>
        <v>1000000000000</v>
      </c>
      <c r="AM2348" s="31" t="n">
        <v>6.486976</v>
      </c>
      <c r="AN2348" s="41" t="n">
        <v>1.61209</v>
      </c>
      <c r="AO2348" s="31" t="n">
        <v>17.850449</v>
      </c>
      <c r="AP2348" s="31" t="n">
        <f aca="false">IF(CORE_MODE=1,G2348,IF(OR(CORE_MODE=3,CORE_MODE=4),G2348+(CHOOSE(N_CW+1,0,1,CW_N2,CW_N3,CW_N4,CW_N5,CW_N6)+CHOOSE(N_CW_A+1,0,CW_A1,CW_A2))*CW_PER_SWING*AM2348,AM2348))</f>
        <v>24.978674146688</v>
      </c>
      <c r="AQ2348" s="41" t="n">
        <f aca="false">IF(CORE_MODE=2,AN2348,K2348)</f>
        <v>1.635137</v>
      </c>
      <c r="AR2348" s="31" t="n">
        <f aca="false">IF(CORE_MODE=2,AO2348,L2348)</f>
        <v>18.154168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31" t="n">
        <v>11.211605</v>
      </c>
      <c r="H2349" s="8" t="n">
        <v>110.260274</v>
      </c>
      <c r="I2349" s="8" t="n">
        <v>3523.790353</v>
      </c>
      <c r="J2349" s="31" t="n">
        <v>31.958839</v>
      </c>
      <c r="K2349" s="41" t="n">
        <v>1.639761</v>
      </c>
      <c r="L2349" s="31" t="n">
        <v>22.081812</v>
      </c>
      <c r="M2349" s="8" t="n">
        <v>209.5</v>
      </c>
      <c r="N2349" s="8" t="n">
        <v>1019</v>
      </c>
      <c r="O2349" s="31" t="n">
        <v>10.561845</v>
      </c>
      <c r="P2349" s="31" t="n">
        <v>18.90921</v>
      </c>
      <c r="Q2349" s="31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31" t="n">
        <v>7.577197</v>
      </c>
      <c r="W2349" s="41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2*ROUNDUP(G2349*1000/V_ZENER,0)*PRICE_Z+(4+IF(CORE_MODE=1,1,0)+IF(OR(CORE_MODE=3,CORE_MODE=4),1+2*N_CW+2*N_CW_A,0))*ROUNDUP(G2349*DIODE_SAFETY/V_STICK,0)*PRICE_STICK</f>
        <v>90.9</v>
      </c>
      <c r="AG2349" s="24" t="n">
        <f aca="false">SUM(X2349:AF2349)</f>
        <v>4353.87497318</v>
      </c>
      <c r="AH2349" s="20" t="n">
        <f aca="false">FIXED_BOM</f>
        <v>3666</v>
      </c>
      <c r="AI2349" s="24" t="n">
        <f aca="false">(AG2349+AH2349)*(1+CONT)</f>
        <v>9222.856219157</v>
      </c>
      <c r="AJ2349" s="24" t="n">
        <f aca="false">IF(AR2349&gt;0,AI2349/AR2349,1000000000000)</f>
        <v>417.66754554187</v>
      </c>
      <c r="AK2349" s="8" t="n">
        <f aca="false">IF(AND(AP2349&gt;=V_NEED,AR2349&gt;=P_MIN,AQ2349&gt;=Z_MIN,F2349&lt;=N_CAP,D2349&lt;=R_MAX,OR(CORONA_REQ=0,O2349&gt;=G2349),OR(CORE_MODE&lt;&gt;3,E_CORE&lt;=E_NULL_MAX)),1,0)</f>
        <v>0</v>
      </c>
      <c r="AL2349" s="31" t="n">
        <f aca="false">IF(AK2349=1,IF(OBJECTIVE=1,AI2349,AJ2349),1000000000000)+ROW()*0.000000001</f>
        <v>1000000000000</v>
      </c>
      <c r="AM2349" s="31" t="n">
        <v>6.57342</v>
      </c>
      <c r="AN2349" s="41" t="n">
        <v>1.620046</v>
      </c>
      <c r="AO2349" s="31" t="n">
        <v>21.770264</v>
      </c>
      <c r="AP2349" s="31" t="n">
        <f aca="false">IF(CORE_MODE=1,G2349,IF(OR(CORE_MODE=3,CORE_MODE=4),G2349+(CHOOSE(N_CW+1,0,1,CW_N2,CW_N3,CW_N4,CW_N5,CW_N6)+CHOOSE(N_CW_A+1,0,CW_A1,CW_A2))*CW_PER_SWING*AM2349,AM2349))</f>
        <v>25.16213104946</v>
      </c>
      <c r="AQ2349" s="41" t="n">
        <f aca="false">IF(CORE_MODE=2,AN2349,K2349)</f>
        <v>1.639761</v>
      </c>
      <c r="AR2349" s="31" t="n">
        <f aca="false">IF(CORE_MODE=2,AO2349,L2349)</f>
        <v>22.081812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31" t="n">
        <v>11.211605</v>
      </c>
      <c r="H2350" s="8" t="n">
        <v>147.916022</v>
      </c>
      <c r="I2350" s="8" t="n">
        <v>4749.456563</v>
      </c>
      <c r="J2350" s="31" t="n">
        <v>32.109142</v>
      </c>
      <c r="K2350" s="41" t="n">
        <v>1.645894</v>
      </c>
      <c r="L2350" s="31" t="n">
        <v>29.950964</v>
      </c>
      <c r="M2350" s="8" t="n">
        <v>281</v>
      </c>
      <c r="N2350" s="8" t="n">
        <v>1162</v>
      </c>
      <c r="O2350" s="31" t="n">
        <v>10.561845</v>
      </c>
      <c r="P2350" s="31" t="n">
        <v>25.21228</v>
      </c>
      <c r="Q2350" s="31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31" t="n">
        <v>9.664941</v>
      </c>
      <c r="W2350" s="41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2*ROUNDUP(G2350*1000/V_ZENER,0)*PRICE_Z+(4+IF(CORE_MODE=1,1,0)+IF(OR(CORE_MODE=3,CORE_MODE=4),1+2*N_CW+2*N_CW_A,0))*ROUNDUP(G2350*DIODE_SAFETY/V_STICK,0)*PRICE_STICK</f>
        <v>90.9</v>
      </c>
      <c r="AG2350" s="24" t="n">
        <f aca="false">SUM(X2350:AF2350)</f>
        <v>5695.55879222</v>
      </c>
      <c r="AH2350" s="20" t="n">
        <f aca="false">FIXED_BOM</f>
        <v>3666</v>
      </c>
      <c r="AI2350" s="24" t="n">
        <f aca="false">(AG2350+AH2350)*(1+CONT)</f>
        <v>10765.792611053</v>
      </c>
      <c r="AJ2350" s="24" t="n">
        <f aca="false">IF(AR2350&gt;0,AI2350/AR2350,1000000000000)</f>
        <v>359.447282266207</v>
      </c>
      <c r="AK2350" s="8" t="n">
        <f aca="false">IF(AND(AP2350&gt;=V_NEED,AR2350&gt;=P_MIN,AQ2350&gt;=Z_MIN,F2350&lt;=N_CAP,D2350&lt;=R_MAX,OR(CORONA_REQ=0,O2350&gt;=G2350),OR(CORE_MODE&lt;&gt;3,E_CORE&lt;=E_NULL_MAX)),1,0)</f>
        <v>0</v>
      </c>
      <c r="AL2350" s="31" t="n">
        <f aca="false">IF(AK2350=1,IF(OBJECTIVE=1,AI2350,AJ2350),1000000000000)+ROW()*0.000000001</f>
        <v>1000000000000</v>
      </c>
      <c r="AM2350" s="31" t="n">
        <v>6.721925</v>
      </c>
      <c r="AN2350" s="41" t="n">
        <v>1.630793</v>
      </c>
      <c r="AO2350" s="31" t="n">
        <v>29.632711</v>
      </c>
      <c r="AP2350" s="31" t="n">
        <f aca="false">IF(CORE_MODE=1,G2350,IF(OR(CORE_MODE=3,CORE_MODE=4),G2350+(CHOOSE(N_CW+1,0,1,CW_N2,CW_N3,CW_N4,CW_N5,CW_N6)+CHOOSE(N_CW_A+1,0,CW_A1,CW_A2))*CW_PER_SWING*AM2350,AM2350))</f>
        <v>25.477297716275</v>
      </c>
      <c r="AQ2350" s="41" t="n">
        <f aca="false">IF(CORE_MODE=2,AN2350,K2350)</f>
        <v>1.645894</v>
      </c>
      <c r="AR2350" s="31" t="n">
        <f aca="false">IF(CORE_MODE=2,AO2350,L2350)</f>
        <v>29.950964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31" t="n">
        <v>11.211605</v>
      </c>
      <c r="H2351" s="8" t="n">
        <v>47.61629</v>
      </c>
      <c r="I2351" s="8" t="n">
        <v>1301.870104</v>
      </c>
      <c r="J2351" s="31" t="n">
        <v>27.340855</v>
      </c>
      <c r="K2351" s="41" t="n">
        <v>1.590799</v>
      </c>
      <c r="L2351" s="31" t="n">
        <v>7.739634</v>
      </c>
      <c r="M2351" s="8" t="n">
        <v>73</v>
      </c>
      <c r="N2351" s="8" t="n">
        <v>746</v>
      </c>
      <c r="O2351" s="31" t="n">
        <v>10.561845</v>
      </c>
      <c r="P2351" s="31" t="n">
        <v>7.490592</v>
      </c>
      <c r="Q2351" s="31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31" t="n">
        <v>3.591504</v>
      </c>
      <c r="W2351" s="41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2*ROUNDUP(G2351*1000/V_ZENER,0)*PRICE_Z+(4+IF(CORE_MODE=1,1,0)+IF(OR(CORE_MODE=3,CORE_MODE=4),1+2*N_CW+2*N_CW_A,0))*ROUNDUP(G2351*DIODE_SAFETY/V_STICK,0)*PRICE_STICK</f>
        <v>90.9</v>
      </c>
      <c r="AG2351" s="24" t="n">
        <f aca="false">SUM(X2351:AF2351)</f>
        <v>1794.60733029</v>
      </c>
      <c r="AH2351" s="20" t="n">
        <f aca="false">FIXED_BOM</f>
        <v>3666</v>
      </c>
      <c r="AI2351" s="24" t="n">
        <f aca="false">(AG2351+AH2351)*(1+CONT)</f>
        <v>6279.6984298335</v>
      </c>
      <c r="AJ2351" s="24" t="n">
        <f aca="false">IF(AR2351&gt;0,AI2351/AR2351,1000000000000)</f>
        <v>811.368913547269</v>
      </c>
      <c r="AK2351" s="8" t="n">
        <f aca="false">IF(AND(AP2351&gt;=V_NEED,AR2351&gt;=P_MIN,AQ2351&gt;=Z_MIN,F2351&lt;=N_CAP,D2351&lt;=R_MAX,OR(CORONA_REQ=0,O2351&gt;=G2351),OR(CORE_MODE&lt;&gt;3,E_CORE&lt;=E_NULL_MAX)),1,0)</f>
        <v>0</v>
      </c>
      <c r="AL2351" s="31" t="n">
        <f aca="false">IF(AK2351=1,IF(OBJECTIVE=1,AI2351,AJ2351),1000000000000)+ROW()*0.000000001</f>
        <v>1000000000000</v>
      </c>
      <c r="AM2351" s="31" t="n">
        <v>6.32335</v>
      </c>
      <c r="AN2351" s="41" t="n">
        <v>1.543333</v>
      </c>
      <c r="AO2351" s="31" t="n">
        <v>7.426475</v>
      </c>
      <c r="AP2351" s="31" t="n">
        <f aca="false">IF(CORE_MODE=1,G2351,IF(OR(CORE_MODE=3,CORE_MODE=4),G2351+(CHOOSE(N_CW+1,0,1,CW_N2,CW_N3,CW_N4,CW_N5,CW_N6)+CHOOSE(N_CW_A+1,0,CW_A1,CW_A2))*CW_PER_SWING*AM2351,AM2351))</f>
        <v>24.63141674105</v>
      </c>
      <c r="AQ2351" s="41" t="n">
        <f aca="false">IF(CORE_MODE=2,AN2351,K2351)</f>
        <v>1.590799</v>
      </c>
      <c r="AR2351" s="31" t="n">
        <f aca="false">IF(CORE_MODE=2,AO2351,L2351)</f>
        <v>7.739634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31" t="n">
        <v>11.211605</v>
      </c>
      <c r="H2352" s="8" t="n">
        <v>73.682742</v>
      </c>
      <c r="I2352" s="8" t="n">
        <v>2045.795878</v>
      </c>
      <c r="J2352" s="31" t="n">
        <v>27.764926</v>
      </c>
      <c r="K2352" s="41" t="n">
        <v>1.612033</v>
      </c>
      <c r="L2352" s="31" t="n">
        <v>12.454428</v>
      </c>
      <c r="M2352" s="8" t="n">
        <v>112</v>
      </c>
      <c r="N2352" s="8" t="n">
        <v>824</v>
      </c>
      <c r="O2352" s="31" t="n">
        <v>10.561845</v>
      </c>
      <c r="P2352" s="31" t="n">
        <v>11.235888</v>
      </c>
      <c r="Q2352" s="31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31" t="n">
        <v>4.730273</v>
      </c>
      <c r="W2352" s="41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2*ROUNDUP(G2352*1000/V_ZENER,0)*PRICE_Z+(4+IF(CORE_MODE=1,1,0)+IF(OR(CORE_MODE=3,CORE_MODE=4),1+2*N_CW+2*N_CW_A,0))*ROUNDUP(G2352*DIODE_SAFETY/V_STICK,0)*PRICE_STICK</f>
        <v>90.9</v>
      </c>
      <c r="AG2352" s="24" t="n">
        <f aca="false">SUM(X2352:AF2352)</f>
        <v>2527.49929067</v>
      </c>
      <c r="AH2352" s="20" t="n">
        <f aca="false">FIXED_BOM</f>
        <v>3666</v>
      </c>
      <c r="AI2352" s="24" t="n">
        <f aca="false">(AG2352+AH2352)*(1+CONT)</f>
        <v>7122.5241842705</v>
      </c>
      <c r="AJ2352" s="24" t="n">
        <f aca="false">IF(AR2352&gt;0,AI2352/AR2352,1000000000000)</f>
        <v>571.886897115668</v>
      </c>
      <c r="AK2352" s="8" t="n">
        <f aca="false">IF(AND(AP2352&gt;=V_NEED,AR2352&gt;=P_MIN,AQ2352&gt;=Z_MIN,F2352&lt;=N_CAP,D2352&lt;=R_MAX,OR(CORONA_REQ=0,O2352&gt;=G2352),OR(CORE_MODE&lt;&gt;3,E_CORE&lt;=E_NULL_MAX)),1,0)</f>
        <v>0</v>
      </c>
      <c r="AL2352" s="31" t="n">
        <f aca="false">IF(AK2352=1,IF(OBJECTIVE=1,AI2352,AJ2352),1000000000000)+ROW()*0.000000001</f>
        <v>1000000000000</v>
      </c>
      <c r="AM2352" s="31" t="n">
        <v>6.404051</v>
      </c>
      <c r="AN2352" s="41" t="n">
        <v>1.579591</v>
      </c>
      <c r="AO2352" s="31" t="n">
        <v>12.135123</v>
      </c>
      <c r="AP2352" s="31" t="n">
        <f aca="false">IF(CORE_MODE=1,G2352,IF(OR(CORE_MODE=3,CORE_MODE=4),G2352+(CHOOSE(N_CW+1,0,1,CW_N2,CW_N3,CW_N4,CW_N5,CW_N6)+CHOOSE(N_CW_A+1,0,CW_A1,CW_A2))*CW_PER_SWING*AM2352,AM2352))</f>
        <v>24.802685487413</v>
      </c>
      <c r="AQ2352" s="41" t="n">
        <f aca="false">IF(CORE_MODE=2,AN2352,K2352)</f>
        <v>1.612033</v>
      </c>
      <c r="AR2352" s="31" t="n">
        <f aca="false">IF(CORE_MODE=2,AO2352,L2352)</f>
        <v>12.454428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31" t="n">
        <v>11.211605</v>
      </c>
      <c r="H2353" s="8" t="n">
        <v>99.749193</v>
      </c>
      <c r="I2353" s="8" t="n">
        <v>2789.721652</v>
      </c>
      <c r="J2353" s="31" t="n">
        <v>27.967361</v>
      </c>
      <c r="K2353" s="41" t="n">
        <v>1.622048</v>
      </c>
      <c r="L2353" s="31" t="n">
        <v>17.168174</v>
      </c>
      <c r="M2353" s="8" t="n">
        <v>151</v>
      </c>
      <c r="N2353" s="8" t="n">
        <v>902</v>
      </c>
      <c r="O2353" s="31" t="n">
        <v>10.561845</v>
      </c>
      <c r="P2353" s="31" t="n">
        <v>14.981184</v>
      </c>
      <c r="Q2353" s="31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31" t="n">
        <v>5.869043</v>
      </c>
      <c r="W2353" s="41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2*ROUNDUP(G2353*1000/V_ZENER,0)*PRICE_Z+(4+IF(CORE_MODE=1,1,0)+IF(OR(CORE_MODE=3,CORE_MODE=4),1+2*N_CW+2*N_CW_A,0))*ROUNDUP(G2353*DIODE_SAFETY/V_STICK,0)*PRICE_STICK</f>
        <v>90.9</v>
      </c>
      <c r="AG2353" s="24" t="n">
        <f aca="false">SUM(X2353:AF2353)</f>
        <v>3260.39123408</v>
      </c>
      <c r="AH2353" s="20" t="n">
        <f aca="false">FIXED_BOM</f>
        <v>3666</v>
      </c>
      <c r="AI2353" s="24" t="n">
        <f aca="false">(AG2353+AH2353)*(1+CONT)</f>
        <v>7965.349919192</v>
      </c>
      <c r="AJ2353" s="24" t="n">
        <f aca="false">IF(AR2353&gt;0,AI2353/AR2353,1000000000000)</f>
        <v>463.960227755846</v>
      </c>
      <c r="AK2353" s="8" t="n">
        <f aca="false">IF(AND(AP2353&gt;=V_NEED,AR2353&gt;=P_MIN,AQ2353&gt;=Z_MIN,F2353&lt;=N_CAP,D2353&lt;=R_MAX,OR(CORONA_REQ=0,O2353&gt;=G2353),OR(CORE_MODE&lt;&gt;3,E_CORE&lt;=E_NULL_MAX)),1,0)</f>
        <v>0</v>
      </c>
      <c r="AL2353" s="31" t="n">
        <f aca="false">IF(AK2353=1,IF(OBJECTIVE=1,AI2353,AJ2353),1000000000000)+ROW()*0.000000001</f>
        <v>1000000000000</v>
      </c>
      <c r="AM2353" s="31" t="n">
        <v>6.469472</v>
      </c>
      <c r="AN2353" s="41" t="n">
        <v>1.598261</v>
      </c>
      <c r="AO2353" s="31" t="n">
        <v>16.860356</v>
      </c>
      <c r="AP2353" s="31" t="n">
        <f aca="false">IF(CORE_MODE=1,G2353,IF(OR(CORE_MODE=3,CORE_MODE=4),G2353+(CHOOSE(N_CW+1,0,1,CW_N2,CW_N3,CW_N4,CW_N5,CW_N6)+CHOOSE(N_CW_A+1,0,CW_A1,CW_A2))*CW_PER_SWING*AM2353,AM2353))</f>
        <v>24.941526055136</v>
      </c>
      <c r="AQ2353" s="41" t="n">
        <f aca="false">IF(CORE_MODE=2,AN2353,K2353)</f>
        <v>1.622048</v>
      </c>
      <c r="AR2353" s="31" t="n">
        <f aca="false">IF(CORE_MODE=2,AO2353,L2353)</f>
        <v>17.168174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31" t="n">
        <v>11.211605</v>
      </c>
      <c r="H2354" s="8" t="n">
        <v>125.815645</v>
      </c>
      <c r="I2354" s="8" t="n">
        <v>3533.647426</v>
      </c>
      <c r="J2354" s="31" t="n">
        <v>28.085914</v>
      </c>
      <c r="K2354" s="41" t="n">
        <v>1.627352</v>
      </c>
      <c r="L2354" s="31" t="n">
        <v>21.878523</v>
      </c>
      <c r="M2354" s="8" t="n">
        <v>183.5</v>
      </c>
      <c r="N2354" s="8" t="n">
        <v>967</v>
      </c>
      <c r="O2354" s="31" t="n">
        <v>10.561845</v>
      </c>
      <c r="P2354" s="31" t="n">
        <v>18.72648</v>
      </c>
      <c r="Q2354" s="31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31" t="n">
        <v>6.818018</v>
      </c>
      <c r="W2354" s="41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2*ROUNDUP(G2354*1000/V_ZENER,0)*PRICE_Z+(4+IF(CORE_MODE=1,1,0)+IF(OR(CORE_MODE=3,CORE_MODE=4),1+2*N_CW+2*N_CW_A,0))*ROUNDUP(G2354*DIODE_SAFETY/V_STICK,0)*PRICE_STICK</f>
        <v>90.9</v>
      </c>
      <c r="AG2354" s="24" t="n">
        <f aca="false">SUM(X2354:AF2354)</f>
        <v>3883.39779608</v>
      </c>
      <c r="AH2354" s="20" t="n">
        <f aca="false">FIXED_BOM</f>
        <v>3666</v>
      </c>
      <c r="AI2354" s="24" t="n">
        <f aca="false">(AG2354+AH2354)*(1+CONT)</f>
        <v>8681.807465492</v>
      </c>
      <c r="AJ2354" s="24" t="n">
        <f aca="false">IF(AR2354&gt;0,AI2354/AR2354,1000000000000)</f>
        <v>396.818718772378</v>
      </c>
      <c r="AK2354" s="8" t="n">
        <f aca="false">IF(AND(AP2354&gt;=V_NEED,AR2354&gt;=P_MIN,AQ2354&gt;=Z_MIN,F2354&lt;=N_CAP,D2354&lt;=R_MAX,OR(CORONA_REQ=0,O2354&gt;=G2354),OR(CORE_MODE&lt;&gt;3,E_CORE&lt;=E_NULL_MAX)),1,0)</f>
        <v>0</v>
      </c>
      <c r="AL2354" s="31" t="n">
        <f aca="false">IF(AK2354=1,IF(OBJECTIVE=1,AI2354,AJ2354),1000000000000)+ROW()*0.000000001</f>
        <v>1000000000000</v>
      </c>
      <c r="AM2354" s="31" t="n">
        <v>6.565427</v>
      </c>
      <c r="AN2354" s="41" t="n">
        <v>1.608079</v>
      </c>
      <c r="AO2354" s="31" t="n">
        <v>21.567888</v>
      </c>
      <c r="AP2354" s="31" t="n">
        <f aca="false">IF(CORE_MODE=1,G2354,IF(OR(CORE_MODE=3,CORE_MODE=4),G2354+(CHOOSE(N_CW+1,0,1,CW_N2,CW_N3,CW_N4,CW_N5,CW_N6)+CHOOSE(N_CW_A+1,0,CW_A1,CW_A2))*CW_PER_SWING*AM2354,AM2354))</f>
        <v>25.145167801301</v>
      </c>
      <c r="AQ2354" s="41" t="n">
        <f aca="false">IF(CORE_MODE=2,AN2354,K2354)</f>
        <v>1.627352</v>
      </c>
      <c r="AR2354" s="31" t="n">
        <f aca="false">IF(CORE_MODE=2,AO2354,L2354)</f>
        <v>21.878523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31" t="n">
        <v>11.211605</v>
      </c>
      <c r="H2355" s="8" t="n">
        <v>151.882096</v>
      </c>
      <c r="I2355" s="8" t="n">
        <v>4277.5732</v>
      </c>
      <c r="J2355" s="31" t="n">
        <v>28.163775</v>
      </c>
      <c r="K2355" s="41" t="n">
        <v>1.631677</v>
      </c>
      <c r="L2355" s="31" t="n">
        <v>26.594334</v>
      </c>
      <c r="M2355" s="8" t="n">
        <v>222.5</v>
      </c>
      <c r="N2355" s="8" t="n">
        <v>1045</v>
      </c>
      <c r="O2355" s="31" t="n">
        <v>10.561845</v>
      </c>
      <c r="P2355" s="31" t="n">
        <v>22.471776</v>
      </c>
      <c r="Q2355" s="31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31" t="n">
        <v>7.956787</v>
      </c>
      <c r="W2355" s="41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2*ROUNDUP(G2355*1000/V_ZENER,0)*PRICE_Z+(4+IF(CORE_MODE=1,1,0)+IF(OR(CORE_MODE=3,CORE_MODE=4),1+2*N_CW+2*N_CW_A,0))*ROUNDUP(G2355*DIODE_SAFETY/V_STICK,0)*PRICE_STICK</f>
        <v>90.9</v>
      </c>
      <c r="AG2355" s="24" t="n">
        <f aca="false">SUM(X2355:AF2355)</f>
        <v>4616.28975146</v>
      </c>
      <c r="AH2355" s="20" t="n">
        <f aca="false">FIXED_BOM</f>
        <v>3666</v>
      </c>
      <c r="AI2355" s="24" t="n">
        <f aca="false">(AG2355+AH2355)*(1+CONT)</f>
        <v>9524.633214179</v>
      </c>
      <c r="AJ2355" s="24" t="n">
        <f aca="false">IF(AR2355&gt;0,AI2355/AR2355,1000000000000)</f>
        <v>358.14520544786</v>
      </c>
      <c r="AK2355" s="8" t="n">
        <f aca="false">IF(AND(AP2355&gt;=V_NEED,AR2355&gt;=P_MIN,AQ2355&gt;=Z_MIN,F2355&lt;=N_CAP,D2355&lt;=R_MAX,OR(CORONA_REQ=0,O2355&gt;=G2355),OR(CORE_MODE&lt;&gt;3,E_CORE&lt;=E_NULL_MAX)),1,0)</f>
        <v>0</v>
      </c>
      <c r="AL2355" s="31" t="n">
        <f aca="false">IF(AK2355=1,IF(OBJECTIVE=1,AI2355,AJ2355),1000000000000)+ROW()*0.000000001</f>
        <v>1000000000000</v>
      </c>
      <c r="AM2355" s="31" t="n">
        <v>6.659536</v>
      </c>
      <c r="AN2355" s="41" t="n">
        <v>1.615291</v>
      </c>
      <c r="AO2355" s="31" t="n">
        <v>26.276505</v>
      </c>
      <c r="AP2355" s="31" t="n">
        <f aca="false">IF(CORE_MODE=1,G2355,IF(OR(CORE_MODE=3,CORE_MODE=4),G2355+(CHOOSE(N_CW+1,0,1,CW_N2,CW_N3,CW_N4,CW_N5,CW_N6)+CHOOSE(N_CW_A+1,0,CW_A1,CW_A2))*CW_PER_SWING*AM2355,AM2355))</f>
        <v>25.344891849968</v>
      </c>
      <c r="AQ2355" s="41" t="n">
        <f aca="false">IF(CORE_MODE=2,AN2355,K2355)</f>
        <v>1.631677</v>
      </c>
      <c r="AR2355" s="31" t="n">
        <f aca="false">IF(CORE_MODE=2,AO2355,L2355)</f>
        <v>26.594334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31" t="n">
        <v>11.211605</v>
      </c>
      <c r="H2356" s="8" t="n">
        <v>204.014999</v>
      </c>
      <c r="I2356" s="8" t="n">
        <v>5765.424748</v>
      </c>
      <c r="J2356" s="31" t="n">
        <v>28.259808</v>
      </c>
      <c r="K2356" s="41" t="n">
        <v>1.63635</v>
      </c>
      <c r="L2356" s="31" t="n">
        <v>36.019747</v>
      </c>
      <c r="M2356" s="8" t="n">
        <v>300.5</v>
      </c>
      <c r="N2356" s="8" t="n">
        <v>1201</v>
      </c>
      <c r="O2356" s="31" t="n">
        <v>10.561845</v>
      </c>
      <c r="P2356" s="31" t="n">
        <v>29.962368</v>
      </c>
      <c r="Q2356" s="31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31" t="n">
        <v>10.234326</v>
      </c>
      <c r="W2356" s="41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2*ROUNDUP(G2356*1000/V_ZENER,0)*PRICE_Z+(4+IF(CORE_MODE=1,1,0)+IF(OR(CORE_MODE=3,CORE_MODE=4),1+2*N_CW+2*N_CW_A,0))*ROUNDUP(G2356*DIODE_SAFETY/V_STICK,0)*PRICE_STICK</f>
        <v>90.9</v>
      </c>
      <c r="AG2356" s="24" t="n">
        <f aca="false">SUM(X2356:AF2356)</f>
        <v>6082.07366175</v>
      </c>
      <c r="AH2356" s="20" t="n">
        <f aca="false">FIXED_BOM</f>
        <v>3666</v>
      </c>
      <c r="AI2356" s="24" t="n">
        <f aca="false">(AG2356+AH2356)*(1+CONT)</f>
        <v>11210.2847110125</v>
      </c>
      <c r="AJ2356" s="24" t="n">
        <f aca="false">IF(AR2356&gt;0,AI2356/AR2356,1000000000000)</f>
        <v>311.226081377321</v>
      </c>
      <c r="AK2356" s="8" t="n">
        <f aca="false">IF(AND(AP2356&gt;=V_NEED,AR2356&gt;=P_MIN,AQ2356&gt;=Z_MIN,F2356&lt;=N_CAP,D2356&lt;=R_MAX,OR(CORONA_REQ=0,O2356&gt;=G2356),OR(CORE_MODE&lt;&gt;3,E_CORE&lt;=E_NULL_MAX)),1,0)</f>
        <v>0</v>
      </c>
      <c r="AL2356" s="31" t="n">
        <f aca="false">IF(AK2356=1,IF(OBJECTIVE=1,AI2356,AJ2356),1000000000000)+ROW()*0.000000001</f>
        <v>1000000000000</v>
      </c>
      <c r="AM2356" s="31" t="n">
        <v>6.806561</v>
      </c>
      <c r="AN2356" s="41" t="n">
        <v>1.624524</v>
      </c>
      <c r="AO2356" s="31" t="n">
        <v>35.715659</v>
      </c>
      <c r="AP2356" s="31" t="n">
        <f aca="false">IF(CORE_MODE=1,G2356,IF(OR(CORE_MODE=3,CORE_MODE=4),G2356+(CHOOSE(N_CW+1,0,1,CW_N2,CW_N3,CW_N4,CW_N5,CW_N6)+CHOOSE(N_CW_A+1,0,CW_A1,CW_A2))*CW_PER_SWING*AM2356,AM2356))</f>
        <v>25.656917567543</v>
      </c>
      <c r="AQ2356" s="41" t="n">
        <f aca="false">IF(CORE_MODE=2,AN2356,K2356)</f>
        <v>1.63635</v>
      </c>
      <c r="AR2356" s="31" t="n">
        <f aca="false">IF(CORE_MODE=2,AO2356,L2356)</f>
        <v>36.019747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31" t="n">
        <v>11.211605</v>
      </c>
      <c r="H2357" s="8" t="n">
        <v>76.665733</v>
      </c>
      <c r="I2357" s="8" t="n">
        <v>1527.74221</v>
      </c>
      <c r="J2357" s="31" t="n">
        <v>19.927315</v>
      </c>
      <c r="K2357" s="41" t="n">
        <v>1.5632</v>
      </c>
      <c r="L2357" s="31" t="n">
        <v>8.813313</v>
      </c>
      <c r="M2357" s="8" t="n">
        <v>79.5</v>
      </c>
      <c r="N2357" s="8" t="n">
        <v>759</v>
      </c>
      <c r="O2357" s="31" t="n">
        <v>10.561845</v>
      </c>
      <c r="P2357" s="31" t="n">
        <v>8.678114</v>
      </c>
      <c r="Q2357" s="31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31" t="n">
        <v>3.781299</v>
      </c>
      <c r="W2357" s="41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2*ROUNDUP(G2357*1000/V_ZENER,0)*PRICE_Z+(4+IF(CORE_MODE=1,1,0)+IF(OR(CORE_MODE=3,CORE_MODE=4),1+2*N_CW+2*N_CW_A,0))*ROUNDUP(G2357*DIODE_SAFETY/V_STICK,0)*PRICE_STICK</f>
        <v>90.9</v>
      </c>
      <c r="AG2357" s="24" t="n">
        <f aca="false">SUM(X2357:AF2357)</f>
        <v>1918.70742701</v>
      </c>
      <c r="AH2357" s="20" t="n">
        <f aca="false">FIXED_BOM</f>
        <v>3666</v>
      </c>
      <c r="AI2357" s="24" t="n">
        <f aca="false">(AG2357+AH2357)*(1+CONT)</f>
        <v>6422.4135410615</v>
      </c>
      <c r="AJ2357" s="24" t="n">
        <f aca="false">IF(AR2357&gt;0,AI2357/AR2357,1000000000000)</f>
        <v>728.717287251854</v>
      </c>
      <c r="AK2357" s="8" t="n">
        <f aca="false">IF(AND(AP2357&gt;=V_NEED,AR2357&gt;=P_MIN,AQ2357&gt;=Z_MIN,F2357&lt;=N_CAP,D2357&lt;=R_MAX,OR(CORONA_REQ=0,O2357&gt;=G2357),OR(CORE_MODE&lt;&gt;3,E_CORE&lt;=E_NULL_MAX)),1,0)</f>
        <v>0</v>
      </c>
      <c r="AL2357" s="31" t="n">
        <f aca="false">IF(AK2357=1,IF(OBJECTIVE=1,AI2357,AJ2357),1000000000000)+ROW()*0.000000001</f>
        <v>1000000000000</v>
      </c>
      <c r="AM2357" s="31" t="n">
        <v>6.317613</v>
      </c>
      <c r="AN2357" s="41" t="n">
        <v>1.5252</v>
      </c>
      <c r="AO2357" s="31" t="n">
        <v>8.515243</v>
      </c>
      <c r="AP2357" s="31" t="n">
        <f aca="false">IF(CORE_MODE=1,G2357,IF(OR(CORE_MODE=3,CORE_MODE=4),G2357+(CHOOSE(N_CW+1,0,1,CW_N2,CW_N3,CW_N4,CW_N5,CW_N6)+CHOOSE(N_CW_A+1,0,CW_A1,CW_A2))*CW_PER_SWING*AM2357,AM2357))</f>
        <v>24.619241318219</v>
      </c>
      <c r="AQ2357" s="41" t="n">
        <f aca="false">IF(CORE_MODE=2,AN2357,K2357)</f>
        <v>1.5632</v>
      </c>
      <c r="AR2357" s="31" t="n">
        <f aca="false">IF(CORE_MODE=2,AO2357,L2357)</f>
        <v>8.813313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31" t="n">
        <v>11.211605</v>
      </c>
      <c r="H2358" s="8" t="n">
        <v>119.331867</v>
      </c>
      <c r="I2358" s="8" t="n">
        <v>2400.737758</v>
      </c>
      <c r="J2358" s="31" t="n">
        <v>20.118161</v>
      </c>
      <c r="K2358" s="41" t="n">
        <v>1.580258</v>
      </c>
      <c r="L2358" s="31" t="n">
        <v>14.125787</v>
      </c>
      <c r="M2358" s="8" t="n">
        <v>118.5</v>
      </c>
      <c r="N2358" s="8" t="n">
        <v>837</v>
      </c>
      <c r="O2358" s="31" t="n">
        <v>10.561845</v>
      </c>
      <c r="P2358" s="31" t="n">
        <v>13.017171</v>
      </c>
      <c r="Q2358" s="31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31" t="n">
        <v>4.920068</v>
      </c>
      <c r="W2358" s="41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2*ROUNDUP(G2358*1000/V_ZENER,0)*PRICE_Z+(4+IF(CORE_MODE=1,1,0)+IF(OR(CORE_MODE=3,CORE_MODE=4),1+2*N_CW+2*N_CW_A,0))*ROUNDUP(G2358*DIODE_SAFETY/V_STICK,0)*PRICE_STICK</f>
        <v>90.9</v>
      </c>
      <c r="AG2358" s="24" t="n">
        <f aca="false">SUM(X2358:AF2358)</f>
        <v>2658.70664806</v>
      </c>
      <c r="AH2358" s="20" t="n">
        <f aca="false">FIXED_BOM</f>
        <v>3666</v>
      </c>
      <c r="AI2358" s="24" t="n">
        <f aca="false">(AG2358+AH2358)*(1+CONT)</f>
        <v>7273.412645269</v>
      </c>
      <c r="AJ2358" s="24" t="n">
        <f aca="false">IF(AR2358&gt;0,AI2358/AR2358,1000000000000)</f>
        <v>514.903179926825</v>
      </c>
      <c r="AK2358" s="8" t="n">
        <f aca="false">IF(AND(AP2358&gt;=V_NEED,AR2358&gt;=P_MIN,AQ2358&gt;=Z_MIN,F2358&lt;=N_CAP,D2358&lt;=R_MAX,OR(CORONA_REQ=0,O2358&gt;=G2358),OR(CORE_MODE&lt;&gt;3,E_CORE&lt;=E_NULL_MAX)),1,0)</f>
        <v>0</v>
      </c>
      <c r="AL2358" s="31" t="n">
        <f aca="false">IF(AK2358=1,IF(OBJECTIVE=1,AI2358,AJ2358),1000000000000)+ROW()*0.000000001</f>
        <v>1000000000000</v>
      </c>
      <c r="AM2358" s="31" t="n">
        <v>6.41197</v>
      </c>
      <c r="AN2358" s="41" t="n">
        <v>1.553932</v>
      </c>
      <c r="AO2358" s="31" t="n">
        <v>13.811471</v>
      </c>
      <c r="AP2358" s="31" t="n">
        <f aca="false">IF(CORE_MODE=1,G2358,IF(OR(CORE_MODE=3,CORE_MODE=4),G2358+(CHOOSE(N_CW+1,0,1,CW_N2,CW_N3,CW_N4,CW_N5,CW_N6)+CHOOSE(N_CW_A+1,0,CW_A1,CW_A2))*CW_PER_SWING*AM2358,AM2358))</f>
        <v>24.81949168811</v>
      </c>
      <c r="AQ2358" s="41" t="n">
        <f aca="false">IF(CORE_MODE=2,AN2358,K2358)</f>
        <v>1.580258</v>
      </c>
      <c r="AR2358" s="31" t="n">
        <f aca="false">IF(CORE_MODE=2,AO2358,L2358)</f>
        <v>14.125787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31" t="n">
        <v>11.211605</v>
      </c>
      <c r="H2359" s="8" t="n">
        <v>161.998</v>
      </c>
      <c r="I2359" s="8" t="n">
        <v>3273.733307</v>
      </c>
      <c r="J2359" s="31" t="n">
        <v>20.20848</v>
      </c>
      <c r="K2359" s="41" t="n">
        <v>1.587843</v>
      </c>
      <c r="L2359" s="31" t="n">
        <v>19.431267</v>
      </c>
      <c r="M2359" s="8" t="n">
        <v>157.5</v>
      </c>
      <c r="N2359" s="8" t="n">
        <v>915</v>
      </c>
      <c r="O2359" s="31" t="n">
        <v>10.561845</v>
      </c>
      <c r="P2359" s="31" t="n">
        <v>17.356228</v>
      </c>
      <c r="Q2359" s="31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31" t="n">
        <v>6.058838</v>
      </c>
      <c r="W2359" s="41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2*ROUNDUP(G2359*1000/V_ZENER,0)*PRICE_Z+(4+IF(CORE_MODE=1,1,0)+IF(OR(CORE_MODE=3,CORE_MODE=4),1+2*N_CW+2*N_CW_A,0))*ROUNDUP(G2359*DIODE_SAFETY/V_STICK,0)*PRICE_STICK</f>
        <v>90.9</v>
      </c>
      <c r="AG2359" s="24" t="n">
        <f aca="false">SUM(X2359:AF2359)</f>
        <v>3398.70597564</v>
      </c>
      <c r="AH2359" s="20" t="n">
        <f aca="false">FIXED_BOM</f>
        <v>3666</v>
      </c>
      <c r="AI2359" s="24" t="n">
        <f aca="false">(AG2359+AH2359)*(1+CONT)</f>
        <v>8124.411871986</v>
      </c>
      <c r="AJ2359" s="24" t="n">
        <f aca="false">IF(AR2359&gt;0,AI2359/AR2359,1000000000000)</f>
        <v>418.110248394302</v>
      </c>
      <c r="AK2359" s="8" t="n">
        <f aca="false">IF(AND(AP2359&gt;=V_NEED,AR2359&gt;=P_MIN,AQ2359&gt;=Z_MIN,F2359&lt;=N_CAP,D2359&lt;=R_MAX,OR(CORONA_REQ=0,O2359&gt;=G2359),OR(CORE_MODE&lt;&gt;3,E_CORE&lt;=E_NULL_MAX)),1,0)</f>
        <v>0</v>
      </c>
      <c r="AL2359" s="31" t="n">
        <f aca="false">IF(AK2359=1,IF(OBJECTIVE=1,AI2359,AJ2359),1000000000000)+ROW()*0.000000001</f>
        <v>1000000000000</v>
      </c>
      <c r="AM2359" s="31" t="n">
        <v>6.500161</v>
      </c>
      <c r="AN2359" s="41" t="n">
        <v>1.568653</v>
      </c>
      <c r="AO2359" s="31" t="n">
        <v>19.129961</v>
      </c>
      <c r="AP2359" s="31" t="n">
        <f aca="false">IF(CORE_MODE=1,G2359,IF(OR(CORE_MODE=3,CORE_MODE=4),G2359+(CHOOSE(N_CW+1,0,1,CW_N2,CW_N3,CW_N4,CW_N5,CW_N6)+CHOOSE(N_CW_A+1,0,CW_A1,CW_A2))*CW_PER_SWING*AM2359,AM2359))</f>
        <v>25.006656184343</v>
      </c>
      <c r="AQ2359" s="41" t="n">
        <f aca="false">IF(CORE_MODE=2,AN2359,K2359)</f>
        <v>1.587843</v>
      </c>
      <c r="AR2359" s="31" t="n">
        <f aca="false">IF(CORE_MODE=2,AO2359,L2359)</f>
        <v>19.431267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31" t="n">
        <v>11.211605</v>
      </c>
      <c r="H2360" s="8" t="n">
        <v>204.664134</v>
      </c>
      <c r="I2360" s="8" t="n">
        <v>4146.728855</v>
      </c>
      <c r="J2360" s="31" t="n">
        <v>20.261141</v>
      </c>
      <c r="K2360" s="41" t="n">
        <v>1.592551</v>
      </c>
      <c r="L2360" s="31" t="n">
        <v>24.745167</v>
      </c>
      <c r="M2360" s="8" t="n">
        <v>196.5</v>
      </c>
      <c r="N2360" s="8" t="n">
        <v>993</v>
      </c>
      <c r="O2360" s="31" t="n">
        <v>10.561845</v>
      </c>
      <c r="P2360" s="31" t="n">
        <v>21.695285</v>
      </c>
      <c r="Q2360" s="31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31" t="n">
        <v>7.197607</v>
      </c>
      <c r="W2360" s="41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2*ROUNDUP(G2360*1000/V_ZENER,0)*PRICE_Z+(4+IF(CORE_MODE=1,1,0)+IF(OR(CORE_MODE=3,CORE_MODE=4),1+2*N_CW+2*N_CW_A,0))*ROUNDUP(G2360*DIODE_SAFETY/V_STICK,0)*PRICE_STICK</f>
        <v>90.9</v>
      </c>
      <c r="AG2360" s="24" t="n">
        <f aca="false">SUM(X2360:AF2360)</f>
        <v>4138.70519519</v>
      </c>
      <c r="AH2360" s="20" t="n">
        <f aca="false">FIXED_BOM</f>
        <v>3666</v>
      </c>
      <c r="AI2360" s="24" t="n">
        <f aca="false">(AG2360+AH2360)*(1+CONT)</f>
        <v>8975.4109744685</v>
      </c>
      <c r="AJ2360" s="24" t="n">
        <f aca="false">IF(AR2360&gt;0,AI2360/AR2360,1000000000000)</f>
        <v>362.713695747881</v>
      </c>
      <c r="AK2360" s="8" t="n">
        <f aca="false">IF(AND(AP2360&gt;=V_NEED,AR2360&gt;=P_MIN,AQ2360&gt;=Z_MIN,F2360&lt;=N_CAP,D2360&lt;=R_MAX,OR(CORONA_REQ=0,O2360&gt;=G2360),OR(CORE_MODE&lt;&gt;3,E_CORE&lt;=E_NULL_MAX)),1,0)</f>
        <v>0</v>
      </c>
      <c r="AL2360" s="31" t="n">
        <f aca="false">IF(AK2360=1,IF(OBJECTIVE=1,AI2360,AJ2360),1000000000000)+ROW()*0.000000001</f>
        <v>1000000000000</v>
      </c>
      <c r="AM2360" s="31" t="n">
        <v>6.61329</v>
      </c>
      <c r="AN2360" s="41" t="n">
        <v>1.576716</v>
      </c>
      <c r="AO2360" s="31" t="n">
        <v>24.43205</v>
      </c>
      <c r="AP2360" s="31" t="n">
        <f aca="false">IF(CORE_MODE=1,G2360,IF(OR(CORE_MODE=3,CORE_MODE=4),G2360+(CHOOSE(N_CW+1,0,1,CW_N2,CW_N3,CW_N4,CW_N5,CW_N6)+CHOOSE(N_CW_A+1,0,CW_A1,CW_A2))*CW_PER_SWING*AM2360,AM2360))</f>
        <v>25.24674567527</v>
      </c>
      <c r="AQ2360" s="41" t="n">
        <f aca="false">IF(CORE_MODE=2,AN2360,K2360)</f>
        <v>1.592551</v>
      </c>
      <c r="AR2360" s="31" t="n">
        <f aca="false">IF(CORE_MODE=2,AO2360,L2360)</f>
        <v>24.745167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31" t="n">
        <v>11.211605</v>
      </c>
      <c r="H2361" s="8" t="n">
        <v>247.330267</v>
      </c>
      <c r="I2361" s="8" t="n">
        <v>5019.724404</v>
      </c>
      <c r="J2361" s="31" t="n">
        <v>20.295633</v>
      </c>
      <c r="K2361" s="41" t="n">
        <v>1.595897</v>
      </c>
      <c r="L2361" s="31" t="n">
        <v>30.084599</v>
      </c>
      <c r="M2361" s="8" t="n">
        <v>235.5</v>
      </c>
      <c r="N2361" s="8" t="n">
        <v>1071</v>
      </c>
      <c r="O2361" s="31" t="n">
        <v>10.561845</v>
      </c>
      <c r="P2361" s="31" t="n">
        <v>26.034342</v>
      </c>
      <c r="Q2361" s="31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31" t="n">
        <v>8.336377</v>
      </c>
      <c r="W2361" s="41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2*ROUNDUP(G2361*1000/V_ZENER,0)*PRICE_Z+(4+IF(CORE_MODE=1,1,0)+IF(OR(CORE_MODE=3,CORE_MODE=4),1+2*N_CW+2*N_CW_A,0))*ROUNDUP(G2361*DIODE_SAFETY/V_STICK,0)*PRICE_STICK</f>
        <v>90.9</v>
      </c>
      <c r="AG2361" s="24" t="n">
        <f aca="false">SUM(X2361:AF2361)</f>
        <v>4878.70452427</v>
      </c>
      <c r="AH2361" s="20" t="n">
        <f aca="false">FIXED_BOM</f>
        <v>3666</v>
      </c>
      <c r="AI2361" s="24" t="n">
        <f aca="false">(AG2361+AH2361)*(1+CONT)</f>
        <v>9826.4102029105</v>
      </c>
      <c r="AJ2361" s="24" t="n">
        <f aca="false">IF(AR2361&gt;0,AI2361/AR2361,1000000000000)</f>
        <v>326.625932521504</v>
      </c>
      <c r="AK2361" s="8" t="n">
        <f aca="false">IF(AND(AP2361&gt;=V_NEED,AR2361&gt;=P_MIN,AQ2361&gt;=Z_MIN,F2361&lt;=N_CAP,D2361&lt;=R_MAX,OR(CORONA_REQ=0,O2361&gt;=G2361),OR(CORE_MODE&lt;&gt;3,E_CORE&lt;=E_NULL_MAX)),1,0)</f>
        <v>0</v>
      </c>
      <c r="AL2361" s="31" t="n">
        <f aca="false">IF(AK2361=1,IF(OBJECTIVE=1,AI2361,AJ2361),1000000000000)+ROW()*0.000000001</f>
        <v>1000000000000</v>
      </c>
      <c r="AM2361" s="31" t="n">
        <v>6.704719</v>
      </c>
      <c r="AN2361" s="41" t="n">
        <v>1.582796</v>
      </c>
      <c r="AO2361" s="31" t="n">
        <v>29.773226</v>
      </c>
      <c r="AP2361" s="31" t="n">
        <f aca="false">IF(CORE_MODE=1,G2361,IF(OR(CORE_MODE=3,CORE_MODE=4),G2361+(CHOOSE(N_CW+1,0,1,CW_N2,CW_N3,CW_N4,CW_N5,CW_N6)+CHOOSE(N_CW_A+1,0,CW_A1,CW_A2))*CW_PER_SWING*AM2361,AM2361))</f>
        <v>25.440782059097</v>
      </c>
      <c r="AQ2361" s="41" t="n">
        <f aca="false">IF(CORE_MODE=2,AN2361,K2361)</f>
        <v>1.595897</v>
      </c>
      <c r="AR2361" s="31" t="n">
        <f aca="false">IF(CORE_MODE=2,AO2361,L2361)</f>
        <v>30.084599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31" t="n">
        <v>11.211605</v>
      </c>
      <c r="H2362" s="8" t="n">
        <v>332.662534</v>
      </c>
      <c r="I2362" s="8" t="n">
        <v>6765.715501</v>
      </c>
      <c r="J2362" s="31" t="n">
        <v>20.338075</v>
      </c>
      <c r="K2362" s="41" t="n">
        <v>1.60022</v>
      </c>
      <c r="L2362" s="31" t="n">
        <v>40.724269</v>
      </c>
      <c r="M2362" s="8" t="n">
        <v>313.5</v>
      </c>
      <c r="N2362" s="8" t="n">
        <v>1227</v>
      </c>
      <c r="O2362" s="31" t="n">
        <v>10.561845</v>
      </c>
      <c r="P2362" s="31" t="n">
        <v>34.712456</v>
      </c>
      <c r="Q2362" s="31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31" t="n">
        <v>10.613916</v>
      </c>
      <c r="W2362" s="41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2*ROUNDUP(G2362*1000/V_ZENER,0)*PRICE_Z+(4+IF(CORE_MODE=1,1,0)+IF(OR(CORE_MODE=3,CORE_MODE=4),1+2*N_CW+2*N_CW_A,0))*ROUNDUP(G2362*DIODE_SAFETY/V_STICK,0)*PRICE_STICK</f>
        <v>90.9</v>
      </c>
      <c r="AG2362" s="24" t="n">
        <f aca="false">SUM(X2362:AF2362)</f>
        <v>6358.7030714</v>
      </c>
      <c r="AH2362" s="20" t="n">
        <f aca="false">FIXED_BOM</f>
        <v>3666</v>
      </c>
      <c r="AI2362" s="24" t="n">
        <f aca="false">(AG2362+AH2362)*(1+CONT)</f>
        <v>11528.40853211</v>
      </c>
      <c r="AJ2362" s="24" t="n">
        <f aca="false">IF(AR2362&gt;0,AI2362/AR2362,1000000000000)</f>
        <v>283.084480463234</v>
      </c>
      <c r="AK2362" s="8" t="n">
        <f aca="false">IF(AND(AP2362&gt;=V_NEED,AR2362&gt;=P_MIN,AQ2362&gt;=Z_MIN,F2362&lt;=N_CAP,D2362&lt;=R_MAX,OR(CORONA_REQ=0,O2362&gt;=G2362),OR(CORE_MODE&lt;&gt;3,E_CORE&lt;=E_NULL_MAX)),1,0)</f>
        <v>0</v>
      </c>
      <c r="AL2362" s="31" t="n">
        <f aca="false">IF(AK2362=1,IF(OBJECTIVE=1,AI2362,AJ2362),1000000000000)+ROW()*0.000000001</f>
        <v>1000000000000</v>
      </c>
      <c r="AM2362" s="31" t="n">
        <v>6.900539</v>
      </c>
      <c r="AN2362" s="41" t="n">
        <v>1.590578</v>
      </c>
      <c r="AO2362" s="31" t="n">
        <v>40.417556</v>
      </c>
      <c r="AP2362" s="31" t="n">
        <f aca="false">IF(CORE_MODE=1,G2362,IF(OR(CORE_MODE=3,CORE_MODE=4),G2362+(CHOOSE(N_CW+1,0,1,CW_N2,CW_N3,CW_N4,CW_N5,CW_N6)+CHOOSE(N_CW_A+1,0,CW_A1,CW_A2))*CW_PER_SWING*AM2362,AM2362))</f>
        <v>25.856363599757</v>
      </c>
      <c r="AQ2362" s="41" t="n">
        <f aca="false">IF(CORE_MODE=2,AN2362,K2362)</f>
        <v>1.60022</v>
      </c>
      <c r="AR2362" s="31" t="n">
        <f aca="false">IF(CORE_MODE=2,AO2362,L2362)</f>
        <v>40.724269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31" t="n">
        <v>11.211605</v>
      </c>
      <c r="H2363" s="8" t="n">
        <v>37.506571</v>
      </c>
      <c r="I2363" s="8" t="n">
        <v>1075.940699</v>
      </c>
      <c r="J2363" s="31" t="n">
        <v>28.686725</v>
      </c>
      <c r="K2363" s="41" t="n">
        <v>1.584975</v>
      </c>
      <c r="L2363" s="31" t="n">
        <v>6.352264</v>
      </c>
      <c r="M2363" s="8" t="n">
        <v>79</v>
      </c>
      <c r="N2363" s="8" t="n">
        <v>758</v>
      </c>
      <c r="O2363" s="31" t="n">
        <v>11.4365</v>
      </c>
      <c r="P2363" s="31" t="n">
        <v>8.404093</v>
      </c>
      <c r="Q2363" s="31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31" t="n">
        <v>3.766699</v>
      </c>
      <c r="W2363" s="41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2*ROUNDUP(G2363*1000/V_ZENER,0)*PRICE_Z+(4+IF(CORE_MODE=1,1,0)+IF(OR(CORE_MODE=3,CORE_MODE=4),1+2*N_CW+2*N_CW_A,0))*ROUNDUP(G2363*DIODE_SAFETY/V_STICK,0)*PRICE_STICK</f>
        <v>90.9</v>
      </c>
      <c r="AG2363" s="24" t="n">
        <f aca="false">SUM(X2363:AF2363)</f>
        <v>1854.13495311</v>
      </c>
      <c r="AH2363" s="20" t="n">
        <f aca="false">FIXED_BOM</f>
        <v>3666</v>
      </c>
      <c r="AI2363" s="24" t="n">
        <f aca="false">(AG2363+AH2363)*(1+CONT)</f>
        <v>6348.1551960765</v>
      </c>
      <c r="AJ2363" s="24" t="n">
        <f aca="false">IF(AR2363&gt;0,AI2363/AR2363,1000000000000)</f>
        <v>999.35317488009</v>
      </c>
      <c r="AK2363" s="8" t="n">
        <f aca="false">IF(AND(AP2363&gt;=V_NEED,AR2363&gt;=P_MIN,AQ2363&gt;=Z_MIN,F2363&lt;=N_CAP,D2363&lt;=R_MAX,OR(CORONA_REQ=0,O2363&gt;=G2363),OR(CORE_MODE&lt;&gt;3,E_CORE&lt;=E_NULL_MAX)),1,0)</f>
        <v>0</v>
      </c>
      <c r="AL2363" s="31" t="n">
        <f aca="false">IF(AK2363=1,IF(OBJECTIVE=1,AI2363,AJ2363),1000000000000)+ROW()*0.000000001</f>
        <v>1000000000000</v>
      </c>
      <c r="AM2363" s="31" t="n">
        <v>6.306487</v>
      </c>
      <c r="AN2363" s="41" t="n">
        <v>1.528298</v>
      </c>
      <c r="AO2363" s="31" t="n">
        <v>6.035727</v>
      </c>
      <c r="AP2363" s="31" t="n">
        <f aca="false">IF(CORE_MODE=1,G2363,IF(OR(CORE_MODE=3,CORE_MODE=4),G2363+(CHOOSE(N_CW+1,0,1,CW_N2,CW_N3,CW_N4,CW_N5,CW_N6)+CHOOSE(N_CW_A+1,0,CW_A1,CW_A2))*CW_PER_SWING*AM2363,AM2363))</f>
        <v>24.595629020081</v>
      </c>
      <c r="AQ2363" s="41" t="n">
        <f aca="false">IF(CORE_MODE=2,AN2363,K2363)</f>
        <v>1.584975</v>
      </c>
      <c r="AR2363" s="31" t="n">
        <f aca="false">IF(CORE_MODE=2,AO2363,L2363)</f>
        <v>6.352264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31" t="n">
        <v>11.211605</v>
      </c>
      <c r="H2364" s="8" t="n">
        <v>57.79604</v>
      </c>
      <c r="I2364" s="8" t="n">
        <v>1690.763955</v>
      </c>
      <c r="J2364" s="31" t="n">
        <v>29.253976</v>
      </c>
      <c r="K2364" s="41" t="n">
        <v>1.610149</v>
      </c>
      <c r="L2364" s="31" t="n">
        <v>10.269409</v>
      </c>
      <c r="M2364" s="8" t="n">
        <v>114</v>
      </c>
      <c r="N2364" s="8" t="n">
        <v>828</v>
      </c>
      <c r="O2364" s="31" t="n">
        <v>11.4365</v>
      </c>
      <c r="P2364" s="31" t="n">
        <v>12.60614</v>
      </c>
      <c r="Q2364" s="31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31" t="n">
        <v>4.788672</v>
      </c>
      <c r="W2364" s="41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2*ROUNDUP(G2364*1000/V_ZENER,0)*PRICE_Z+(4+IF(CORE_MODE=1,1,0)+IF(OR(CORE_MODE=3,CORE_MODE=4),1+2*N_CW+2*N_CW_A,0))*ROUNDUP(G2364*DIODE_SAFETY/V_STICK,0)*PRICE_STICK</f>
        <v>90.9</v>
      </c>
      <c r="AG2364" s="24" t="n">
        <f aca="false">SUM(X2364:AF2364)</f>
        <v>2496.93316405</v>
      </c>
      <c r="AH2364" s="20" t="n">
        <f aca="false">FIXED_BOM</f>
        <v>3666</v>
      </c>
      <c r="AI2364" s="24" t="n">
        <f aca="false">(AG2364+AH2364)*(1+CONT)</f>
        <v>7087.3731386575</v>
      </c>
      <c r="AJ2364" s="24" t="n">
        <f aca="false">IF(AR2364&gt;0,AI2364/AR2364,1000000000000)</f>
        <v>690.144207778413</v>
      </c>
      <c r="AK2364" s="8" t="n">
        <f aca="false">IF(AND(AP2364&gt;=V_NEED,AR2364&gt;=P_MIN,AQ2364&gt;=Z_MIN,F2364&lt;=N_CAP,D2364&lt;=R_MAX,OR(CORONA_REQ=0,O2364&gt;=G2364),OR(CORE_MODE&lt;&gt;3,E_CORE&lt;=E_NULL_MAX)),1,0)</f>
        <v>0</v>
      </c>
      <c r="AL2364" s="31" t="n">
        <f aca="false">IF(AK2364=1,IF(OBJECTIVE=1,AI2364,AJ2364),1000000000000)+ROW()*0.000000001</f>
        <v>1000000000000</v>
      </c>
      <c r="AM2364" s="31" t="n">
        <v>6.367396</v>
      </c>
      <c r="AN2364" s="41" t="n">
        <v>1.572138</v>
      </c>
      <c r="AO2364" s="31" t="n">
        <v>9.958607</v>
      </c>
      <c r="AP2364" s="31" t="n">
        <f aca="false">IF(CORE_MODE=1,G2364,IF(OR(CORE_MODE=3,CORE_MODE=4),G2364+(CHOOSE(N_CW+1,0,1,CW_N2,CW_N3,CW_N4,CW_N5,CW_N6)+CHOOSE(N_CW_A+1,0,CW_A1,CW_A2))*CW_PER_SWING*AM2364,AM2364))</f>
        <v>24.724893937148</v>
      </c>
      <c r="AQ2364" s="41" t="n">
        <f aca="false">IF(CORE_MODE=2,AN2364,K2364)</f>
        <v>1.610149</v>
      </c>
      <c r="AR2364" s="31" t="n">
        <f aca="false">IF(CORE_MODE=2,AO2364,L2364)</f>
        <v>10.269409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31" t="n">
        <v>11.211605</v>
      </c>
      <c r="H2365" s="8" t="n">
        <v>78.085509</v>
      </c>
      <c r="I2365" s="8" t="n">
        <v>2305.587211</v>
      </c>
      <c r="J2365" s="31" t="n">
        <v>29.526441</v>
      </c>
      <c r="K2365" s="41" t="n">
        <v>1.621233</v>
      </c>
      <c r="L2365" s="31" t="n">
        <v>14.172419</v>
      </c>
      <c r="M2365" s="8" t="n">
        <v>156</v>
      </c>
      <c r="N2365" s="8" t="n">
        <v>912</v>
      </c>
      <c r="O2365" s="31" t="n">
        <v>11.4365</v>
      </c>
      <c r="P2365" s="31" t="n">
        <v>16.808187</v>
      </c>
      <c r="Q2365" s="31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31" t="n">
        <v>6.015039</v>
      </c>
      <c r="W2365" s="41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2*ROUNDUP(G2365*1000/V_ZENER,0)*PRICE_Z+(4+IF(CORE_MODE=1,1,0)+IF(OR(CORE_MODE=3,CORE_MODE=4),1+2*N_CW+2*N_CW_A,0))*ROUNDUP(G2365*DIODE_SAFETY/V_STICK,0)*PRICE_STICK</f>
        <v>90.9</v>
      </c>
      <c r="AG2365" s="24" t="n">
        <f aca="false">SUM(X2365:AF2365)</f>
        <v>3259.58896734</v>
      </c>
      <c r="AH2365" s="20" t="n">
        <f aca="false">FIXED_BOM</f>
        <v>3666</v>
      </c>
      <c r="AI2365" s="24" t="n">
        <f aca="false">(AG2365+AH2365)*(1+CONT)</f>
        <v>7964.427312441</v>
      </c>
      <c r="AJ2365" s="24" t="n">
        <f aca="false">IF(AR2365&gt;0,AI2365/AR2365,1000000000000)</f>
        <v>561.966684194209</v>
      </c>
      <c r="AK2365" s="8" t="n">
        <f aca="false">IF(AND(AP2365&gt;=V_NEED,AR2365&gt;=P_MIN,AQ2365&gt;=Z_MIN,F2365&lt;=N_CAP,D2365&lt;=R_MAX,OR(CORONA_REQ=0,O2365&gt;=G2365),OR(CORE_MODE&lt;&gt;3,E_CORE&lt;=E_NULL_MAX)),1,0)</f>
        <v>0</v>
      </c>
      <c r="AL2365" s="31" t="n">
        <f aca="false">IF(AK2365=1,IF(OBJECTIVE=1,AI2365,AJ2365),1000000000000)+ROW()*0.000000001</f>
        <v>1000000000000</v>
      </c>
      <c r="AM2365" s="31" t="n">
        <v>6.433056</v>
      </c>
      <c r="AN2365" s="41" t="n">
        <v>1.591847</v>
      </c>
      <c r="AO2365" s="31" t="n">
        <v>13.852435</v>
      </c>
      <c r="AP2365" s="31" t="n">
        <f aca="false">IF(CORE_MODE=1,G2365,IF(OR(CORE_MODE=3,CORE_MODE=4),G2365+(CHOOSE(N_CW+1,0,1,CW_N2,CW_N3,CW_N4,CW_N5,CW_N6)+CHOOSE(N_CW_A+1,0,CW_A1,CW_A2))*CW_PER_SWING*AM2365,AM2365))</f>
        <v>24.864241725728</v>
      </c>
      <c r="AQ2365" s="41" t="n">
        <f aca="false">IF(CORE_MODE=2,AN2365,K2365)</f>
        <v>1.621233</v>
      </c>
      <c r="AR2365" s="31" t="n">
        <f aca="false">IF(CORE_MODE=2,AO2365,L2365)</f>
        <v>14.172419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31" t="n">
        <v>11.211605</v>
      </c>
      <c r="H2366" s="8" t="n">
        <v>98.374979</v>
      </c>
      <c r="I2366" s="8" t="n">
        <v>2920.410468</v>
      </c>
      <c r="J2366" s="31" t="n">
        <v>29.686517</v>
      </c>
      <c r="K2366" s="41" t="n">
        <v>1.629043</v>
      </c>
      <c r="L2366" s="31" t="n">
        <v>18.102149</v>
      </c>
      <c r="M2366" s="8" t="n">
        <v>191</v>
      </c>
      <c r="N2366" s="8" t="n">
        <v>982</v>
      </c>
      <c r="O2366" s="31" t="n">
        <v>11.4365</v>
      </c>
      <c r="P2366" s="31" t="n">
        <v>21.010233</v>
      </c>
      <c r="Q2366" s="31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31" t="n">
        <v>7.037012</v>
      </c>
      <c r="W2366" s="41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2*ROUNDUP(G2366*1000/V_ZENER,0)*PRICE_Z+(4+IF(CORE_MODE=1,1,0)+IF(OR(CORE_MODE=3,CORE_MODE=4),1+2*N_CW+2*N_CW_A,0))*ROUNDUP(G2366*DIODE_SAFETY/V_STICK,0)*PRICE_STICK</f>
        <v>90.9</v>
      </c>
      <c r="AG2366" s="24" t="n">
        <f aca="false">SUM(X2366:AF2366)</f>
        <v>3902.38716631</v>
      </c>
      <c r="AH2366" s="20" t="n">
        <f aca="false">FIXED_BOM</f>
        <v>3666</v>
      </c>
      <c r="AI2366" s="24" t="n">
        <f aca="false">(AG2366+AH2366)*(1+CONT)</f>
        <v>8703.6452412565</v>
      </c>
      <c r="AJ2366" s="24" t="n">
        <f aca="false">IF(AR2366&gt;0,AI2366/AR2366,1000000000000)</f>
        <v>480.807292065517</v>
      </c>
      <c r="AK2366" s="8" t="n">
        <f aca="false">IF(AND(AP2366&gt;=V_NEED,AR2366&gt;=P_MIN,AQ2366&gt;=Z_MIN,F2366&lt;=N_CAP,D2366&lt;=R_MAX,OR(CORONA_REQ=0,O2366&gt;=G2366),OR(CORE_MODE&lt;&gt;3,E_CORE&lt;=E_NULL_MAX)),1,0)</f>
        <v>0</v>
      </c>
      <c r="AL2366" s="31" t="n">
        <f aca="false">IF(AK2366=1,IF(OBJECTIVE=1,AI2366,AJ2366),1000000000000)+ROW()*0.000000001</f>
        <v>1000000000000</v>
      </c>
      <c r="AM2366" s="31" t="n">
        <v>6.483018</v>
      </c>
      <c r="AN2366" s="41" t="n">
        <v>1.606335</v>
      </c>
      <c r="AO2366" s="31" t="n">
        <v>17.799345</v>
      </c>
      <c r="AP2366" s="31" t="n">
        <f aca="false">IF(CORE_MODE=1,G2366,IF(OR(CORE_MODE=3,CORE_MODE=4),G2366+(CHOOSE(N_CW+1,0,1,CW_N2,CW_N3,CW_N4,CW_N5,CW_N6)+CHOOSE(N_CW_A+1,0,CW_A1,CW_A2))*CW_PER_SWING*AM2366,AM2366))</f>
        <v>24.970274229734</v>
      </c>
      <c r="AQ2366" s="41" t="n">
        <f aca="false">IF(CORE_MODE=2,AN2366,K2366)</f>
        <v>1.629043</v>
      </c>
      <c r="AR2366" s="31" t="n">
        <f aca="false">IF(CORE_MODE=2,AO2366,L2366)</f>
        <v>18.102149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31" t="n">
        <v>11.211605</v>
      </c>
      <c r="H2367" s="8" t="n">
        <v>118.664448</v>
      </c>
      <c r="I2367" s="8" t="n">
        <v>3535.233724</v>
      </c>
      <c r="J2367" s="31" t="n">
        <v>29.791853</v>
      </c>
      <c r="K2367" s="41" t="n">
        <v>1.633599</v>
      </c>
      <c r="L2367" s="31" t="n">
        <v>22.018138</v>
      </c>
      <c r="M2367" s="8" t="n">
        <v>226</v>
      </c>
      <c r="N2367" s="8" t="n">
        <v>1052</v>
      </c>
      <c r="O2367" s="31" t="n">
        <v>11.4365</v>
      </c>
      <c r="P2367" s="31" t="n">
        <v>25.21228</v>
      </c>
      <c r="Q2367" s="31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31" t="n">
        <v>8.058984</v>
      </c>
      <c r="W2367" s="41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2*ROUNDUP(G2367*1000/V_ZENER,0)*PRICE_Z+(4+IF(CORE_MODE=1,1,0)+IF(OR(CORE_MODE=3,CORE_MODE=4),1+2*N_CW+2*N_CW_A,0))*ROUNDUP(G2367*DIODE_SAFETY/V_STICK,0)*PRICE_STICK</f>
        <v>90.9</v>
      </c>
      <c r="AG2367" s="24" t="n">
        <f aca="false">SUM(X2367:AF2367)</f>
        <v>4545.18527072</v>
      </c>
      <c r="AH2367" s="20" t="n">
        <f aca="false">FIXED_BOM</f>
        <v>3666</v>
      </c>
      <c r="AI2367" s="24" t="n">
        <f aca="false">(AG2367+AH2367)*(1+CONT)</f>
        <v>9442.863061328</v>
      </c>
      <c r="AJ2367" s="24" t="n">
        <f aca="false">IF(AR2367&gt;0,AI2367/AR2367,1000000000000)</f>
        <v>428.86746651002</v>
      </c>
      <c r="AK2367" s="8" t="n">
        <f aca="false">IF(AND(AP2367&gt;=V_NEED,AR2367&gt;=P_MIN,AQ2367&gt;=Z_MIN,F2367&lt;=N_CAP,D2367&lt;=R_MAX,OR(CORONA_REQ=0,O2367&gt;=G2367),OR(CORE_MODE&lt;&gt;3,E_CORE&lt;=E_NULL_MAX)),1,0)</f>
        <v>0</v>
      </c>
      <c r="AL2367" s="31" t="n">
        <f aca="false">IF(AK2367=1,IF(OBJECTIVE=1,AI2367,AJ2367),1000000000000)+ROW()*0.000000001</f>
        <v>1000000000000</v>
      </c>
      <c r="AM2367" s="31" t="n">
        <v>6.56993</v>
      </c>
      <c r="AN2367" s="41" t="n">
        <v>1.614145</v>
      </c>
      <c r="AO2367" s="31" t="n">
        <v>21.706863</v>
      </c>
      <c r="AP2367" s="31" t="n">
        <f aca="false">IF(CORE_MODE=1,G2367,IF(OR(CORE_MODE=3,CORE_MODE=4),G2367+(CHOOSE(N_CW+1,0,1,CW_N2,CW_N3,CW_N4,CW_N5,CW_N6)+CHOOSE(N_CW_A+1,0,CW_A1,CW_A2))*CW_PER_SWING*AM2367,AM2367))</f>
        <v>25.15472435159</v>
      </c>
      <c r="AQ2367" s="41" t="n">
        <f aca="false">IF(CORE_MODE=2,AN2367,K2367)</f>
        <v>1.633599</v>
      </c>
      <c r="AR2367" s="31" t="n">
        <f aca="false">IF(CORE_MODE=2,AO2367,L2367)</f>
        <v>22.018138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31" t="n">
        <v>11.211605</v>
      </c>
      <c r="H2368" s="8" t="n">
        <v>159.243386</v>
      </c>
      <c r="I2368" s="8" t="n">
        <v>4764.880237</v>
      </c>
      <c r="J2368" s="31" t="n">
        <v>29.921998</v>
      </c>
      <c r="K2368" s="41" t="n">
        <v>1.639641</v>
      </c>
      <c r="L2368" s="31" t="n">
        <v>29.863941</v>
      </c>
      <c r="M2368" s="8" t="n">
        <v>303</v>
      </c>
      <c r="N2368" s="8" t="n">
        <v>1206</v>
      </c>
      <c r="O2368" s="31" t="n">
        <v>11.4365</v>
      </c>
      <c r="P2368" s="31" t="n">
        <v>33.616373</v>
      </c>
      <c r="Q2368" s="31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31" t="n">
        <v>10.307324</v>
      </c>
      <c r="W2368" s="41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2*ROUNDUP(G2368*1000/V_ZENER,0)*PRICE_Z+(4+IF(CORE_MODE=1,1,0)+IF(OR(CORE_MODE=3,CORE_MODE=4),1+2*N_CW+2*N_CW_A,0))*ROUNDUP(G2368*DIODE_SAFETY/V_STICK,0)*PRICE_STICK</f>
        <v>90.9</v>
      </c>
      <c r="AG2368" s="24" t="n">
        <f aca="false">SUM(X2368:AF2368)</f>
        <v>5950.63927298</v>
      </c>
      <c r="AH2368" s="20" t="n">
        <f aca="false">FIXED_BOM</f>
        <v>3666</v>
      </c>
      <c r="AI2368" s="24" t="n">
        <f aca="false">(AG2368+AH2368)*(1+CONT)</f>
        <v>11059.135163927</v>
      </c>
      <c r="AJ2368" s="24" t="n">
        <f aca="false">IF(AR2368&gt;0,AI2368/AR2368,1000000000000)</f>
        <v>370.317339025248</v>
      </c>
      <c r="AK2368" s="8" t="n">
        <f aca="false">IF(AND(AP2368&gt;=V_NEED,AR2368&gt;=P_MIN,AQ2368&gt;=Z_MIN,F2368&lt;=N_CAP,D2368&lt;=R_MAX,OR(CORONA_REQ=0,O2368&gt;=G2368),OR(CORE_MODE&lt;&gt;3,E_CORE&lt;=E_NULL_MAX)),1,0)</f>
        <v>0</v>
      </c>
      <c r="AL2368" s="31" t="n">
        <f aca="false">IF(AK2368=1,IF(OBJECTIVE=1,AI2368,AJ2368),1000000000000)+ROW()*0.000000001</f>
        <v>1000000000000</v>
      </c>
      <c r="AM2368" s="31" t="n">
        <v>6.717632</v>
      </c>
      <c r="AN2368" s="41" t="n">
        <v>1.624754</v>
      </c>
      <c r="AO2368" s="31" t="n">
        <v>29.546206</v>
      </c>
      <c r="AP2368" s="31" t="n">
        <f aca="false">IF(CORE_MODE=1,G2368,IF(OR(CORE_MODE=3,CORE_MODE=4),G2368+(CHOOSE(N_CW+1,0,1,CW_N2,CW_N3,CW_N4,CW_N5,CW_N6)+CHOOSE(N_CW_A+1,0,CW_A1,CW_A2))*CW_PER_SWING*AM2368,AM2368))</f>
        <v>25.468186841216</v>
      </c>
      <c r="AQ2368" s="41" t="n">
        <f aca="false">IF(CORE_MODE=2,AN2368,K2368)</f>
        <v>1.639641</v>
      </c>
      <c r="AR2368" s="31" t="n">
        <f aca="false">IF(CORE_MODE=2,AO2368,L2368)</f>
        <v>29.863941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31" t="n">
        <v>11.211605</v>
      </c>
      <c r="H2369" s="8" t="n">
        <v>51.151595</v>
      </c>
      <c r="I2369" s="8" t="n">
        <v>1303.834914</v>
      </c>
      <c r="J2369" s="31" t="n">
        <v>25.489624</v>
      </c>
      <c r="K2369" s="41" t="n">
        <v>1.58393</v>
      </c>
      <c r="L2369" s="31" t="n">
        <v>7.693072</v>
      </c>
      <c r="M2369" s="8" t="n">
        <v>79</v>
      </c>
      <c r="N2369" s="8" t="n">
        <v>758</v>
      </c>
      <c r="O2369" s="31" t="n">
        <v>11.4365</v>
      </c>
      <c r="P2369" s="31" t="n">
        <v>9.987456</v>
      </c>
      <c r="Q2369" s="31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31" t="n">
        <v>3.766699</v>
      </c>
      <c r="W2369" s="41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2*ROUNDUP(G2369*1000/V_ZENER,0)*PRICE_Z+(4+IF(CORE_MODE=1,1,0)+IF(OR(CORE_MODE=3,CORE_MODE=4),1+2*N_CW+2*N_CW_A,0))*ROUNDUP(G2369*DIODE_SAFETY/V_STICK,0)*PRICE_STICK</f>
        <v>90.9</v>
      </c>
      <c r="AG2369" s="24" t="n">
        <f aca="false">SUM(X2369:AF2369)</f>
        <v>1873.08780822</v>
      </c>
      <c r="AH2369" s="20" t="n">
        <f aca="false">FIXED_BOM</f>
        <v>3666</v>
      </c>
      <c r="AI2369" s="24" t="n">
        <f aca="false">(AG2369+AH2369)*(1+CONT)</f>
        <v>6369.950979453</v>
      </c>
      <c r="AJ2369" s="24" t="n">
        <f aca="false">IF(AR2369&gt;0,AI2369/AR2369,1000000000000)</f>
        <v>828.011356120546</v>
      </c>
      <c r="AK2369" s="8" t="n">
        <f aca="false">IF(AND(AP2369&gt;=V_NEED,AR2369&gt;=P_MIN,AQ2369&gt;=Z_MIN,F2369&lt;=N_CAP,D2369&lt;=R_MAX,OR(CORONA_REQ=0,O2369&gt;=G2369),OR(CORE_MODE&lt;&gt;3,E_CORE&lt;=E_NULL_MAX)),1,0)</f>
        <v>0</v>
      </c>
      <c r="AL2369" s="31" t="n">
        <f aca="false">IF(AK2369=1,IF(OBJECTIVE=1,AI2369,AJ2369),1000000000000)+ROW()*0.000000001</f>
        <v>1000000000000</v>
      </c>
      <c r="AM2369" s="31" t="n">
        <v>6.319157</v>
      </c>
      <c r="AN2369" s="41" t="n">
        <v>1.537061</v>
      </c>
      <c r="AO2369" s="31" t="n">
        <v>7.380907</v>
      </c>
      <c r="AP2369" s="31" t="n">
        <f aca="false">IF(CORE_MODE=1,G2369,IF(OR(CORE_MODE=3,CORE_MODE=4),G2369+(CHOOSE(N_CW+1,0,1,CW_N2,CW_N3,CW_N4,CW_N5,CW_N6)+CHOOSE(N_CW_A+1,0,CW_A1,CW_A2))*CW_PER_SWING*AM2369,AM2369))</f>
        <v>24.622518092291</v>
      </c>
      <c r="AQ2369" s="41" t="n">
        <f aca="false">IF(CORE_MODE=2,AN2369,K2369)</f>
        <v>1.58393</v>
      </c>
      <c r="AR2369" s="31" t="n">
        <f aca="false">IF(CORE_MODE=2,AO2369,L2369)</f>
        <v>7.693072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31" t="n">
        <v>11.211605</v>
      </c>
      <c r="H2370" s="8" t="n">
        <v>79.238221</v>
      </c>
      <c r="I2370" s="8" t="n">
        <v>2048.883436</v>
      </c>
      <c r="J2370" s="31" t="n">
        <v>25.857262</v>
      </c>
      <c r="K2370" s="41" t="n">
        <v>1.604861</v>
      </c>
      <c r="L2370" s="31" t="n">
        <v>12.379359</v>
      </c>
      <c r="M2370" s="8" t="n">
        <v>121</v>
      </c>
      <c r="N2370" s="8" t="n">
        <v>842</v>
      </c>
      <c r="O2370" s="31" t="n">
        <v>11.4365</v>
      </c>
      <c r="P2370" s="31" t="n">
        <v>14.981184</v>
      </c>
      <c r="Q2370" s="31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31" t="n">
        <v>4.993066</v>
      </c>
      <c r="W2370" s="41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2*ROUNDUP(G2370*1000/V_ZENER,0)*PRICE_Z+(4+IF(CORE_MODE=1,1,0)+IF(OR(CORE_MODE=3,CORE_MODE=4),1+2*N_CW+2*N_CW_A,0))*ROUNDUP(G2370*DIODE_SAFETY/V_STICK,0)*PRICE_STICK</f>
        <v>90.9</v>
      </c>
      <c r="AG2370" s="24" t="n">
        <f aca="false">SUM(X2370:AF2370)</f>
        <v>2645.22003158</v>
      </c>
      <c r="AH2370" s="20" t="n">
        <f aca="false">FIXED_BOM</f>
        <v>3666</v>
      </c>
      <c r="AI2370" s="24" t="n">
        <f aca="false">(AG2370+AH2370)*(1+CONT)</f>
        <v>7257.903036317</v>
      </c>
      <c r="AJ2370" s="24" t="n">
        <f aca="false">IF(AR2370&gt;0,AI2370/AR2370,1000000000000)</f>
        <v>586.290698598934</v>
      </c>
      <c r="AK2370" s="8" t="n">
        <f aca="false">IF(AND(AP2370&gt;=V_NEED,AR2370&gt;=P_MIN,AQ2370&gt;=Z_MIN,F2370&lt;=N_CAP,D2370&lt;=R_MAX,OR(CORONA_REQ=0,O2370&gt;=G2370),OR(CORE_MODE&lt;&gt;3,E_CORE&lt;=E_NULL_MAX)),1,0)</f>
        <v>0</v>
      </c>
      <c r="AL2370" s="31" t="n">
        <f aca="false">IF(AK2370=1,IF(OBJECTIVE=1,AI2370,AJ2370),1000000000000)+ROW()*0.000000001</f>
        <v>1000000000000</v>
      </c>
      <c r="AM2370" s="31" t="n">
        <v>6.39983</v>
      </c>
      <c r="AN2370" s="41" t="n">
        <v>1.572833</v>
      </c>
      <c r="AO2370" s="31" t="n">
        <v>12.060952</v>
      </c>
      <c r="AP2370" s="31" t="n">
        <f aca="false">IF(CORE_MODE=1,G2370,IF(OR(CORE_MODE=3,CORE_MODE=4),G2370+(CHOOSE(N_CW+1,0,1,CW_N2,CW_N3,CW_N4,CW_N5,CW_N6)+CHOOSE(N_CW_A+1,0,CW_A1,CW_A2))*CW_PER_SWING*AM2370,AM2370))</f>
        <v>24.79372741529</v>
      </c>
      <c r="AQ2370" s="41" t="n">
        <f aca="false">IF(CORE_MODE=2,AN2370,K2370)</f>
        <v>1.604861</v>
      </c>
      <c r="AR2370" s="31" t="n">
        <f aca="false">IF(CORE_MODE=2,AO2370,L2370)</f>
        <v>12.379359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31" t="n">
        <v>11.211605</v>
      </c>
      <c r="H2371" s="8" t="n">
        <v>107.324846</v>
      </c>
      <c r="I2371" s="8" t="n">
        <v>2793.931958</v>
      </c>
      <c r="J2371" s="31" t="n">
        <v>26.03248</v>
      </c>
      <c r="K2371" s="41" t="n">
        <v>1.614729</v>
      </c>
      <c r="L2371" s="31" t="n">
        <v>17.06455</v>
      </c>
      <c r="M2371" s="8" t="n">
        <v>163</v>
      </c>
      <c r="N2371" s="8" t="n">
        <v>926</v>
      </c>
      <c r="O2371" s="31" t="n">
        <v>11.4365</v>
      </c>
      <c r="P2371" s="31" t="n">
        <v>19.974912</v>
      </c>
      <c r="Q2371" s="31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31" t="n">
        <v>6.219434</v>
      </c>
      <c r="W2371" s="41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2*ROUNDUP(G2371*1000/V_ZENER,0)*PRICE_Z+(4+IF(CORE_MODE=1,1,0)+IF(OR(CORE_MODE=3,CORE_MODE=4),1+2*N_CW+2*N_CW_A,0))*ROUNDUP(G2371*DIODE_SAFETY/V_STICK,0)*PRICE_STICK</f>
        <v>90.9</v>
      </c>
      <c r="AG2371" s="24" t="n">
        <f aca="false">SUM(X2371:AF2371)</f>
        <v>3417.35230994</v>
      </c>
      <c r="AH2371" s="20" t="n">
        <f aca="false">FIXED_BOM</f>
        <v>3666</v>
      </c>
      <c r="AI2371" s="24" t="n">
        <f aca="false">(AG2371+AH2371)*(1+CONT)</f>
        <v>8145.855156431</v>
      </c>
      <c r="AJ2371" s="24" t="n">
        <f aca="false">IF(AR2371&gt;0,AI2371/AR2371,1000000000000)</f>
        <v>477.355403830221</v>
      </c>
      <c r="AK2371" s="8" t="n">
        <f aca="false">IF(AND(AP2371&gt;=V_NEED,AR2371&gt;=P_MIN,AQ2371&gt;=Z_MIN,F2371&lt;=N_CAP,D2371&lt;=R_MAX,OR(CORONA_REQ=0,O2371&gt;=G2371),OR(CORE_MODE&lt;&gt;3,E_CORE&lt;=E_NULL_MAX)),1,0)</f>
        <v>0</v>
      </c>
      <c r="AL2371" s="31" t="n">
        <f aca="false">IF(AK2371=1,IF(OBJECTIVE=1,AI2371,AJ2371),1000000000000)+ROW()*0.000000001</f>
        <v>1000000000000</v>
      </c>
      <c r="AM2371" s="31" t="n">
        <v>6.465054</v>
      </c>
      <c r="AN2371" s="41" t="n">
        <v>1.591262</v>
      </c>
      <c r="AO2371" s="31" t="n">
        <v>16.757786</v>
      </c>
      <c r="AP2371" s="31" t="n">
        <f aca="false">IF(CORE_MODE=1,G2371,IF(OR(CORE_MODE=3,CORE_MODE=4),G2371+(CHOOSE(N_CW+1,0,1,CW_N2,CW_N3,CW_N4,CW_N5,CW_N6)+CHOOSE(N_CW_A+1,0,CW_A1,CW_A2))*CW_PER_SWING*AM2371,AM2371))</f>
        <v>24.932149897202</v>
      </c>
      <c r="AQ2371" s="41" t="n">
        <f aca="false">IF(CORE_MODE=2,AN2371,K2371)</f>
        <v>1.614729</v>
      </c>
      <c r="AR2371" s="31" t="n">
        <f aca="false">IF(CORE_MODE=2,AO2371,L2371)</f>
        <v>17.06455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31" t="n">
        <v>11.211605</v>
      </c>
      <c r="H2372" s="8" t="n">
        <v>135.411472</v>
      </c>
      <c r="I2372" s="8" t="n">
        <v>3538.98048</v>
      </c>
      <c r="J2372" s="31" t="n">
        <v>26.135012</v>
      </c>
      <c r="K2372" s="41" t="n">
        <v>1.620807</v>
      </c>
      <c r="L2372" s="31" t="n">
        <v>21.759479</v>
      </c>
      <c r="M2372" s="8" t="n">
        <v>198</v>
      </c>
      <c r="N2372" s="8" t="n">
        <v>996</v>
      </c>
      <c r="O2372" s="31" t="n">
        <v>11.4365</v>
      </c>
      <c r="P2372" s="31" t="n">
        <v>24.96864</v>
      </c>
      <c r="Q2372" s="31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31" t="n">
        <v>7.241406</v>
      </c>
      <c r="W2372" s="41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2*ROUNDUP(G2372*1000/V_ZENER,0)*PRICE_Z+(4+IF(CORE_MODE=1,1,0)+IF(OR(CORE_MODE=3,CORE_MODE=4),1+2*N_CW+2*N_CW_A,0))*ROUNDUP(G2372*DIODE_SAFETY/V_STICK,0)*PRICE_STICK</f>
        <v>90.9</v>
      </c>
      <c r="AG2372" s="24" t="n">
        <f aca="false">SUM(X2372:AF2372)</f>
        <v>4069.62690092</v>
      </c>
      <c r="AH2372" s="20" t="n">
        <f aca="false">FIXED_BOM</f>
        <v>3666</v>
      </c>
      <c r="AI2372" s="24" t="n">
        <f aca="false">(AG2372+AH2372)*(1+CONT)</f>
        <v>8895.970936058</v>
      </c>
      <c r="AJ2372" s="24" t="n">
        <f aca="false">IF(AR2372&gt;0,AI2372/AR2372,1000000000000)</f>
        <v>408.831982422833</v>
      </c>
      <c r="AK2372" s="8" t="n">
        <f aca="false">IF(AND(AP2372&gt;=V_NEED,AR2372&gt;=P_MIN,AQ2372&gt;=Z_MIN,F2372&lt;=N_CAP,D2372&lt;=R_MAX,OR(CORONA_REQ=0,O2372&gt;=G2372),OR(CORE_MODE&lt;&gt;3,E_CORE&lt;=E_NULL_MAX)),1,0)</f>
        <v>0</v>
      </c>
      <c r="AL2372" s="31" t="n">
        <f aca="false">IF(AK2372=1,IF(OBJECTIVE=1,AI2372,AJ2372),1000000000000)+ROW()*0.000000001</f>
        <v>1000000000000</v>
      </c>
      <c r="AM2372" s="31" t="n">
        <v>6.560938</v>
      </c>
      <c r="AN2372" s="41" t="n">
        <v>1.601774</v>
      </c>
      <c r="AO2372" s="31" t="n">
        <v>21.449444</v>
      </c>
      <c r="AP2372" s="31" t="n">
        <f aca="false">IF(CORE_MODE=1,G2372,IF(OR(CORE_MODE=3,CORE_MODE=4),G2372+(CHOOSE(N_CW+1,0,1,CW_N2,CW_N3,CW_N4,CW_N5,CW_N6)+CHOOSE(N_CW_A+1,0,CW_A1,CW_A2))*CW_PER_SWING*AM2372,AM2372))</f>
        <v>25.135640962694</v>
      </c>
      <c r="AQ2372" s="41" t="n">
        <f aca="false">IF(CORE_MODE=2,AN2372,K2372)</f>
        <v>1.620807</v>
      </c>
      <c r="AR2372" s="31" t="n">
        <f aca="false">IF(CORE_MODE=2,AO2372,L2372)</f>
        <v>21.759479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31" t="n">
        <v>11.211605</v>
      </c>
      <c r="H2373" s="8" t="n">
        <v>163.498098</v>
      </c>
      <c r="I2373" s="8" t="n">
        <v>4284.029002</v>
      </c>
      <c r="J2373" s="31" t="n">
        <v>26.202317</v>
      </c>
      <c r="K2373" s="41" t="n">
        <v>1.624215</v>
      </c>
      <c r="L2373" s="31" t="n">
        <v>26.433558</v>
      </c>
      <c r="M2373" s="8" t="n">
        <v>240</v>
      </c>
      <c r="N2373" s="8" t="n">
        <v>1080</v>
      </c>
      <c r="O2373" s="31" t="n">
        <v>11.4365</v>
      </c>
      <c r="P2373" s="31" t="n">
        <v>29.962368</v>
      </c>
      <c r="Q2373" s="31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31" t="n">
        <v>8.467773</v>
      </c>
      <c r="W2373" s="41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2*ROUNDUP(G2373*1000/V_ZENER,0)*PRICE_Z+(4+IF(CORE_MODE=1,1,0)+IF(OR(CORE_MODE=3,CORE_MODE=4),1+2*N_CW+2*N_CW_A,0))*ROUNDUP(G2373*DIODE_SAFETY/V_STICK,0)*PRICE_STICK</f>
        <v>90.9</v>
      </c>
      <c r="AG2373" s="24" t="n">
        <f aca="false">SUM(X2373:AF2373)</f>
        <v>4841.75905928</v>
      </c>
      <c r="AH2373" s="20" t="n">
        <f aca="false">FIXED_BOM</f>
        <v>3666</v>
      </c>
      <c r="AI2373" s="24" t="n">
        <f aca="false">(AG2373+AH2373)*(1+CONT)</f>
        <v>9783.922918172</v>
      </c>
      <c r="AJ2373" s="24" t="n">
        <f aca="false">IF(AR2373&gt;0,AI2373/AR2373,1000000000000)</f>
        <v>370.132651766819</v>
      </c>
      <c r="AK2373" s="8" t="n">
        <f aca="false">IF(AND(AP2373&gt;=V_NEED,AR2373&gt;=P_MIN,AQ2373&gt;=Z_MIN,F2373&lt;=N_CAP,D2373&lt;=R_MAX,OR(CORONA_REQ=0,O2373&gt;=G2373),OR(CORE_MODE&lt;&gt;3,E_CORE&lt;=E_NULL_MAX)),1,0)</f>
        <v>0</v>
      </c>
      <c r="AL2373" s="31" t="n">
        <f aca="false">IF(AK2373=1,IF(OBJECTIVE=1,AI2373,AJ2373),1000000000000)+ROW()*0.000000001</f>
        <v>1000000000000</v>
      </c>
      <c r="AM2373" s="31" t="n">
        <v>6.654522</v>
      </c>
      <c r="AN2373" s="41" t="n">
        <v>1.608045</v>
      </c>
      <c r="AO2373" s="31" t="n">
        <v>26.116583</v>
      </c>
      <c r="AP2373" s="31" t="n">
        <f aca="false">IF(CORE_MODE=1,G2373,IF(OR(CORE_MODE=3,CORE_MODE=4),G2373+(CHOOSE(N_CW+1,0,1,CW_N2,CW_N3,CW_N4,CW_N5,CW_N6)+CHOOSE(N_CW_A+1,0,CW_A1,CW_A2))*CW_PER_SWING*AM2373,AM2373))</f>
        <v>25.334250823286</v>
      </c>
      <c r="AQ2373" s="41" t="n">
        <f aca="false">IF(CORE_MODE=2,AN2373,K2373)</f>
        <v>1.624215</v>
      </c>
      <c r="AR2373" s="31" t="n">
        <f aca="false">IF(CORE_MODE=2,AO2373,L2373)</f>
        <v>26.433558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31" t="n">
        <v>11.211605</v>
      </c>
      <c r="H2374" s="8" t="n">
        <v>219.671349</v>
      </c>
      <c r="I2374" s="8" t="n">
        <v>5774.126046</v>
      </c>
      <c r="J2374" s="31" t="n">
        <v>26.285294</v>
      </c>
      <c r="K2374" s="41" t="n">
        <v>1.628818</v>
      </c>
      <c r="L2374" s="31" t="n">
        <v>35.801797</v>
      </c>
      <c r="M2374" s="8" t="n">
        <v>324</v>
      </c>
      <c r="N2374" s="8" t="n">
        <v>1248</v>
      </c>
      <c r="O2374" s="31" t="n">
        <v>11.4365</v>
      </c>
      <c r="P2374" s="31" t="n">
        <v>39.949824</v>
      </c>
      <c r="Q2374" s="31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31" t="n">
        <v>10.920508</v>
      </c>
      <c r="W2374" s="41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2*ROUNDUP(G2374*1000/V_ZENER,0)*PRICE_Z+(4+IF(CORE_MODE=1,1,0)+IF(OR(CORE_MODE=3,CORE_MODE=4),1+2*N_CW+2*N_CW_A,0))*ROUNDUP(G2374*DIODE_SAFETY/V_STICK,0)*PRICE_STICK</f>
        <v>90.9</v>
      </c>
      <c r="AG2374" s="24" t="n">
        <f aca="false">SUM(X2374:AF2374)</f>
        <v>6386.0235675</v>
      </c>
      <c r="AH2374" s="20" t="n">
        <f aca="false">FIXED_BOM</f>
        <v>3666</v>
      </c>
      <c r="AI2374" s="24" t="n">
        <f aca="false">(AG2374+AH2374)*(1+CONT)</f>
        <v>11559.827102625</v>
      </c>
      <c r="AJ2374" s="24" t="n">
        <f aca="false">IF(AR2374&gt;0,AI2374/AR2374,1000000000000)</f>
        <v>322.883991064052</v>
      </c>
      <c r="AK2374" s="8" t="n">
        <f aca="false">IF(AND(AP2374&gt;=V_NEED,AR2374&gt;=P_MIN,AQ2374&gt;=Z_MIN,F2374&lt;=N_CAP,D2374&lt;=R_MAX,OR(CORONA_REQ=0,O2374&gt;=G2374),OR(CORE_MODE&lt;&gt;3,E_CORE&lt;=E_NULL_MAX)),1,0)</f>
        <v>0</v>
      </c>
      <c r="AL2374" s="31" t="n">
        <f aca="false">IF(AK2374=1,IF(OBJECTIVE=1,AI2374,AJ2374),1000000000000)+ROW()*0.000000001</f>
        <v>1000000000000</v>
      </c>
      <c r="AM2374" s="31" t="n">
        <v>6.800727</v>
      </c>
      <c r="AN2374" s="41" t="n">
        <v>1.617155</v>
      </c>
      <c r="AO2374" s="31" t="n">
        <v>35.498653</v>
      </c>
      <c r="AP2374" s="31" t="n">
        <f aca="false">IF(CORE_MODE=1,G2374,IF(OR(CORE_MODE=3,CORE_MODE=4),G2374+(CHOOSE(N_CW+1,0,1,CW_N2,CW_N3,CW_N4,CW_N5,CW_N6)+CHOOSE(N_CW_A+1,0,CW_A1,CW_A2))*CW_PER_SWING*AM2374,AM2374))</f>
        <v>25.644536285201</v>
      </c>
      <c r="AQ2374" s="41" t="n">
        <f aca="false">IF(CORE_MODE=2,AN2374,K2374)</f>
        <v>1.628818</v>
      </c>
      <c r="AR2374" s="31" t="n">
        <f aca="false">IF(CORE_MODE=2,AO2374,L2374)</f>
        <v>35.801797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31" t="n">
        <v>11.211605</v>
      </c>
      <c r="H2375" s="8" t="n">
        <v>82.140656</v>
      </c>
      <c r="I2375" s="8" t="n">
        <v>1530.855829</v>
      </c>
      <c r="J2375" s="31" t="n">
        <v>18.637005</v>
      </c>
      <c r="K2375" s="41" t="n">
        <v>1.554898</v>
      </c>
      <c r="L2375" s="31" t="n">
        <v>8.742541</v>
      </c>
      <c r="M2375" s="8" t="n">
        <v>86</v>
      </c>
      <c r="N2375" s="8" t="n">
        <v>772</v>
      </c>
      <c r="O2375" s="31" t="n">
        <v>11.4365</v>
      </c>
      <c r="P2375" s="31" t="n">
        <v>11.570819</v>
      </c>
      <c r="Q2375" s="31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31" t="n">
        <v>3.971094</v>
      </c>
      <c r="W2375" s="41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2*ROUNDUP(G2375*1000/V_ZENER,0)*PRICE_Z+(4+IF(CORE_MODE=1,1,0)+IF(OR(CORE_MODE=3,CORE_MODE=4),1+2*N_CW+2*N_CW_A,0))*ROUNDUP(G2375*DIODE_SAFETY/V_STICK,0)*PRICE_STICK</f>
        <v>90.9</v>
      </c>
      <c r="AG2375" s="24" t="n">
        <f aca="false">SUM(X2375:AF2375)</f>
        <v>2011.89830768</v>
      </c>
      <c r="AH2375" s="20" t="n">
        <f aca="false">FIXED_BOM</f>
        <v>3666</v>
      </c>
      <c r="AI2375" s="24" t="n">
        <f aca="false">(AG2375+AH2375)*(1+CONT)</f>
        <v>6529.583053832</v>
      </c>
      <c r="AJ2375" s="24" t="n">
        <f aca="false">IF(AR2375&gt;0,AI2375/AR2375,1000000000000)</f>
        <v>746.874742003726</v>
      </c>
      <c r="AK2375" s="8" t="n">
        <f aca="false">IF(AND(AP2375&gt;=V_NEED,AR2375&gt;=P_MIN,AQ2375&gt;=Z_MIN,F2375&lt;=N_CAP,D2375&lt;=R_MAX,OR(CORONA_REQ=0,O2375&gt;=G2375),OR(CORE_MODE&lt;&gt;3,E_CORE&lt;=E_NULL_MAX)),1,0)</f>
        <v>0</v>
      </c>
      <c r="AL2375" s="31" t="n">
        <f aca="false">IF(AK2375=1,IF(OBJECTIVE=1,AI2375,AJ2375),1000000000000)+ROW()*0.000000001</f>
        <v>1000000000000</v>
      </c>
      <c r="AM2375" s="31" t="n">
        <v>6.31061</v>
      </c>
      <c r="AN2375" s="41" t="n">
        <v>1.517562</v>
      </c>
      <c r="AO2375" s="31" t="n">
        <v>8.444799</v>
      </c>
      <c r="AP2375" s="31" t="n">
        <f aca="false">IF(CORE_MODE=1,G2375,IF(OR(CORE_MODE=3,CORE_MODE=4),G2375+(CHOOSE(N_CW+1,0,1,CW_N2,CW_N3,CW_N4,CW_N5,CW_N6)+CHOOSE(N_CW_A+1,0,CW_A1,CW_A2))*CW_PER_SWING*AM2375,AM2375))</f>
        <v>24.60437911043</v>
      </c>
      <c r="AQ2375" s="41" t="n">
        <f aca="false">IF(CORE_MODE=2,AN2375,K2375)</f>
        <v>1.554898</v>
      </c>
      <c r="AR2375" s="31" t="n">
        <f aca="false">IF(CORE_MODE=2,AO2375,L2375)</f>
        <v>8.742541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31" t="n">
        <v>11.211605</v>
      </c>
      <c r="H2376" s="8" t="n">
        <v>127.935317</v>
      </c>
      <c r="I2376" s="8" t="n">
        <v>2405.630589</v>
      </c>
      <c r="J2376" s="31" t="n">
        <v>18.803491</v>
      </c>
      <c r="K2376" s="41" t="n">
        <v>1.570866</v>
      </c>
      <c r="L2376" s="31" t="n">
        <v>14.005272</v>
      </c>
      <c r="M2376" s="8" t="n">
        <v>128</v>
      </c>
      <c r="N2376" s="8" t="n">
        <v>856</v>
      </c>
      <c r="O2376" s="31" t="n">
        <v>11.4365</v>
      </c>
      <c r="P2376" s="31" t="n">
        <v>17.356228</v>
      </c>
      <c r="Q2376" s="31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31" t="n">
        <v>5.197461</v>
      </c>
      <c r="W2376" s="41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2*ROUNDUP(G2376*1000/V_ZENER,0)*PRICE_Z+(4+IF(CORE_MODE=1,1,0)+IF(OR(CORE_MODE=3,CORE_MODE=4),1+2*N_CW+2*N_CW_A,0))*ROUNDUP(G2376*DIODE_SAFETY/V_STICK,0)*PRICE_STICK</f>
        <v>90.9</v>
      </c>
      <c r="AG2376" s="24" t="n">
        <f aca="false">SUM(X2376:AF2376)</f>
        <v>2793.50695411</v>
      </c>
      <c r="AH2376" s="20" t="n">
        <f aca="false">FIXED_BOM</f>
        <v>3666</v>
      </c>
      <c r="AI2376" s="24" t="n">
        <f aca="false">(AG2376+AH2376)*(1+CONT)</f>
        <v>7428.4329972265</v>
      </c>
      <c r="AJ2376" s="24" t="n">
        <f aca="false">IF(AR2376&gt;0,AI2376/AR2376,1000000000000)</f>
        <v>530.402622471488</v>
      </c>
      <c r="AK2376" s="8" t="n">
        <f aca="false">IF(AND(AP2376&gt;=V_NEED,AR2376&gt;=P_MIN,AQ2376&gt;=Z_MIN,F2376&lt;=N_CAP,D2376&lt;=R_MAX,OR(CORONA_REQ=0,O2376&gt;=G2376),OR(CORE_MODE&lt;&gt;3,E_CORE&lt;=E_NULL_MAX)),1,0)</f>
        <v>0</v>
      </c>
      <c r="AL2376" s="31" t="n">
        <f aca="false">IF(AK2376=1,IF(OBJECTIVE=1,AI2376,AJ2376),1000000000000)+ROW()*0.000000001</f>
        <v>1000000000000</v>
      </c>
      <c r="AM2376" s="31" t="n">
        <v>6.404472</v>
      </c>
      <c r="AN2376" s="41" t="n">
        <v>1.545039</v>
      </c>
      <c r="AO2376" s="31" t="n">
        <v>13.691699</v>
      </c>
      <c r="AP2376" s="31" t="n">
        <f aca="false">IF(CORE_MODE=1,G2376,IF(OR(CORE_MODE=3,CORE_MODE=4),G2376+(CHOOSE(N_CW+1,0,1,CW_N2,CW_N3,CW_N4,CW_N5,CW_N6)+CHOOSE(N_CW_A+1,0,CW_A1,CW_A2))*CW_PER_SWING*AM2376,AM2376))</f>
        <v>24.803578960136</v>
      </c>
      <c r="AQ2376" s="41" t="n">
        <f aca="false">IF(CORE_MODE=2,AN2376,K2376)</f>
        <v>1.570866</v>
      </c>
      <c r="AR2376" s="31" t="n">
        <f aca="false">IF(CORE_MODE=2,AO2376,L2376)</f>
        <v>14.005272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31" t="n">
        <v>11.211605</v>
      </c>
      <c r="H2377" s="8" t="n">
        <v>173.729978</v>
      </c>
      <c r="I2377" s="8" t="n">
        <v>3280.405349</v>
      </c>
      <c r="J2377" s="31" t="n">
        <v>18.882207</v>
      </c>
      <c r="K2377" s="41" t="n">
        <v>1.579098</v>
      </c>
      <c r="L2377" s="31" t="n">
        <v>19.294497</v>
      </c>
      <c r="M2377" s="8" t="n">
        <v>170</v>
      </c>
      <c r="N2377" s="8" t="n">
        <v>940</v>
      </c>
      <c r="O2377" s="31" t="n">
        <v>11.4365</v>
      </c>
      <c r="P2377" s="31" t="n">
        <v>23.141638</v>
      </c>
      <c r="Q2377" s="31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31" t="n">
        <v>6.423828</v>
      </c>
      <c r="W2377" s="41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2*ROUNDUP(G2377*1000/V_ZENER,0)*PRICE_Z+(4+IF(CORE_MODE=1,1,0)+IF(OR(CORE_MODE=3,CORE_MODE=4),1+2*N_CW+2*N_CW_A,0))*ROUNDUP(G2377*DIODE_SAFETY/V_STICK,0)*PRICE_STICK</f>
        <v>90.9</v>
      </c>
      <c r="AG2377" s="24" t="n">
        <f aca="false">SUM(X2377:AF2377)</f>
        <v>3575.11562298</v>
      </c>
      <c r="AH2377" s="20" t="n">
        <f aca="false">FIXED_BOM</f>
        <v>3666</v>
      </c>
      <c r="AI2377" s="24" t="n">
        <f aca="false">(AG2377+AH2377)*(1+CONT)</f>
        <v>8327.282966427</v>
      </c>
      <c r="AJ2377" s="24" t="n">
        <f aca="false">IF(AR2377&gt;0,AI2377/AR2377,1000000000000)</f>
        <v>431.588497301951</v>
      </c>
      <c r="AK2377" s="8" t="n">
        <f aca="false">IF(AND(AP2377&gt;=V_NEED,AR2377&gt;=P_MIN,AQ2377&gt;=Z_MIN,F2377&lt;=N_CAP,D2377&lt;=R_MAX,OR(CORONA_REQ=0,O2377&gt;=G2377),OR(CORE_MODE&lt;&gt;3,E_CORE&lt;=E_NULL_MAX)),1,0)</f>
        <v>0</v>
      </c>
      <c r="AL2377" s="31" t="n">
        <f aca="false">IF(AK2377=1,IF(OBJECTIVE=1,AI2377,AJ2377),1000000000000)+ROW()*0.000000001</f>
        <v>1000000000000</v>
      </c>
      <c r="AM2377" s="31" t="n">
        <v>6.492587</v>
      </c>
      <c r="AN2377" s="41" t="n">
        <v>1.560256</v>
      </c>
      <c r="AO2377" s="31" t="n">
        <v>18.993222</v>
      </c>
      <c r="AP2377" s="31" t="n">
        <f aca="false">IF(CORE_MODE=1,G2377,IF(OR(CORE_MODE=3,CORE_MODE=4),G2377+(CHOOSE(N_CW+1,0,1,CW_N2,CW_N3,CW_N4,CW_N5,CW_N6)+CHOOSE(N_CW_A+1,0,CW_A1,CW_A2))*CW_PER_SWING*AM2377,AM2377))</f>
        <v>24.990582164381</v>
      </c>
      <c r="AQ2377" s="41" t="n">
        <f aca="false">IF(CORE_MODE=2,AN2377,K2377)</f>
        <v>1.579098</v>
      </c>
      <c r="AR2377" s="31" t="n">
        <f aca="false">IF(CORE_MODE=2,AO2377,L2377)</f>
        <v>19.294497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31" t="n">
        <v>11.211605</v>
      </c>
      <c r="H2378" s="8" t="n">
        <v>219.524639</v>
      </c>
      <c r="I2378" s="8" t="n">
        <v>4155.180108</v>
      </c>
      <c r="J2378" s="31" t="n">
        <v>18.928081</v>
      </c>
      <c r="K2378" s="41" t="n">
        <v>1.583719</v>
      </c>
      <c r="L2378" s="31" t="n">
        <v>24.570905</v>
      </c>
      <c r="M2378" s="8" t="n">
        <v>212</v>
      </c>
      <c r="N2378" s="8" t="n">
        <v>1024</v>
      </c>
      <c r="O2378" s="31" t="n">
        <v>11.4365</v>
      </c>
      <c r="P2378" s="31" t="n">
        <v>28.927047</v>
      </c>
      <c r="Q2378" s="31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31" t="n">
        <v>7.650195</v>
      </c>
      <c r="W2378" s="41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2*ROUNDUP(G2378*1000/V_ZENER,0)*PRICE_Z+(4+IF(CORE_MODE=1,1,0)+IF(OR(CORE_MODE=3,CORE_MODE=4),1+2*N_CW+2*N_CW_A,0))*ROUNDUP(G2378*DIODE_SAFETY/V_STICK,0)*PRICE_STICK</f>
        <v>90.9</v>
      </c>
      <c r="AG2378" s="24" t="n">
        <f aca="false">SUM(X2378:AF2378)</f>
        <v>4356.72420791</v>
      </c>
      <c r="AH2378" s="20" t="n">
        <f aca="false">FIXED_BOM</f>
        <v>3666</v>
      </c>
      <c r="AI2378" s="24" t="n">
        <f aca="false">(AG2378+AH2378)*(1+CONT)</f>
        <v>9226.1328390965</v>
      </c>
      <c r="AJ2378" s="24" t="n">
        <f aca="false">IF(AR2378&gt;0,AI2378/AR2378,1000000000000)</f>
        <v>375.490151424886</v>
      </c>
      <c r="AK2378" s="8" t="n">
        <f aca="false">IF(AND(AP2378&gt;=V_NEED,AR2378&gt;=P_MIN,AQ2378&gt;=Z_MIN,F2378&lt;=N_CAP,D2378&lt;=R_MAX,OR(CORONA_REQ=0,O2378&gt;=G2378),OR(CORE_MODE&lt;&gt;3,E_CORE&lt;=E_NULL_MAX)),1,0)</f>
        <v>0</v>
      </c>
      <c r="AL2378" s="31" t="n">
        <f aca="false">IF(AK2378=1,IF(OBJECTIVE=1,AI2378,AJ2378),1000000000000)+ROW()*0.000000001</f>
        <v>1000000000000</v>
      </c>
      <c r="AM2378" s="31" t="n">
        <v>6.60468</v>
      </c>
      <c r="AN2378" s="41" t="n">
        <v>1.568179</v>
      </c>
      <c r="AO2378" s="31" t="n">
        <v>24.2579</v>
      </c>
      <c r="AP2378" s="31" t="n">
        <f aca="false">IF(CORE_MODE=1,G2378,IF(OR(CORE_MODE=3,CORE_MODE=4),G2378+(CHOOSE(N_CW+1,0,1,CW_N2,CW_N3,CW_N4,CW_N5,CW_N6)+CHOOSE(N_CW_A+1,0,CW_A1,CW_A2))*CW_PER_SWING*AM2378,AM2378))</f>
        <v>25.22847299084</v>
      </c>
      <c r="AQ2378" s="41" t="n">
        <f aca="false">IF(CORE_MODE=2,AN2378,K2378)</f>
        <v>1.583719</v>
      </c>
      <c r="AR2378" s="31" t="n">
        <f aca="false">IF(CORE_MODE=2,AO2378,L2378)</f>
        <v>24.570905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31" t="n">
        <v>11.211605</v>
      </c>
      <c r="H2379" s="8" t="n">
        <v>265.319299</v>
      </c>
      <c r="I2379" s="8" t="n">
        <v>5029.954868</v>
      </c>
      <c r="J2379" s="31" t="n">
        <v>18.958119</v>
      </c>
      <c r="K2379" s="41" t="n">
        <v>1.587006</v>
      </c>
      <c r="L2379" s="31" t="n">
        <v>29.840364</v>
      </c>
      <c r="M2379" s="8" t="n">
        <v>254</v>
      </c>
      <c r="N2379" s="8" t="n">
        <v>1108</v>
      </c>
      <c r="O2379" s="31" t="n">
        <v>11.4365</v>
      </c>
      <c r="P2379" s="31" t="n">
        <v>34.712456</v>
      </c>
      <c r="Q2379" s="31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31" t="n">
        <v>8.876563</v>
      </c>
      <c r="W2379" s="41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2*ROUNDUP(G2379*1000/V_ZENER,0)*PRICE_Z+(4+IF(CORE_MODE=1,1,0)+IF(OR(CORE_MODE=3,CORE_MODE=4),1+2*N_CW+2*N_CW_A,0))*ROUNDUP(G2379*DIODE_SAFETY/V_STICK,0)*PRICE_STICK</f>
        <v>90.9</v>
      </c>
      <c r="AG2379" s="24" t="n">
        <f aca="false">SUM(X2379:AF2379)</f>
        <v>5138.33291434</v>
      </c>
      <c r="AH2379" s="20" t="n">
        <f aca="false">FIXED_BOM</f>
        <v>3666</v>
      </c>
      <c r="AI2379" s="24" t="n">
        <f aca="false">(AG2379+AH2379)*(1+CONT)</f>
        <v>10124.982851491</v>
      </c>
      <c r="AJ2379" s="24" t="n">
        <f aca="false">IF(AR2379&gt;0,AI2379/AR2379,1000000000000)</f>
        <v>339.304937818151</v>
      </c>
      <c r="AK2379" s="8" t="n">
        <f aca="false">IF(AND(AP2379&gt;=V_NEED,AR2379&gt;=P_MIN,AQ2379&gt;=Z_MIN,F2379&lt;=N_CAP,D2379&lt;=R_MAX,OR(CORONA_REQ=0,O2379&gt;=G2379),OR(CORE_MODE&lt;&gt;3,E_CORE&lt;=E_NULL_MAX)),1,0)</f>
        <v>0</v>
      </c>
      <c r="AL2379" s="31" t="n">
        <f aca="false">IF(AK2379=1,IF(OBJECTIVE=1,AI2379,AJ2379),1000000000000)+ROW()*0.000000001</f>
        <v>1000000000000</v>
      </c>
      <c r="AM2379" s="31" t="n">
        <v>6.695273</v>
      </c>
      <c r="AN2379" s="41" t="n">
        <v>1.574155</v>
      </c>
      <c r="AO2379" s="31" t="n">
        <v>29.529537</v>
      </c>
      <c r="AP2379" s="31" t="n">
        <f aca="false">IF(CORE_MODE=1,G2379,IF(OR(CORE_MODE=3,CORE_MODE=4),G2379+(CHOOSE(N_CW+1,0,1,CW_N2,CW_N3,CW_N4,CW_N5,CW_N6)+CHOOSE(N_CW_A+1,0,CW_A1,CW_A2))*CW_PER_SWING*AM2379,AM2379))</f>
        <v>25.420735162799</v>
      </c>
      <c r="AQ2379" s="41" t="n">
        <f aca="false">IF(CORE_MODE=2,AN2379,K2379)</f>
        <v>1.587006</v>
      </c>
      <c r="AR2379" s="31" t="n">
        <f aca="false">IF(CORE_MODE=2,AO2379,L2379)</f>
        <v>29.840364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31" t="n">
        <v>11.211605</v>
      </c>
      <c r="H2380" s="8" t="n">
        <v>356.908621</v>
      </c>
      <c r="I2380" s="8" t="n">
        <v>6779.504387</v>
      </c>
      <c r="J2380" s="31" t="n">
        <v>18.99507</v>
      </c>
      <c r="K2380" s="41" t="n">
        <v>1.590433</v>
      </c>
      <c r="L2380" s="31" t="n">
        <v>40.376514</v>
      </c>
      <c r="M2380" s="8" t="n">
        <v>338</v>
      </c>
      <c r="N2380" s="8" t="n">
        <v>1276</v>
      </c>
      <c r="O2380" s="31" t="n">
        <v>11.4365</v>
      </c>
      <c r="P2380" s="31" t="n">
        <v>46.283275</v>
      </c>
      <c r="Q2380" s="31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31" t="n">
        <v>11.329297</v>
      </c>
      <c r="W2380" s="41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2*ROUNDUP(G2380*1000/V_ZENER,0)*PRICE_Z+(4+IF(CORE_MODE=1,1,0)+IF(OR(CORE_MODE=3,CORE_MODE=4),1+2*N_CW+2*N_CW_A,0))*ROUNDUP(G2380*DIODE_SAFETY/V_STICK,0)*PRICE_STICK</f>
        <v>90.9</v>
      </c>
      <c r="AG2380" s="24" t="n">
        <f aca="false">SUM(X2380:AF2380)</f>
        <v>6701.55021617</v>
      </c>
      <c r="AH2380" s="20" t="n">
        <f aca="false">FIXED_BOM</f>
        <v>3666</v>
      </c>
      <c r="AI2380" s="24" t="n">
        <f aca="false">(AG2380+AH2380)*(1+CONT)</f>
        <v>11922.6827485955</v>
      </c>
      <c r="AJ2380" s="24" t="n">
        <f aca="false">IF(AR2380&gt;0,AI2380/AR2380,1000000000000)</f>
        <v>295.287571101247</v>
      </c>
      <c r="AK2380" s="8" t="n">
        <f aca="false">IF(AND(AP2380&gt;=V_NEED,AR2380&gt;=P_MIN,AQ2380&gt;=Z_MIN,F2380&lt;=N_CAP,D2380&lt;=R_MAX,OR(CORONA_REQ=0,O2380&gt;=G2380),OR(CORE_MODE&lt;&gt;3,E_CORE&lt;=E_NULL_MAX)),1,0)</f>
        <v>0</v>
      </c>
      <c r="AL2380" s="31" t="n">
        <f aca="false">IF(AK2380=1,IF(OBJECTIVE=1,AI2380,AJ2380),1000000000000)+ROW()*0.000000001</f>
        <v>1000000000000</v>
      </c>
      <c r="AM2380" s="31" t="n">
        <v>6.889872</v>
      </c>
      <c r="AN2380" s="41" t="n">
        <v>1.580974</v>
      </c>
      <c r="AO2380" s="31" t="n">
        <v>40.070129</v>
      </c>
      <c r="AP2380" s="31" t="n">
        <f aca="false">IF(CORE_MODE=1,G2380,IF(OR(CORE_MODE=3,CORE_MODE=4),G2380+(CHOOSE(N_CW+1,0,1,CW_N2,CW_N3,CW_N4,CW_N5,CW_N6)+CHOOSE(N_CW_A+1,0,CW_A1,CW_A2))*CW_PER_SWING*AM2380,AM2380))</f>
        <v>25.833725420336</v>
      </c>
      <c r="AQ2380" s="41" t="n">
        <f aca="false">IF(CORE_MODE=2,AN2380,K2380)</f>
        <v>1.590433</v>
      </c>
      <c r="AR2380" s="31" t="n">
        <f aca="false">IF(CORE_MODE=2,AO2380,L2380)</f>
        <v>40.376514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31" t="n">
        <v>11.211605</v>
      </c>
      <c r="H2381" s="8" t="n">
        <v>40.030166</v>
      </c>
      <c r="I2381" s="8" t="n">
        <v>1078.534664</v>
      </c>
      <c r="J2381" s="31" t="n">
        <v>26.943048</v>
      </c>
      <c r="K2381" s="41" t="n">
        <v>1.579547</v>
      </c>
      <c r="L2381" s="31" t="n">
        <v>6.329576</v>
      </c>
      <c r="M2381" s="8" t="n">
        <v>85</v>
      </c>
      <c r="N2381" s="8" t="n">
        <v>770</v>
      </c>
      <c r="O2381" s="31" t="n">
        <v>12.140005</v>
      </c>
      <c r="P2381" s="31" t="n">
        <v>10.505117</v>
      </c>
      <c r="Q2381" s="31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31" t="n">
        <v>3.941895</v>
      </c>
      <c r="W2381" s="41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2*ROUNDUP(G2381*1000/V_ZENER,0)*PRICE_Z+(4+IF(CORE_MODE=1,1,0)+IF(OR(CORE_MODE=3,CORE_MODE=4),1+2*N_CW+2*N_CW_A,0))*ROUNDUP(G2381*DIODE_SAFETY/V_STICK,0)*PRICE_STICK</f>
        <v>90.9</v>
      </c>
      <c r="AG2381" s="24" t="n">
        <f aca="false">SUM(X2381:AF2381)</f>
        <v>1927.87734624</v>
      </c>
      <c r="AH2381" s="20" t="n">
        <f aca="false">FIXED_BOM</f>
        <v>3666</v>
      </c>
      <c r="AI2381" s="24" t="n">
        <f aca="false">(AG2381+AH2381)*(1+CONT)</f>
        <v>6432.958948176</v>
      </c>
      <c r="AJ2381" s="24" t="n">
        <f aca="false">IF(AR2381&gt;0,AI2381/AR2381,1000000000000)</f>
        <v>1016.33331334927</v>
      </c>
      <c r="AK2381" s="8" t="n">
        <f aca="false">IF(AND(AP2381&gt;=V_NEED,AR2381&gt;=P_MIN,AQ2381&gt;=Z_MIN,F2381&lt;=N_CAP,D2381&lt;=R_MAX,OR(CORONA_REQ=0,O2381&gt;=G2381),OR(CORE_MODE&lt;&gt;3,E_CORE&lt;=E_NULL_MAX)),1,0)</f>
        <v>0</v>
      </c>
      <c r="AL2381" s="31" t="n">
        <f aca="false">IF(AK2381=1,IF(OBJECTIVE=1,AI2381,AJ2381),1000000000000)+ROW()*0.000000001</f>
        <v>1000000000000</v>
      </c>
      <c r="AM2381" s="31" t="n">
        <v>6.302794</v>
      </c>
      <c r="AN2381" s="41" t="n">
        <v>1.523516</v>
      </c>
      <c r="AO2381" s="31" t="n">
        <v>6.013567</v>
      </c>
      <c r="AP2381" s="31" t="n">
        <f aca="false">IF(CORE_MODE=1,G2381,IF(OR(CORE_MODE=3,CORE_MODE=4),G2381+(CHOOSE(N_CW+1,0,1,CW_N2,CW_N3,CW_N4,CW_N5,CW_N6)+CHOOSE(N_CW_A+1,0,CW_A1,CW_A2))*CW_PER_SWING*AM2381,AM2381))</f>
        <v>24.587791502822</v>
      </c>
      <c r="AQ2381" s="41" t="n">
        <f aca="false">IF(CORE_MODE=2,AN2381,K2381)</f>
        <v>1.579547</v>
      </c>
      <c r="AR2381" s="31" t="n">
        <f aca="false">IF(CORE_MODE=2,AO2381,L2381)</f>
        <v>6.329576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31" t="n">
        <v>11.211605</v>
      </c>
      <c r="H2382" s="8" t="n">
        <v>61.761689</v>
      </c>
      <c r="I2382" s="8" t="n">
        <v>1694.840186</v>
      </c>
      <c r="J2382" s="31" t="n">
        <v>27.44161</v>
      </c>
      <c r="K2382" s="41" t="n">
        <v>1.603573</v>
      </c>
      <c r="L2382" s="31" t="n">
        <v>10.226794</v>
      </c>
      <c r="M2382" s="8" t="n">
        <v>122.5</v>
      </c>
      <c r="N2382" s="8" t="n">
        <v>845</v>
      </c>
      <c r="O2382" s="31" t="n">
        <v>12.140005</v>
      </c>
      <c r="P2382" s="31" t="n">
        <v>15.757675</v>
      </c>
      <c r="Q2382" s="31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31" t="n">
        <v>5.036865</v>
      </c>
      <c r="W2382" s="41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2*ROUNDUP(G2382*1000/V_ZENER,0)*PRICE_Z+(4+IF(CORE_MODE=1,1,0)+IF(OR(CORE_MODE=3,CORE_MODE=4),1+2*N_CW+2*N_CW_A,0))*ROUNDUP(G2382*DIODE_SAFETY/V_STICK,0)*PRICE_STICK</f>
        <v>90.9</v>
      </c>
      <c r="AG2382" s="24" t="n">
        <f aca="false">SUM(X2382:AF2382)</f>
        <v>2597.57441179</v>
      </c>
      <c r="AH2382" s="20" t="n">
        <f aca="false">FIXED_BOM</f>
        <v>3666</v>
      </c>
      <c r="AI2382" s="24" t="n">
        <f aca="false">(AG2382+AH2382)*(1+CONT)</f>
        <v>7203.1105735585</v>
      </c>
      <c r="AJ2382" s="24" t="n">
        <f aca="false">IF(AR2382&gt;0,AI2382/AR2382,1000000000000)</f>
        <v>704.337114207884</v>
      </c>
      <c r="AK2382" s="8" t="n">
        <f aca="false">IF(AND(AP2382&gt;=V_NEED,AR2382&gt;=P_MIN,AQ2382&gt;=Z_MIN,F2382&lt;=N_CAP,D2382&lt;=R_MAX,OR(CORONA_REQ=0,O2382&gt;=G2382),OR(CORE_MODE&lt;&gt;3,E_CORE&lt;=E_NULL_MAX)),1,0)</f>
        <v>0</v>
      </c>
      <c r="AL2382" s="31" t="n">
        <f aca="false">IF(AK2382=1,IF(OBJECTIVE=1,AI2382,AJ2382),1000000000000)+ROW()*0.000000001</f>
        <v>1000000000000</v>
      </c>
      <c r="AM2382" s="31" t="n">
        <v>6.363915</v>
      </c>
      <c r="AN2382" s="41" t="n">
        <v>1.566022</v>
      </c>
      <c r="AO2382" s="31" t="n">
        <v>9.916581</v>
      </c>
      <c r="AP2382" s="31" t="n">
        <f aca="false">IF(CORE_MODE=1,G2382,IF(OR(CORE_MODE=3,CORE_MODE=4),G2382+(CHOOSE(N_CW+1,0,1,CW_N2,CW_N3,CW_N4,CW_N5,CW_N6)+CHOOSE(N_CW_A+1,0,CW_A1,CW_A2))*CW_PER_SWING*AM2382,AM2382))</f>
        <v>24.717506339645</v>
      </c>
      <c r="AQ2382" s="41" t="n">
        <f aca="false">IF(CORE_MODE=2,AN2382,K2382)</f>
        <v>1.603573</v>
      </c>
      <c r="AR2382" s="31" t="n">
        <f aca="false">IF(CORE_MODE=2,AO2382,L2382)</f>
        <v>10.226794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31" t="n">
        <v>11.211605</v>
      </c>
      <c r="H2383" s="8" t="n">
        <v>83.493212</v>
      </c>
      <c r="I2383" s="8" t="n">
        <v>2311.145708</v>
      </c>
      <c r="J2383" s="31" t="n">
        <v>27.680642</v>
      </c>
      <c r="K2383" s="41" t="n">
        <v>1.615331</v>
      </c>
      <c r="L2383" s="31" t="n">
        <v>14.120555</v>
      </c>
      <c r="M2383" s="8" t="n">
        <v>167.5</v>
      </c>
      <c r="N2383" s="8" t="n">
        <v>935</v>
      </c>
      <c r="O2383" s="31" t="n">
        <v>12.140005</v>
      </c>
      <c r="P2383" s="31" t="n">
        <v>21.010233</v>
      </c>
      <c r="Q2383" s="31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31" t="n">
        <v>6.35083</v>
      </c>
      <c r="W2383" s="41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2*ROUNDUP(G2383*1000/V_ZENER,0)*PRICE_Z+(4+IF(CORE_MODE=1,1,0)+IF(OR(CORE_MODE=3,CORE_MODE=4),1+2*N_CW+2*N_CW_A,0))*ROUNDUP(G2383*DIODE_SAFETY/V_STICK,0)*PRICE_STICK</f>
        <v>90.9</v>
      </c>
      <c r="AG2383" s="24" t="n">
        <f aca="false">SUM(X2383:AF2383)</f>
        <v>3397.10136369</v>
      </c>
      <c r="AH2383" s="20" t="n">
        <f aca="false">FIXED_BOM</f>
        <v>3666</v>
      </c>
      <c r="AI2383" s="24" t="n">
        <f aca="false">(AG2383+AH2383)*(1+CONT)</f>
        <v>8122.5665682435</v>
      </c>
      <c r="AJ2383" s="24" t="n">
        <f aca="false">IF(AR2383&gt;0,AI2383/AR2383,1000000000000)</f>
        <v>575.229979858688</v>
      </c>
      <c r="AK2383" s="8" t="n">
        <f aca="false">IF(AND(AP2383&gt;=V_NEED,AR2383&gt;=P_MIN,AQ2383&gt;=Z_MIN,F2383&lt;=N_CAP,D2383&lt;=R_MAX,OR(CORONA_REQ=0,O2383&gt;=G2383),OR(CORE_MODE&lt;&gt;3,E_CORE&lt;=E_NULL_MAX)),1,0)</f>
        <v>0</v>
      </c>
      <c r="AL2383" s="31" t="n">
        <f aca="false">IF(AK2383=1,IF(OBJECTIVE=1,AI2383,AJ2383),1000000000000)+ROW()*0.000000001</f>
        <v>1000000000000</v>
      </c>
      <c r="AM2383" s="31" t="n">
        <v>6.42939</v>
      </c>
      <c r="AN2383" s="41" t="n">
        <v>1.586307</v>
      </c>
      <c r="AO2383" s="31" t="n">
        <v>13.801222</v>
      </c>
      <c r="AP2383" s="31" t="n">
        <f aca="false">IF(CORE_MODE=1,G2383,IF(OR(CORE_MODE=3,CORE_MODE=4),G2383+(CHOOSE(N_CW+1,0,1,CW_N2,CW_N3,CW_N4,CW_N5,CW_N6)+CHOOSE(N_CW_A+1,0,CW_A1,CW_A2))*CW_PER_SWING*AM2383,AM2383))</f>
        <v>24.85646150957</v>
      </c>
      <c r="AQ2383" s="41" t="n">
        <f aca="false">IF(CORE_MODE=2,AN2383,K2383)</f>
        <v>1.615331</v>
      </c>
      <c r="AR2383" s="31" t="n">
        <f aca="false">IF(CORE_MODE=2,AO2383,L2383)</f>
        <v>14.120555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31" t="n">
        <v>11.211605</v>
      </c>
      <c r="H2384" s="8" t="n">
        <v>105.224735</v>
      </c>
      <c r="I2384" s="8" t="n">
        <v>2927.451231</v>
      </c>
      <c r="J2384" s="31" t="n">
        <v>27.820942</v>
      </c>
      <c r="K2384" s="41" t="n">
        <v>1.622182</v>
      </c>
      <c r="L2384" s="31" t="n">
        <v>18.026419</v>
      </c>
      <c r="M2384" s="8" t="n">
        <v>205</v>
      </c>
      <c r="N2384" s="8" t="n">
        <v>1010</v>
      </c>
      <c r="O2384" s="31" t="n">
        <v>12.140005</v>
      </c>
      <c r="P2384" s="31" t="n">
        <v>26.262792</v>
      </c>
      <c r="Q2384" s="31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31" t="n">
        <v>7.445801</v>
      </c>
      <c r="W2384" s="41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2*ROUNDUP(G2384*1000/V_ZENER,0)*PRICE_Z+(4+IF(CORE_MODE=1,1,0)+IF(OR(CORE_MODE=3,CORE_MODE=4),1+2*N_CW+2*N_CW_A,0))*ROUNDUP(G2384*DIODE_SAFETY/V_STICK,0)*PRICE_STICK</f>
        <v>90.9</v>
      </c>
      <c r="AG2384" s="24" t="n">
        <f aca="false">SUM(X2384:AF2384)</f>
        <v>4066.79850121</v>
      </c>
      <c r="AH2384" s="20" t="n">
        <f aca="false">FIXED_BOM</f>
        <v>3666</v>
      </c>
      <c r="AI2384" s="24" t="n">
        <f aca="false">(AG2384+AH2384)*(1+CONT)</f>
        <v>8892.7182763915</v>
      </c>
      <c r="AJ2384" s="24" t="n">
        <f aca="false">IF(AR2384&gt;0,AI2384/AR2384,1000000000000)</f>
        <v>493.315853603064</v>
      </c>
      <c r="AK2384" s="8" t="n">
        <f aca="false">IF(AND(AP2384&gt;=V_NEED,AR2384&gt;=P_MIN,AQ2384&gt;=Z_MIN,F2384&lt;=N_CAP,D2384&lt;=R_MAX,OR(CORONA_REQ=0,O2384&gt;=G2384),OR(CORE_MODE&lt;&gt;3,E_CORE&lt;=E_NULL_MAX)),1,0)</f>
        <v>0</v>
      </c>
      <c r="AL2384" s="31" t="n">
        <f aca="false">IF(AK2384=1,IF(OBJECTIVE=1,AI2384,AJ2384),1000000000000)+ROW()*0.000000001</f>
        <v>1000000000000</v>
      </c>
      <c r="AM2384" s="31" t="n">
        <v>6.479216</v>
      </c>
      <c r="AN2384" s="41" t="n">
        <v>1.599785</v>
      </c>
      <c r="AO2384" s="31" t="n">
        <v>17.724664</v>
      </c>
      <c r="AP2384" s="31" t="n">
        <f aca="false">IF(CORE_MODE=1,G2384,IF(OR(CORE_MODE=3,CORE_MODE=4),G2384+(CHOOSE(N_CW+1,0,1,CW_N2,CW_N3,CW_N4,CW_N5,CW_N6)+CHOOSE(N_CW_A+1,0,CW_A1,CW_A2))*CW_PER_SWING*AM2384,AM2384))</f>
        <v>24.962205385808</v>
      </c>
      <c r="AQ2384" s="41" t="n">
        <f aca="false">IF(CORE_MODE=2,AN2384,K2384)</f>
        <v>1.622182</v>
      </c>
      <c r="AR2384" s="31" t="n">
        <f aca="false">IF(CORE_MODE=2,AO2384,L2384)</f>
        <v>18.026419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31" t="n">
        <v>11.211605</v>
      </c>
      <c r="H2385" s="8" t="n">
        <v>126.956258</v>
      </c>
      <c r="I2385" s="8" t="n">
        <v>3543.756753</v>
      </c>
      <c r="J2385" s="31" t="n">
        <v>27.91321</v>
      </c>
      <c r="K2385" s="41" t="n">
        <v>1.627531</v>
      </c>
      <c r="L2385" s="31" t="n">
        <v>21.936922</v>
      </c>
      <c r="M2385" s="8" t="n">
        <v>250</v>
      </c>
      <c r="N2385" s="8" t="n">
        <v>1100</v>
      </c>
      <c r="O2385" s="31" t="n">
        <v>12.140005</v>
      </c>
      <c r="P2385" s="31" t="n">
        <v>31.51535</v>
      </c>
      <c r="Q2385" s="31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31" t="n">
        <v>8.759766</v>
      </c>
      <c r="W2385" s="41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2*ROUNDUP(G2385*1000/V_ZENER,0)*PRICE_Z+(4+IF(CORE_MODE=1,1,0)+IF(OR(CORE_MODE=3,CORE_MODE=4),1+2*N_CW+2*N_CW_A,0))*ROUNDUP(G2385*DIODE_SAFETY/V_STICK,0)*PRICE_STICK</f>
        <v>90.9</v>
      </c>
      <c r="AG2385" s="24" t="n">
        <f aca="false">SUM(X2385:AF2385)</f>
        <v>4866.32545161</v>
      </c>
      <c r="AH2385" s="20" t="n">
        <f aca="false">FIXED_BOM</f>
        <v>3666</v>
      </c>
      <c r="AI2385" s="24" t="n">
        <f aca="false">(AG2385+AH2385)*(1+CONT)</f>
        <v>9812.1742693515</v>
      </c>
      <c r="AJ2385" s="24" t="n">
        <f aca="false">IF(AR2385&gt;0,AI2385/AR2385,1000000000000)</f>
        <v>447.290384191159</v>
      </c>
      <c r="AK2385" s="8" t="n">
        <f aca="false">IF(AND(AP2385&gt;=V_NEED,AR2385&gt;=P_MIN,AQ2385&gt;=Z_MIN,F2385&lt;=N_CAP,D2385&lt;=R_MAX,OR(CORONA_REQ=0,O2385&gt;=G2385),OR(CORE_MODE&lt;&gt;3,E_CORE&lt;=E_NULL_MAX)),1,0)</f>
        <v>0</v>
      </c>
      <c r="AL2385" s="31" t="n">
        <f aca="false">IF(AK2385=1,IF(OBJECTIVE=1,AI2385,AJ2385),1000000000000)+ROW()*0.000000001</f>
        <v>1000000000000</v>
      </c>
      <c r="AM2385" s="31" t="n">
        <v>6.566383</v>
      </c>
      <c r="AN2385" s="41" t="n">
        <v>1.608312</v>
      </c>
      <c r="AO2385" s="31" t="n">
        <v>21.626067</v>
      </c>
      <c r="AP2385" s="31" t="n">
        <f aca="false">IF(CORE_MODE=1,G2385,IF(OR(CORE_MODE=3,CORE_MODE=4),G2385+(CHOOSE(N_CW+1,0,1,CW_N2,CW_N3,CW_N4,CW_N5,CW_N6)+CHOOSE(N_CW_A+1,0,CW_A1,CW_A2))*CW_PER_SWING*AM2385,AM2385))</f>
        <v>25.147196684729</v>
      </c>
      <c r="AQ2385" s="41" t="n">
        <f aca="false">IF(CORE_MODE=2,AN2385,K2385)</f>
        <v>1.627531</v>
      </c>
      <c r="AR2385" s="31" t="n">
        <f aca="false">IF(CORE_MODE=2,AO2385,L2385)</f>
        <v>21.936922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31" t="n">
        <v>11.211605</v>
      </c>
      <c r="H2386" s="8" t="n">
        <v>170.419304</v>
      </c>
      <c r="I2386" s="8" t="n">
        <v>4776.367797</v>
      </c>
      <c r="J2386" s="31" t="n">
        <v>28.027152</v>
      </c>
      <c r="K2386" s="41" t="n">
        <v>1.632618</v>
      </c>
      <c r="L2386" s="31" t="n">
        <v>29.737104</v>
      </c>
      <c r="M2386" s="8" t="n">
        <v>325</v>
      </c>
      <c r="N2386" s="8" t="n">
        <v>1250</v>
      </c>
      <c r="O2386" s="31" t="n">
        <v>12.140005</v>
      </c>
      <c r="P2386" s="31" t="n">
        <v>42.020467</v>
      </c>
      <c r="Q2386" s="31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31" t="n">
        <v>10.949707</v>
      </c>
      <c r="W2386" s="41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2*ROUNDUP(G2386*1000/V_ZENER,0)*PRICE_Z+(4+IF(CORE_MODE=1,1,0)+IF(OR(CORE_MODE=3,CORE_MODE=4),1+2*N_CW+2*N_CW_A,0))*ROUNDUP(G2386*DIODE_SAFETY/V_STICK,0)*PRICE_STICK</f>
        <v>90.9</v>
      </c>
      <c r="AG2386" s="24" t="n">
        <f aca="false">SUM(X2386:AF2386)</f>
        <v>6205.71970571</v>
      </c>
      <c r="AH2386" s="20" t="n">
        <f aca="false">FIXED_BOM</f>
        <v>3666</v>
      </c>
      <c r="AI2386" s="24" t="n">
        <f aca="false">(AG2386+AH2386)*(1+CONT)</f>
        <v>11352.4776615665</v>
      </c>
      <c r="AJ2386" s="24" t="n">
        <f aca="false">IF(AR2386&gt;0,AI2386/AR2386,1000000000000)</f>
        <v>381.761373318885</v>
      </c>
      <c r="AK2386" s="8" t="n">
        <f aca="false">IF(AND(AP2386&gt;=V_NEED,AR2386&gt;=P_MIN,AQ2386&gt;=Z_MIN,F2386&lt;=N_CAP,D2386&lt;=R_MAX,OR(CORONA_REQ=0,O2386&gt;=G2386),OR(CORE_MODE&lt;&gt;3,E_CORE&lt;=E_NULL_MAX)),1,0)</f>
        <v>0</v>
      </c>
      <c r="AL2386" s="31" t="n">
        <f aca="false">IF(AK2386=1,IF(OBJECTIVE=1,AI2386,AJ2386),1000000000000)+ROW()*0.000000001</f>
        <v>1000000000000</v>
      </c>
      <c r="AM2386" s="31" t="n">
        <v>6.713341</v>
      </c>
      <c r="AN2386" s="41" t="n">
        <v>1.617929</v>
      </c>
      <c r="AO2386" s="31" t="n">
        <v>29.420143</v>
      </c>
      <c r="AP2386" s="31" t="n">
        <f aca="false">IF(CORE_MODE=1,G2386,IF(OR(CORE_MODE=3,CORE_MODE=4),G2386+(CHOOSE(N_CW+1,0,1,CW_N2,CW_N3,CW_N4,CW_N5,CW_N6)+CHOOSE(N_CW_A+1,0,CW_A1,CW_A2))*CW_PER_SWING*AM2386,AM2386))</f>
        <v>25.459080210683</v>
      </c>
      <c r="AQ2386" s="41" t="n">
        <f aca="false">IF(CORE_MODE=2,AN2386,K2386)</f>
        <v>1.632618</v>
      </c>
      <c r="AR2386" s="31" t="n">
        <f aca="false">IF(CORE_MODE=2,AO2386,L2386)</f>
        <v>29.737104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31" t="n">
        <v>11.211605</v>
      </c>
      <c r="H2387" s="8" t="n">
        <v>54.539074</v>
      </c>
      <c r="I2387" s="8" t="n">
        <v>1306.686024</v>
      </c>
      <c r="J2387" s="31" t="n">
        <v>23.958713</v>
      </c>
      <c r="K2387" s="41" t="n">
        <v>1.577658</v>
      </c>
      <c r="L2387" s="31" t="n">
        <v>7.656388</v>
      </c>
      <c r="M2387" s="8" t="n">
        <v>85</v>
      </c>
      <c r="N2387" s="8" t="n">
        <v>770</v>
      </c>
      <c r="O2387" s="31" t="n">
        <v>12.140005</v>
      </c>
      <c r="P2387" s="31" t="n">
        <v>12.48432</v>
      </c>
      <c r="Q2387" s="31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31" t="n">
        <v>3.941895</v>
      </c>
      <c r="W2387" s="41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2*ROUNDUP(G2387*1000/V_ZENER,0)*PRICE_Z+(4+IF(CORE_MODE=1,1,0)+IF(OR(CORE_MODE=3,CORE_MODE=4),1+2*N_CW+2*N_CW_A,0))*ROUNDUP(G2387*DIODE_SAFETY/V_STICK,0)*PRICE_STICK</f>
        <v>90.9</v>
      </c>
      <c r="AG2387" s="24" t="n">
        <f aca="false">SUM(X2387:AF2387)</f>
        <v>1951.56840615</v>
      </c>
      <c r="AH2387" s="20" t="n">
        <f aca="false">FIXED_BOM</f>
        <v>3666</v>
      </c>
      <c r="AI2387" s="24" t="n">
        <f aca="false">(AG2387+AH2387)*(1+CONT)</f>
        <v>6460.2036670725</v>
      </c>
      <c r="AJ2387" s="24" t="n">
        <f aca="false">IF(AR2387&gt;0,AI2387/AR2387,1000000000000)</f>
        <v>843.766494993788</v>
      </c>
      <c r="AK2387" s="8" t="n">
        <f aca="false">IF(AND(AP2387&gt;=V_NEED,AR2387&gt;=P_MIN,AQ2387&gt;=Z_MIN,F2387&lt;=N_CAP,D2387&lt;=R_MAX,OR(CORONA_REQ=0,O2387&gt;=G2387),OR(CORE_MODE&lt;&gt;3,E_CORE&lt;=E_NULL_MAX)),1,0)</f>
        <v>0</v>
      </c>
      <c r="AL2387" s="31" t="n">
        <f aca="false">IF(AK2387=1,IF(OBJECTIVE=1,AI2387,AJ2387),1000000000000)+ROW()*0.000000001</f>
        <v>1000000000000</v>
      </c>
      <c r="AM2387" s="31" t="n">
        <v>6.315542</v>
      </c>
      <c r="AN2387" s="41" t="n">
        <v>1.531359</v>
      </c>
      <c r="AO2387" s="31" t="n">
        <v>7.345263</v>
      </c>
      <c r="AP2387" s="31" t="n">
        <f aca="false">IF(CORE_MODE=1,G2387,IF(OR(CORE_MODE=3,CORE_MODE=4),G2387+(CHOOSE(N_CW+1,0,1,CW_N2,CW_N3,CW_N4,CW_N5,CW_N6)+CHOOSE(N_CW_A+1,0,CW_A1,CW_A2))*CW_PER_SWING*AM2387,AM2387))</f>
        <v>24.614846111546</v>
      </c>
      <c r="AQ2387" s="41" t="n">
        <f aca="false">IF(CORE_MODE=2,AN2387,K2387)</f>
        <v>1.577658</v>
      </c>
      <c r="AR2387" s="31" t="n">
        <f aca="false">IF(CORE_MODE=2,AO2387,L2387)</f>
        <v>7.656388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31" t="n">
        <v>11.211605</v>
      </c>
      <c r="H2388" s="8" t="n">
        <v>84.561402</v>
      </c>
      <c r="I2388" s="8" t="n">
        <v>2053.363751</v>
      </c>
      <c r="J2388" s="31" t="n">
        <v>24.282518</v>
      </c>
      <c r="K2388" s="41" t="n">
        <v>1.598293</v>
      </c>
      <c r="L2388" s="31" t="n">
        <v>12.319913</v>
      </c>
      <c r="M2388" s="8" t="n">
        <v>130</v>
      </c>
      <c r="N2388" s="8" t="n">
        <v>860</v>
      </c>
      <c r="O2388" s="31" t="n">
        <v>12.140005</v>
      </c>
      <c r="P2388" s="31" t="n">
        <v>18.72648</v>
      </c>
      <c r="Q2388" s="31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31" t="n">
        <v>5.255859</v>
      </c>
      <c r="W2388" s="41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2*ROUNDUP(G2388*1000/V_ZENER,0)*PRICE_Z+(4+IF(CORE_MODE=1,1,0)+IF(OR(CORE_MODE=3,CORE_MODE=4),1+2*N_CW+2*N_CW_A,0))*ROUNDUP(G2388*DIODE_SAFETY/V_STICK,0)*PRICE_STICK</f>
        <v>90.9</v>
      </c>
      <c r="AG2388" s="24" t="n">
        <f aca="false">SUM(X2388:AF2388)</f>
        <v>2762.94078446</v>
      </c>
      <c r="AH2388" s="20" t="n">
        <f aca="false">FIXED_BOM</f>
        <v>3666</v>
      </c>
      <c r="AI2388" s="24" t="n">
        <f aca="false">(AG2388+AH2388)*(1+CONT)</f>
        <v>7393.281902129</v>
      </c>
      <c r="AJ2388" s="24" t="n">
        <f aca="false">IF(AR2388&gt;0,AI2388/AR2388,1000000000000)</f>
        <v>600.108288275169</v>
      </c>
      <c r="AK2388" s="8" t="n">
        <f aca="false">IF(AND(AP2388&gt;=V_NEED,AR2388&gt;=P_MIN,AQ2388&gt;=Z_MIN,F2388&lt;=N_CAP,D2388&lt;=R_MAX,OR(CORONA_REQ=0,O2388&gt;=G2388),OR(CORE_MODE&lt;&gt;3,E_CORE&lt;=E_NULL_MAX)),1,0)</f>
        <v>0</v>
      </c>
      <c r="AL2388" s="31" t="n">
        <f aca="false">IF(AK2388=1,IF(OBJECTIVE=1,AI2388,AJ2388),1000000000000)+ROW()*0.000000001</f>
        <v>1000000000000</v>
      </c>
      <c r="AM2388" s="31" t="n">
        <v>6.39628</v>
      </c>
      <c r="AN2388" s="41" t="n">
        <v>1.566657</v>
      </c>
      <c r="AO2388" s="31" t="n">
        <v>12.002399</v>
      </c>
      <c r="AP2388" s="31" t="n">
        <f aca="false">IF(CORE_MODE=1,G2388,IF(OR(CORE_MODE=3,CORE_MODE=4),G2388+(CHOOSE(N_CW+1,0,1,CW_N2,CW_N3,CW_N4,CW_N5,CW_N6)+CHOOSE(N_CW_A+1,0,CW_A1,CW_A2))*CW_PER_SWING*AM2388,AM2388))</f>
        <v>24.78619338164</v>
      </c>
      <c r="AQ2388" s="41" t="n">
        <f aca="false">IF(CORE_MODE=2,AN2388,K2388)</f>
        <v>1.598293</v>
      </c>
      <c r="AR2388" s="31" t="n">
        <f aca="false">IF(CORE_MODE=2,AO2388,L2388)</f>
        <v>12.319913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31" t="n">
        <v>11.211605</v>
      </c>
      <c r="H2389" s="8" t="n">
        <v>114.58373</v>
      </c>
      <c r="I2389" s="8" t="n">
        <v>2800.041479</v>
      </c>
      <c r="J2389" s="31" t="n">
        <v>24.436641</v>
      </c>
      <c r="K2389" s="41" t="n">
        <v>1.608018</v>
      </c>
      <c r="L2389" s="31" t="n">
        <v>16.982293</v>
      </c>
      <c r="M2389" s="8" t="n">
        <v>175</v>
      </c>
      <c r="N2389" s="8" t="n">
        <v>950</v>
      </c>
      <c r="O2389" s="31" t="n">
        <v>12.140005</v>
      </c>
      <c r="P2389" s="31" t="n">
        <v>24.96864</v>
      </c>
      <c r="Q2389" s="31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31" t="n">
        <v>6.569824</v>
      </c>
      <c r="W2389" s="41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2*ROUNDUP(G2389*1000/V_ZENER,0)*PRICE_Z+(4+IF(CORE_MODE=1,1,0)+IF(OR(CORE_MODE=3,CORE_MODE=4),1+2*N_CW+2*N_CW_A,0))*ROUNDUP(G2389*DIODE_SAFETY/V_STICK,0)*PRICE_STICK</f>
        <v>90.9</v>
      </c>
      <c r="AG2389" s="24" t="n">
        <f aca="false">SUM(X2389:AF2389)</f>
        <v>3574.31327777</v>
      </c>
      <c r="AH2389" s="20" t="n">
        <f aca="false">FIXED_BOM</f>
        <v>3666</v>
      </c>
      <c r="AI2389" s="24" t="n">
        <f aca="false">(AG2389+AH2389)*(1+CONT)</f>
        <v>8326.3602694355</v>
      </c>
      <c r="AJ2389" s="24" t="n">
        <f aca="false">IF(AR2389&gt;0,AI2389/AR2389,1000000000000)</f>
        <v>490.296585357201</v>
      </c>
      <c r="AK2389" s="8" t="n">
        <f aca="false">IF(AND(AP2389&gt;=V_NEED,AR2389&gt;=P_MIN,AQ2389&gt;=Z_MIN,F2389&lt;=N_CAP,D2389&lt;=R_MAX,OR(CORONA_REQ=0,O2389&gt;=G2389),OR(CORE_MODE&lt;&gt;3,E_CORE&lt;=E_NULL_MAX)),1,0)</f>
        <v>0</v>
      </c>
      <c r="AL2389" s="31" t="n">
        <f aca="false">IF(AK2389=1,IF(OBJECTIVE=1,AI2389,AJ2389),1000000000000)+ROW()*0.000000001</f>
        <v>1000000000000</v>
      </c>
      <c r="AM2389" s="31" t="n">
        <v>6.461333</v>
      </c>
      <c r="AN2389" s="41" t="n">
        <v>1.584859</v>
      </c>
      <c r="AO2389" s="31" t="n">
        <v>16.676669</v>
      </c>
      <c r="AP2389" s="31" t="n">
        <f aca="false">IF(CORE_MODE=1,G2389,IF(OR(CORE_MODE=3,CORE_MODE=4),G2389+(CHOOSE(N_CW+1,0,1,CW_N2,CW_N3,CW_N4,CW_N5,CW_N6)+CHOOSE(N_CW_A+1,0,CW_A1,CW_A2))*CW_PER_SWING*AM2389,AM2389))</f>
        <v>24.924252956579</v>
      </c>
      <c r="AQ2389" s="41" t="n">
        <f aca="false">IF(CORE_MODE=2,AN2389,K2389)</f>
        <v>1.608018</v>
      </c>
      <c r="AR2389" s="31" t="n">
        <f aca="false">IF(CORE_MODE=2,AO2389,L2389)</f>
        <v>16.982293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31" t="n">
        <v>11.211605</v>
      </c>
      <c r="H2390" s="8" t="n">
        <v>144.606058</v>
      </c>
      <c r="I2390" s="8" t="n">
        <v>3546.719207</v>
      </c>
      <c r="J2390" s="31" t="n">
        <v>24.526768</v>
      </c>
      <c r="K2390" s="41" t="n">
        <v>1.614008</v>
      </c>
      <c r="L2390" s="31" t="n">
        <v>21.654271</v>
      </c>
      <c r="M2390" s="8" t="n">
        <v>220</v>
      </c>
      <c r="N2390" s="8" t="n">
        <v>1040</v>
      </c>
      <c r="O2390" s="31" t="n">
        <v>12.140005</v>
      </c>
      <c r="P2390" s="31" t="n">
        <v>31.2108</v>
      </c>
      <c r="Q2390" s="31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31" t="n">
        <v>7.883789</v>
      </c>
      <c r="W2390" s="41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2*ROUNDUP(G2390*1000/V_ZENER,0)*PRICE_Z+(4+IF(CORE_MODE=1,1,0)+IF(OR(CORE_MODE=3,CORE_MODE=4),1+2*N_CW+2*N_CW_A,0))*ROUNDUP(G2390*DIODE_SAFETY/V_STICK,0)*PRICE_STICK</f>
        <v>90.9</v>
      </c>
      <c r="AG2390" s="24" t="n">
        <f aca="false">SUM(X2390:AF2390)</f>
        <v>4385.68576561</v>
      </c>
      <c r="AH2390" s="20" t="n">
        <f aca="false">FIXED_BOM</f>
        <v>3666</v>
      </c>
      <c r="AI2390" s="24" t="n">
        <f aca="false">(AG2390+AH2390)*(1+CONT)</f>
        <v>9259.4386304515</v>
      </c>
      <c r="AJ2390" s="24" t="n">
        <f aca="false">IF(AR2390&gt;0,AI2390/AR2390,1000000000000)</f>
        <v>427.603341181585</v>
      </c>
      <c r="AK2390" s="8" t="n">
        <f aca="false">IF(AND(AP2390&gt;=V_NEED,AR2390&gt;=P_MIN,AQ2390&gt;=Z_MIN,F2390&lt;=N_CAP,D2390&lt;=R_MAX,OR(CORONA_REQ=0,O2390&gt;=G2390),OR(CORE_MODE&lt;&gt;3,E_CORE&lt;=E_NULL_MAX)),1,0)</f>
        <v>0</v>
      </c>
      <c r="AL2390" s="31" t="n">
        <f aca="false">IF(AK2390=1,IF(OBJECTIVE=1,AI2390,AJ2390),1000000000000)+ROW()*0.000000001</f>
        <v>1000000000000</v>
      </c>
      <c r="AM2390" s="31" t="n">
        <v>6.557385</v>
      </c>
      <c r="AN2390" s="41" t="n">
        <v>1.59521</v>
      </c>
      <c r="AO2390" s="31" t="n">
        <v>21.344999</v>
      </c>
      <c r="AP2390" s="31" t="n">
        <f aca="false">IF(CORE_MODE=1,G2390,IF(OR(CORE_MODE=3,CORE_MODE=4),G2390+(CHOOSE(N_CW+1,0,1,CW_N2,CW_N3,CW_N4,CW_N5,CW_N6)+CHOOSE(N_CW_A+1,0,CW_A1,CW_A2))*CW_PER_SWING*AM2390,AM2390))</f>
        <v>25.128100562255</v>
      </c>
      <c r="AQ2390" s="41" t="n">
        <f aca="false">IF(CORE_MODE=2,AN2390,K2390)</f>
        <v>1.614008</v>
      </c>
      <c r="AR2390" s="31" t="n">
        <f aca="false">IF(CORE_MODE=2,AO2390,L2390)</f>
        <v>21.654271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31" t="n">
        <v>11.211605</v>
      </c>
      <c r="H2391" s="8" t="n">
        <v>174.628386</v>
      </c>
      <c r="I2391" s="8" t="n">
        <v>4293.396935</v>
      </c>
      <c r="J2391" s="31" t="n">
        <v>24.585905</v>
      </c>
      <c r="K2391" s="41" t="n">
        <v>1.617364</v>
      </c>
      <c r="L2391" s="31" t="n">
        <v>26.305631</v>
      </c>
      <c r="M2391" s="8" t="n">
        <v>257.5</v>
      </c>
      <c r="N2391" s="8" t="n">
        <v>1115</v>
      </c>
      <c r="O2391" s="31" t="n">
        <v>12.140005</v>
      </c>
      <c r="P2391" s="31" t="n">
        <v>37.45296</v>
      </c>
      <c r="Q2391" s="31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31" t="n">
        <v>8.97876</v>
      </c>
      <c r="W2391" s="41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2*ROUNDUP(G2391*1000/V_ZENER,0)*PRICE_Z+(4+IF(CORE_MODE=1,1,0)+IF(OR(CORE_MODE=3,CORE_MODE=4),1+2*N_CW+2*N_CW_A,0))*ROUNDUP(G2391*DIODE_SAFETY/V_STICK,0)*PRICE_STICK</f>
        <v>90.9</v>
      </c>
      <c r="AG2391" s="24" t="n">
        <f aca="false">SUM(X2391:AF2391)</f>
        <v>5067.2284871</v>
      </c>
      <c r="AH2391" s="20" t="n">
        <f aca="false">FIXED_BOM</f>
        <v>3666</v>
      </c>
      <c r="AI2391" s="24" t="n">
        <f aca="false">(AG2391+AH2391)*(1+CONT)</f>
        <v>10043.212760165</v>
      </c>
      <c r="AJ2391" s="24" t="n">
        <f aca="false">IF(AR2391&gt;0,AI2391/AR2391,1000000000000)</f>
        <v>381.789464018749</v>
      </c>
      <c r="AK2391" s="8" t="n">
        <f aca="false">IF(AND(AP2391&gt;=V_NEED,AR2391&gt;=P_MIN,AQ2391&gt;=Z_MIN,F2391&lt;=N_CAP,D2391&lt;=R_MAX,OR(CORONA_REQ=0,O2391&gt;=G2391),OR(CORE_MODE&lt;&gt;3,E_CORE&lt;=E_NULL_MAX)),1,0)</f>
        <v>0</v>
      </c>
      <c r="AL2391" s="31" t="n">
        <f aca="false">IF(AK2391=1,IF(OBJECTIVE=1,AI2391,AJ2391),1000000000000)+ROW()*0.000000001</f>
        <v>1000000000000</v>
      </c>
      <c r="AM2391" s="31" t="n">
        <v>6.650508</v>
      </c>
      <c r="AN2391" s="41" t="n">
        <v>1.6014</v>
      </c>
      <c r="AO2391" s="31" t="n">
        <v>25.989522</v>
      </c>
      <c r="AP2391" s="31" t="n">
        <f aca="false">IF(CORE_MODE=1,G2391,IF(OR(CORE_MODE=3,CORE_MODE=4),G2391+(CHOOSE(N_CW+1,0,1,CW_N2,CW_N3,CW_N4,CW_N5,CW_N6)+CHOOSE(N_CW_A+1,0,CW_A1,CW_A2))*CW_PER_SWING*AM2391,AM2391))</f>
        <v>25.325732059604</v>
      </c>
      <c r="AQ2391" s="41" t="n">
        <f aca="false">IF(CORE_MODE=2,AN2391,K2391)</f>
        <v>1.617364</v>
      </c>
      <c r="AR2391" s="31" t="n">
        <f aca="false">IF(CORE_MODE=2,AO2391,L2391)</f>
        <v>26.305631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31" t="n">
        <v>11.211605</v>
      </c>
      <c r="H2392" s="8" t="n">
        <v>234.673042</v>
      </c>
      <c r="I2392" s="8" t="n">
        <v>5786.75239</v>
      </c>
      <c r="J2392" s="31" t="n">
        <v>24.658786</v>
      </c>
      <c r="K2392" s="41" t="n">
        <v>1.621898</v>
      </c>
      <c r="L2392" s="31" t="n">
        <v>35.628178</v>
      </c>
      <c r="M2392" s="8" t="n">
        <v>347.5</v>
      </c>
      <c r="N2392" s="8" t="n">
        <v>1295</v>
      </c>
      <c r="O2392" s="31" t="n">
        <v>12.140005</v>
      </c>
      <c r="P2392" s="31" t="n">
        <v>49.93728</v>
      </c>
      <c r="Q2392" s="31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31" t="n">
        <v>11.606689</v>
      </c>
      <c r="W2392" s="41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2*ROUNDUP(G2392*1000/V_ZENER,0)*PRICE_Z+(4+IF(CORE_MODE=1,1,0)+IF(OR(CORE_MODE=3,CORE_MODE=4),1+2*N_CW+2*N_CW_A,0))*ROUNDUP(G2392*DIODE_SAFETY/V_STICK,0)*PRICE_STICK</f>
        <v>90.9</v>
      </c>
      <c r="AG2392" s="24" t="n">
        <f aca="false">SUM(X2392:AF2392)</f>
        <v>6689.97335325</v>
      </c>
      <c r="AH2392" s="20" t="n">
        <f aca="false">FIXED_BOM</f>
        <v>3666</v>
      </c>
      <c r="AI2392" s="24" t="n">
        <f aca="false">(AG2392+AH2392)*(1+CONT)</f>
        <v>11909.3693562375</v>
      </c>
      <c r="AJ2392" s="24" t="n">
        <f aca="false">IF(AR2392&gt;0,AI2392/AR2392,1000000000000)</f>
        <v>334.268268117373</v>
      </c>
      <c r="AK2392" s="8" t="n">
        <f aca="false">IF(AND(AP2392&gt;=V_NEED,AR2392&gt;=P_MIN,AQ2392&gt;=Z_MIN,F2392&lt;=N_CAP,D2392&lt;=R_MAX,OR(CORONA_REQ=0,O2392&gt;=G2392),OR(CORE_MODE&lt;&gt;3,E_CORE&lt;=E_NULL_MAX)),1,0)</f>
        <v>0</v>
      </c>
      <c r="AL2392" s="31" t="n">
        <f aca="false">IF(AK2392=1,IF(OBJECTIVE=1,AI2392,AJ2392),1000000000000)+ROW()*0.000000001</f>
        <v>1000000000000</v>
      </c>
      <c r="AM2392" s="31" t="n">
        <v>6.795991</v>
      </c>
      <c r="AN2392" s="41" t="n">
        <v>1.610394</v>
      </c>
      <c r="AO2392" s="31" t="n">
        <v>35.326082</v>
      </c>
      <c r="AP2392" s="31" t="n">
        <f aca="false">IF(CORE_MODE=1,G2392,IF(OR(CORE_MODE=3,CORE_MODE=4),G2392+(CHOOSE(N_CW+1,0,1,CW_N2,CW_N3,CW_N4,CW_N5,CW_N6)+CHOOSE(N_CW_A+1,0,CW_A1,CW_A2))*CW_PER_SWING*AM2392,AM2392))</f>
        <v>25.634485247633</v>
      </c>
      <c r="AQ2392" s="41" t="n">
        <f aca="false">IF(CORE_MODE=2,AN2392,K2392)</f>
        <v>1.621898</v>
      </c>
      <c r="AR2392" s="31" t="n">
        <f aca="false">IF(CORE_MODE=2,AO2392,L2392)</f>
        <v>35.628178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31" t="n">
        <v>11.211605</v>
      </c>
      <c r="H2393" s="8" t="n">
        <v>87.334304</v>
      </c>
      <c r="I2393" s="8" t="n">
        <v>1533.41216</v>
      </c>
      <c r="J2393" s="31" t="n">
        <v>17.557959</v>
      </c>
      <c r="K2393" s="41" t="n">
        <v>1.546473</v>
      </c>
      <c r="L2393" s="31" t="n">
        <v>8.669839</v>
      </c>
      <c r="M2393" s="8" t="n">
        <v>92.5</v>
      </c>
      <c r="N2393" s="8" t="n">
        <v>785</v>
      </c>
      <c r="O2393" s="31" t="n">
        <v>12.140005</v>
      </c>
      <c r="P2393" s="31" t="n">
        <v>14.463523</v>
      </c>
      <c r="Q2393" s="31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31" t="n">
        <v>4.160889</v>
      </c>
      <c r="W2393" s="41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2*ROUNDUP(G2393*1000/V_ZENER,0)*PRICE_Z+(4+IF(CORE_MODE=1,1,0)+IF(OR(CORE_MODE=3,CORE_MODE=4),1+2*N_CW+2*N_CW_A,0))*ROUNDUP(G2393*DIODE_SAFETY/V_STICK,0)*PRICE_STICK</f>
        <v>90.9</v>
      </c>
      <c r="AG2393" s="24" t="n">
        <f aca="false">SUM(X2393:AF2393)</f>
        <v>2105.08924835</v>
      </c>
      <c r="AH2393" s="20" t="n">
        <f aca="false">FIXED_BOM</f>
        <v>3666</v>
      </c>
      <c r="AI2393" s="24" t="n">
        <f aca="false">(AG2393+AH2393)*(1+CONT)</f>
        <v>6636.7526356025</v>
      </c>
      <c r="AJ2393" s="24" t="n">
        <f aca="false">IF(AR2393&gt;0,AI2393/AR2393,1000000000000)</f>
        <v>765.498948204517</v>
      </c>
      <c r="AK2393" s="8" t="n">
        <f aca="false">IF(AND(AP2393&gt;=V_NEED,AR2393&gt;=P_MIN,AQ2393&gt;=Z_MIN,F2393&lt;=N_CAP,D2393&lt;=R_MAX,OR(CORONA_REQ=0,O2393&gt;=G2393),OR(CORE_MODE&lt;&gt;3,E_CORE&lt;=E_NULL_MAX)),1,0)</f>
        <v>0</v>
      </c>
      <c r="AL2393" s="31" t="n">
        <f aca="false">IF(AK2393=1,IF(OBJECTIVE=1,AI2393,AJ2393),1000000000000)+ROW()*0.000000001</f>
        <v>1000000000000</v>
      </c>
      <c r="AM2393" s="31" t="n">
        <v>6.304338</v>
      </c>
      <c r="AN2393" s="41" t="n">
        <v>1.509745</v>
      </c>
      <c r="AO2393" s="31" t="n">
        <v>8.37272</v>
      </c>
      <c r="AP2393" s="31" t="n">
        <f aca="false">IF(CORE_MODE=1,G2393,IF(OR(CORE_MODE=3,CORE_MODE=4),G2393+(CHOOSE(N_CW+1,0,1,CW_N2,CW_N3,CW_N4,CW_N5,CW_N6)+CHOOSE(N_CW_A+1,0,CW_A1,CW_A2))*CW_PER_SWING*AM2393,AM2393))</f>
        <v>24.591068276894</v>
      </c>
      <c r="AQ2393" s="41" t="n">
        <f aca="false">IF(CORE_MODE=2,AN2393,K2393)</f>
        <v>1.546473</v>
      </c>
      <c r="AR2393" s="31" t="n">
        <f aca="false">IF(CORE_MODE=2,AO2393,L2393)</f>
        <v>8.669839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31" t="n">
        <v>11.211605</v>
      </c>
      <c r="H2394" s="8" t="n">
        <v>136.096763</v>
      </c>
      <c r="I2394" s="8" t="n">
        <v>2409.647681</v>
      </c>
      <c r="J2394" s="31" t="n">
        <v>17.7054</v>
      </c>
      <c r="K2394" s="41" t="n">
        <v>1.56293</v>
      </c>
      <c r="L2394" s="31" t="n">
        <v>13.895924</v>
      </c>
      <c r="M2394" s="8" t="n">
        <v>137.5</v>
      </c>
      <c r="N2394" s="8" t="n">
        <v>875</v>
      </c>
      <c r="O2394" s="31" t="n">
        <v>12.140005</v>
      </c>
      <c r="P2394" s="31" t="n">
        <v>21.695285</v>
      </c>
      <c r="Q2394" s="31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31" t="n">
        <v>5.474854</v>
      </c>
      <c r="W2394" s="41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2*ROUNDUP(G2394*1000/V_ZENER,0)*PRICE_Z+(4+IF(CORE_MODE=1,1,0)+IF(OR(CORE_MODE=3,CORE_MODE=4),1+2*N_CW+2*N_CW_A,0))*ROUNDUP(G2394*DIODE_SAFETY/V_STICK,0)*PRICE_STICK</f>
        <v>90.9</v>
      </c>
      <c r="AG2394" s="24" t="n">
        <f aca="false">SUM(X2394:AF2394)</f>
        <v>2928.30727213</v>
      </c>
      <c r="AH2394" s="20" t="n">
        <f aca="false">FIXED_BOM</f>
        <v>3666</v>
      </c>
      <c r="AI2394" s="24" t="n">
        <f aca="false">(AG2394+AH2394)*(1+CONT)</f>
        <v>7583.4533629495</v>
      </c>
      <c r="AJ2394" s="24" t="n">
        <f aca="false">IF(AR2394&gt;0,AI2394/AR2394,1000000000000)</f>
        <v>545.732213485731</v>
      </c>
      <c r="AK2394" s="8" t="n">
        <f aca="false">IF(AND(AP2394&gt;=V_NEED,AR2394&gt;=P_MIN,AQ2394&gt;=Z_MIN,F2394&lt;=N_CAP,D2394&lt;=R_MAX,OR(CORONA_REQ=0,O2394&gt;=G2394),OR(CORE_MODE&lt;&gt;3,E_CORE&lt;=E_NULL_MAX)),1,0)</f>
        <v>0</v>
      </c>
      <c r="AL2394" s="31" t="n">
        <f aca="false">IF(AK2394=1,IF(OBJECTIVE=1,AI2394,AJ2394),1000000000000)+ROW()*0.000000001</f>
        <v>1000000000000</v>
      </c>
      <c r="AM2394" s="31" t="n">
        <v>6.397763</v>
      </c>
      <c r="AN2394" s="41" t="n">
        <v>1.537533</v>
      </c>
      <c r="AO2394" s="31" t="n">
        <v>13.583046</v>
      </c>
      <c r="AP2394" s="31" t="n">
        <f aca="false">IF(CORE_MODE=1,G2394,IF(OR(CORE_MODE=3,CORE_MODE=4),G2394+(CHOOSE(N_CW+1,0,1,CW_N2,CW_N3,CW_N4,CW_N5,CW_N6)+CHOOSE(N_CW_A+1,0,CW_A1,CW_A2))*CW_PER_SWING*AM2394,AM2394))</f>
        <v>24.789340697669</v>
      </c>
      <c r="AQ2394" s="41" t="n">
        <f aca="false">IF(CORE_MODE=2,AN2394,K2394)</f>
        <v>1.56293</v>
      </c>
      <c r="AR2394" s="31" t="n">
        <f aca="false">IF(CORE_MODE=2,AO2394,L2394)</f>
        <v>13.895924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31" t="n">
        <v>11.211605</v>
      </c>
      <c r="H2395" s="8" t="n">
        <v>184.859222</v>
      </c>
      <c r="I2395" s="8" t="n">
        <v>3285.883201</v>
      </c>
      <c r="J2395" s="31" t="n">
        <v>17.775057</v>
      </c>
      <c r="K2395" s="41" t="n">
        <v>1.570239</v>
      </c>
      <c r="L2395" s="31" t="n">
        <v>19.133076</v>
      </c>
      <c r="M2395" s="8" t="n">
        <v>182.5</v>
      </c>
      <c r="N2395" s="8" t="n">
        <v>965</v>
      </c>
      <c r="O2395" s="31" t="n">
        <v>12.140005</v>
      </c>
      <c r="P2395" s="31" t="n">
        <v>28.927047</v>
      </c>
      <c r="Q2395" s="31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31" t="n">
        <v>6.788818</v>
      </c>
      <c r="W2395" s="41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2*ROUNDUP(G2395*1000/V_ZENER,0)*PRICE_Z+(4+IF(CORE_MODE=1,1,0)+IF(OR(CORE_MODE=3,CORE_MODE=4),1+2*N_CW+2*N_CW_A,0))*ROUNDUP(G2395*DIODE_SAFETY/V_STICK,0)*PRICE_STICK</f>
        <v>90.9</v>
      </c>
      <c r="AG2395" s="24" t="n">
        <f aca="false">SUM(X2395:AF2395)</f>
        <v>3751.52524638</v>
      </c>
      <c r="AH2395" s="20" t="n">
        <f aca="false">FIXED_BOM</f>
        <v>3666</v>
      </c>
      <c r="AI2395" s="24" t="n">
        <f aca="false">(AG2395+AH2395)*(1+CONT)</f>
        <v>8530.154033337</v>
      </c>
      <c r="AJ2395" s="24" t="n">
        <f aca="false">IF(AR2395&gt;0,AI2395/AR2395,1000000000000)</f>
        <v>445.832862072831</v>
      </c>
      <c r="AK2395" s="8" t="n">
        <f aca="false">IF(AND(AP2395&gt;=V_NEED,AR2395&gt;=P_MIN,AQ2395&gt;=Z_MIN,F2395&lt;=N_CAP,D2395&lt;=R_MAX,OR(CORONA_REQ=0,O2395&gt;=G2395),OR(CORE_MODE&lt;&gt;3,E_CORE&lt;=E_NULL_MAX)),1,0)</f>
        <v>0</v>
      </c>
      <c r="AL2395" s="31" t="n">
        <f aca="false">IF(AK2395=1,IF(OBJECTIVE=1,AI2395,AJ2395),1000000000000)+ROW()*0.000000001</f>
        <v>1000000000000</v>
      </c>
      <c r="AM2395" s="31" t="n">
        <v>6.485763</v>
      </c>
      <c r="AN2395" s="41" t="n">
        <v>1.551716</v>
      </c>
      <c r="AO2395" s="31" t="n">
        <v>18.83245</v>
      </c>
      <c r="AP2395" s="31" t="n">
        <f aca="false">IF(CORE_MODE=1,G2395,IF(OR(CORE_MODE=3,CORE_MODE=4),G2395+(CHOOSE(N_CW+1,0,1,CW_N2,CW_N3,CW_N4,CW_N5,CW_N6)+CHOOSE(N_CW_A+1,0,CW_A1,CW_A2))*CW_PER_SWING*AM2395,AM2395))</f>
        <v>24.976099841669</v>
      </c>
      <c r="AQ2395" s="41" t="n">
        <f aca="false">IF(CORE_MODE=2,AN2395,K2395)</f>
        <v>1.570239</v>
      </c>
      <c r="AR2395" s="31" t="n">
        <f aca="false">IF(CORE_MODE=2,AO2395,L2395)</f>
        <v>19.133076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31" t="n">
        <v>11.211605</v>
      </c>
      <c r="H2396" s="8" t="n">
        <v>233.621681</v>
      </c>
      <c r="I2396" s="8" t="n">
        <v>4162.118721</v>
      </c>
      <c r="J2396" s="31" t="n">
        <v>17.815636</v>
      </c>
      <c r="K2396" s="41" t="n">
        <v>1.574776</v>
      </c>
      <c r="L2396" s="31" t="n">
        <v>24.36523</v>
      </c>
      <c r="M2396" s="8" t="n">
        <v>227.5</v>
      </c>
      <c r="N2396" s="8" t="n">
        <v>1055</v>
      </c>
      <c r="O2396" s="31" t="n">
        <v>12.140005</v>
      </c>
      <c r="P2396" s="31" t="n">
        <v>36.158809</v>
      </c>
      <c r="Q2396" s="31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31" t="n">
        <v>8.102783</v>
      </c>
      <c r="W2396" s="41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2*ROUNDUP(G2396*1000/V_ZENER,0)*PRICE_Z+(4+IF(CORE_MODE=1,1,0)+IF(OR(CORE_MODE=3,CORE_MODE=4),1+2*N_CW+2*N_CW_A,0))*ROUNDUP(G2396*DIODE_SAFETY/V_STICK,0)*PRICE_STICK</f>
        <v>90.9</v>
      </c>
      <c r="AG2396" s="24" t="n">
        <f aca="false">SUM(X2396:AF2396)</f>
        <v>4574.74322063</v>
      </c>
      <c r="AH2396" s="20" t="n">
        <f aca="false">FIXED_BOM</f>
        <v>3666</v>
      </c>
      <c r="AI2396" s="24" t="n">
        <f aca="false">(AG2396+AH2396)*(1+CONT)</f>
        <v>9476.8547037245</v>
      </c>
      <c r="AJ2396" s="24" t="n">
        <f aca="false">IF(AR2396&gt;0,AI2396/AR2396,1000000000000)</f>
        <v>388.949938240866</v>
      </c>
      <c r="AK2396" s="8" t="n">
        <f aca="false">IF(AND(AP2396&gt;=V_NEED,AR2396&gt;=P_MIN,AQ2396&gt;=Z_MIN,F2396&lt;=N_CAP,D2396&lt;=R_MAX,OR(CORONA_REQ=0,O2396&gt;=G2396),OR(CORE_MODE&lt;&gt;3,E_CORE&lt;=E_NULL_MAX)),1,0)</f>
        <v>0</v>
      </c>
      <c r="AL2396" s="31" t="n">
        <f aca="false">IF(AK2396=1,IF(OBJECTIVE=1,AI2396,AJ2396),1000000000000)+ROW()*0.000000001</f>
        <v>1000000000000</v>
      </c>
      <c r="AM2396" s="31" t="n">
        <v>6.596936</v>
      </c>
      <c r="AN2396" s="41" t="n">
        <v>1.559504</v>
      </c>
      <c r="AO2396" s="31" t="n">
        <v>24.052963</v>
      </c>
      <c r="AP2396" s="31" t="n">
        <f aca="false">IF(CORE_MODE=1,G2396,IF(OR(CORE_MODE=3,CORE_MODE=4),G2396+(CHOOSE(N_CW+1,0,1,CW_N2,CW_N3,CW_N4,CW_N5,CW_N6)+CHOOSE(N_CW_A+1,0,CW_A1,CW_A2))*CW_PER_SWING*AM2396,AM2396))</f>
        <v>25.212038186168</v>
      </c>
      <c r="AQ2396" s="41" t="n">
        <f aca="false">IF(CORE_MODE=2,AN2396,K2396)</f>
        <v>1.574776</v>
      </c>
      <c r="AR2396" s="31" t="n">
        <f aca="false">IF(CORE_MODE=2,AO2396,L2396)</f>
        <v>24.36523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31" t="n">
        <v>11.211605</v>
      </c>
      <c r="H2397" s="8" t="n">
        <v>282.38414</v>
      </c>
      <c r="I2397" s="8" t="n">
        <v>5038.354241</v>
      </c>
      <c r="J2397" s="31" t="n">
        <v>17.8422</v>
      </c>
      <c r="K2397" s="41" t="n">
        <v>1.578004</v>
      </c>
      <c r="L2397" s="31" t="n">
        <v>29.592553</v>
      </c>
      <c r="M2397" s="8" t="n">
        <v>272.5</v>
      </c>
      <c r="N2397" s="8" t="n">
        <v>1145</v>
      </c>
      <c r="O2397" s="31" t="n">
        <v>12.140005</v>
      </c>
      <c r="P2397" s="31" t="n">
        <v>43.39057</v>
      </c>
      <c r="Q2397" s="31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31" t="n">
        <v>9.416748</v>
      </c>
      <c r="W2397" s="41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2*ROUNDUP(G2397*1000/V_ZENER,0)*PRICE_Z+(4+IF(CORE_MODE=1,1,0)+IF(OR(CORE_MODE=3,CORE_MODE=4),1+2*N_CW+2*N_CW_A,0))*ROUNDUP(G2397*DIODE_SAFETY/V_STICK,0)*PRICE_STICK</f>
        <v>90.9</v>
      </c>
      <c r="AG2397" s="24" t="n">
        <f aca="false">SUM(X2397:AF2397)</f>
        <v>5397.96123244</v>
      </c>
      <c r="AH2397" s="20" t="n">
        <f aca="false">FIXED_BOM</f>
        <v>3666</v>
      </c>
      <c r="AI2397" s="24" t="n">
        <f aca="false">(AG2397+AH2397)*(1+CONT)</f>
        <v>10423.555417306</v>
      </c>
      <c r="AJ2397" s="24" t="n">
        <f aca="false">IF(AR2397&gt;0,AI2397/AR2397,1000000000000)</f>
        <v>352.23576071</v>
      </c>
      <c r="AK2397" s="8" t="n">
        <f aca="false">IF(AND(AP2397&gt;=V_NEED,AR2397&gt;=P_MIN,AQ2397&gt;=Z_MIN,F2397&lt;=N_CAP,D2397&lt;=R_MAX,OR(CORONA_REQ=0,O2397&gt;=G2397),OR(CORE_MODE&lt;&gt;3,E_CORE&lt;=E_NULL_MAX)),1,0)</f>
        <v>0</v>
      </c>
      <c r="AL2397" s="31" t="n">
        <f aca="false">IF(AK2397=1,IF(OBJECTIVE=1,AI2397,AJ2397),1000000000000)+ROW()*0.000000001</f>
        <v>1000000000000</v>
      </c>
      <c r="AM2397" s="31" t="n">
        <v>6.686784</v>
      </c>
      <c r="AN2397" s="41" t="n">
        <v>1.565379</v>
      </c>
      <c r="AO2397" s="31" t="n">
        <v>29.282515</v>
      </c>
      <c r="AP2397" s="31" t="n">
        <f aca="false">IF(CORE_MODE=1,G2397,IF(OR(CORE_MODE=3,CORE_MODE=4),G2397+(CHOOSE(N_CW+1,0,1,CW_N2,CW_N3,CW_N4,CW_N5,CW_N6)+CHOOSE(N_CW_A+1,0,CW_A1,CW_A2))*CW_PER_SWING*AM2397,AM2397))</f>
        <v>25.402719272192</v>
      </c>
      <c r="AQ2397" s="41" t="n">
        <f aca="false">IF(CORE_MODE=2,AN2397,K2397)</f>
        <v>1.578004</v>
      </c>
      <c r="AR2397" s="31" t="n">
        <f aca="false">IF(CORE_MODE=2,AO2397,L2397)</f>
        <v>29.592553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31" t="n">
        <v>11.211605</v>
      </c>
      <c r="H2398" s="8" t="n">
        <v>379.909059</v>
      </c>
      <c r="I2398" s="8" t="n">
        <v>6790.825282</v>
      </c>
      <c r="J2398" s="31" t="n">
        <v>17.874871</v>
      </c>
      <c r="K2398" s="41" t="n">
        <v>1.581365</v>
      </c>
      <c r="L2398" s="31" t="n">
        <v>40.041137</v>
      </c>
      <c r="M2398" s="8" t="n">
        <v>362.5</v>
      </c>
      <c r="N2398" s="8" t="n">
        <v>1325</v>
      </c>
      <c r="O2398" s="31" t="n">
        <v>12.140005</v>
      </c>
      <c r="P2398" s="31" t="n">
        <v>57.854094</v>
      </c>
      <c r="Q2398" s="31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31" t="n">
        <v>12.044678</v>
      </c>
      <c r="W2398" s="41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2*ROUNDUP(G2398*1000/V_ZENER,0)*PRICE_Z+(4+IF(CORE_MODE=1,1,0)+IF(OR(CORE_MODE=3,CORE_MODE=4),1+2*N_CW+2*N_CW_A,0))*ROUNDUP(G2398*DIODE_SAFETY/V_STICK,0)*PRICE_STICK</f>
        <v>90.9</v>
      </c>
      <c r="AG2398" s="24" t="n">
        <f aca="false">SUM(X2398:AF2398)</f>
        <v>7044.39728897</v>
      </c>
      <c r="AH2398" s="20" t="n">
        <f aca="false">FIXED_BOM</f>
        <v>3666</v>
      </c>
      <c r="AI2398" s="24" t="n">
        <f aca="false">(AG2398+AH2398)*(1+CONT)</f>
        <v>12316.9568823155</v>
      </c>
      <c r="AJ2398" s="24" t="n">
        <f aca="false">IF(AR2398&gt;0,AI2398/AR2398,1000000000000)</f>
        <v>307.607570741947</v>
      </c>
      <c r="AK2398" s="8" t="n">
        <f aca="false">IF(AND(AP2398&gt;=V_NEED,AR2398&gt;=P_MIN,AQ2398&gt;=Z_MIN,F2398&lt;=N_CAP,D2398&lt;=R_MAX,OR(CORONA_REQ=0,O2398&gt;=G2398),OR(CORE_MODE&lt;&gt;3,E_CORE&lt;=E_NULL_MAX)),1,0)</f>
        <v>0</v>
      </c>
      <c r="AL2398" s="31" t="n">
        <f aca="false">IF(AK2398=1,IF(OBJECTIVE=1,AI2398,AJ2398),1000000000000)+ROW()*0.000000001</f>
        <v>1000000000000</v>
      </c>
      <c r="AM2398" s="31" t="n">
        <v>6.880214</v>
      </c>
      <c r="AN2398" s="41" t="n">
        <v>1.572069</v>
      </c>
      <c r="AO2398" s="31" t="n">
        <v>39.735251</v>
      </c>
      <c r="AP2398" s="31" t="n">
        <f aca="false">IF(CORE_MODE=1,G2398,IF(OR(CORE_MODE=3,CORE_MODE=4),G2398+(CHOOSE(N_CW+1,0,1,CW_N2,CW_N3,CW_N4,CW_N5,CW_N6)+CHOOSE(N_CW_A+1,0,CW_A1,CW_A2))*CW_PER_SWING*AM2398,AM2398))</f>
        <v>25.813228604282</v>
      </c>
      <c r="AQ2398" s="41" t="n">
        <f aca="false">IF(CORE_MODE=2,AN2398,K2398)</f>
        <v>1.581365</v>
      </c>
      <c r="AR2398" s="31" t="n">
        <f aca="false">IF(CORE_MODE=2,AO2398,L2398)</f>
        <v>40.041137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31" t="n">
        <v>11.211605</v>
      </c>
      <c r="H2399" s="8" t="n">
        <v>43.667934</v>
      </c>
      <c r="I2399" s="8" t="n">
        <v>1081.456479</v>
      </c>
      <c r="J2399" s="31" t="n">
        <v>24.76546</v>
      </c>
      <c r="K2399" s="41" t="n">
        <v>1.571027</v>
      </c>
      <c r="L2399" s="31" t="n">
        <v>6.285923</v>
      </c>
      <c r="M2399" s="8" t="n">
        <v>91</v>
      </c>
      <c r="N2399" s="8" t="n">
        <v>782</v>
      </c>
      <c r="O2399" s="31" t="n">
        <v>12.737934</v>
      </c>
      <c r="P2399" s="31" t="n">
        <v>12.60614</v>
      </c>
      <c r="Q2399" s="31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31" t="n">
        <v>4.11709</v>
      </c>
      <c r="W2399" s="41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2*ROUNDUP(G2399*1000/V_ZENER,0)*PRICE_Z+(4+IF(CORE_MODE=1,1,0)+IF(OR(CORE_MODE=3,CORE_MODE=4),1+2*N_CW+2*N_CW_A,0))*ROUNDUP(G2399*DIODE_SAFETY/V_STICK,0)*PRICE_STICK</f>
        <v>90.9</v>
      </c>
      <c r="AG2399" s="24" t="n">
        <f aca="false">SUM(X2399:AF2399)</f>
        <v>2001.6196074</v>
      </c>
      <c r="AH2399" s="20" t="n">
        <f aca="false">FIXED_BOM</f>
        <v>3666</v>
      </c>
      <c r="AI2399" s="24" t="n">
        <f aca="false">(AG2399+AH2399)*(1+CONT)</f>
        <v>6517.76254851</v>
      </c>
      <c r="AJ2399" s="24" t="n">
        <f aca="false">IF(AR2399&gt;0,AI2399/AR2399,1000000000000)</f>
        <v>1036.88233987435</v>
      </c>
      <c r="AK2399" s="8" t="n">
        <f aca="false">IF(AND(AP2399&gt;=V_NEED,AR2399&gt;=P_MIN,AQ2399&gt;=Z_MIN,F2399&lt;=N_CAP,D2399&lt;=R_MAX,OR(CORONA_REQ=0,O2399&gt;=G2399),OR(CORE_MODE&lt;&gt;3,E_CORE&lt;=E_NULL_MAX)),1,0)</f>
        <v>0</v>
      </c>
      <c r="AL2399" s="31" t="n">
        <f aca="false">IF(AK2399=1,IF(OBJECTIVE=1,AI2399,AJ2399),1000000000000)+ROW()*0.000000001</f>
        <v>1000000000000</v>
      </c>
      <c r="AM2399" s="31" t="n">
        <v>6.297778</v>
      </c>
      <c r="AN2399" s="41" t="n">
        <v>1.515875</v>
      </c>
      <c r="AO2399" s="31" t="n">
        <v>5.971133</v>
      </c>
      <c r="AP2399" s="31" t="n">
        <f aca="false">IF(CORE_MODE=1,G2399,IF(OR(CORE_MODE=3,CORE_MODE=4),G2399+(CHOOSE(N_CW+1,0,1,CW_N2,CW_N3,CW_N4,CW_N5,CW_N6)+CHOOSE(N_CW_A+1,0,CW_A1,CW_A2))*CW_PER_SWING*AM2399,AM2399))</f>
        <v>24.577146231614</v>
      </c>
      <c r="AQ2399" s="41" t="n">
        <f aca="false">IF(CORE_MODE=2,AN2399,K2399)</f>
        <v>1.571027</v>
      </c>
      <c r="AR2399" s="31" t="n">
        <f aca="false">IF(CORE_MODE=2,AO2399,L2399)</f>
        <v>6.285923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31" t="n">
        <v>11.211605</v>
      </c>
      <c r="H2400" s="8" t="n">
        <v>67.478182</v>
      </c>
      <c r="I2400" s="8" t="n">
        <v>1699.43161</v>
      </c>
      <c r="J2400" s="31" t="n">
        <v>25.184905</v>
      </c>
      <c r="K2400" s="41" t="n">
        <v>1.595404</v>
      </c>
      <c r="L2400" s="31" t="n">
        <v>10.161163</v>
      </c>
      <c r="M2400" s="8" t="n">
        <v>131</v>
      </c>
      <c r="N2400" s="8" t="n">
        <v>862</v>
      </c>
      <c r="O2400" s="31" t="n">
        <v>12.737934</v>
      </c>
      <c r="P2400" s="31" t="n">
        <v>18.90921</v>
      </c>
      <c r="Q2400" s="31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31" t="n">
        <v>5.285059</v>
      </c>
      <c r="W2400" s="41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2*ROUNDUP(G2400*1000/V_ZENER,0)*PRICE_Z+(4+IF(CORE_MODE=1,1,0)+IF(OR(CORE_MODE=3,CORE_MODE=4),1+2*N_CW+2*N_CW_A,0))*ROUNDUP(G2400*DIODE_SAFETY/V_STICK,0)*PRICE_STICK</f>
        <v>90.9</v>
      </c>
      <c r="AG2400" s="24" t="n">
        <f aca="false">SUM(X2400:AF2400)</f>
        <v>2698.21570756</v>
      </c>
      <c r="AH2400" s="20" t="n">
        <f aca="false">FIXED_BOM</f>
        <v>3666</v>
      </c>
      <c r="AI2400" s="24" t="n">
        <f aca="false">(AG2400+AH2400)*(1+CONT)</f>
        <v>7318.848063694</v>
      </c>
      <c r="AJ2400" s="24" t="n">
        <f aca="false">IF(AR2400&gt;0,AI2400/AR2400,1000000000000)</f>
        <v>720.276612400962</v>
      </c>
      <c r="AK2400" s="8" t="n">
        <f aca="false">IF(AND(AP2400&gt;=V_NEED,AR2400&gt;=P_MIN,AQ2400&gt;=Z_MIN,F2400&lt;=N_CAP,D2400&lt;=R_MAX,OR(CORONA_REQ=0,O2400&gt;=G2400),OR(CORE_MODE&lt;&gt;3,E_CORE&lt;=E_NULL_MAX)),1,0)</f>
        <v>0</v>
      </c>
      <c r="AL2400" s="31" t="n">
        <f aca="false">IF(AK2400=1,IF(OBJECTIVE=1,AI2400,AJ2400),1000000000000)+ROW()*0.000000001</f>
        <v>1000000000000</v>
      </c>
      <c r="AM2400" s="31" t="n">
        <v>6.35913</v>
      </c>
      <c r="AN2400" s="41" t="n">
        <v>1.558436</v>
      </c>
      <c r="AO2400" s="31" t="n">
        <v>9.851878</v>
      </c>
      <c r="AP2400" s="31" t="n">
        <f aca="false">IF(CORE_MODE=1,G2400,IF(OR(CORE_MODE=3,CORE_MODE=4),G2400+(CHOOSE(N_CW+1,0,1,CW_N2,CW_N3,CW_N4,CW_N5,CW_N6)+CHOOSE(N_CW_A+1,0,CW_A1,CW_A2))*CW_PER_SWING*AM2400,AM2400))</f>
        <v>24.70735131119</v>
      </c>
      <c r="AQ2400" s="41" t="n">
        <f aca="false">IF(CORE_MODE=2,AN2400,K2400)</f>
        <v>1.595404</v>
      </c>
      <c r="AR2400" s="31" t="n">
        <f aca="false">IF(CORE_MODE=2,AO2400,L2400)</f>
        <v>10.161163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31" t="n">
        <v>11.211605</v>
      </c>
      <c r="H2401" s="8" t="n">
        <v>91.288429</v>
      </c>
      <c r="I2401" s="8" t="n">
        <v>2317.406741</v>
      </c>
      <c r="J2401" s="31" t="n">
        <v>25.385547</v>
      </c>
      <c r="K2401" s="41" t="n">
        <v>1.606949</v>
      </c>
      <c r="L2401" s="31" t="n">
        <v>14.029243</v>
      </c>
      <c r="M2401" s="8" t="n">
        <v>179</v>
      </c>
      <c r="N2401" s="8" t="n">
        <v>958</v>
      </c>
      <c r="O2401" s="31" t="n">
        <v>12.737934</v>
      </c>
      <c r="P2401" s="31" t="n">
        <v>25.21228</v>
      </c>
      <c r="Q2401" s="31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31" t="n">
        <v>6.686621</v>
      </c>
      <c r="W2401" s="41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2*ROUNDUP(G2401*1000/V_ZENER,0)*PRICE_Z+(4+IF(CORE_MODE=1,1,0)+IF(OR(CORE_MODE=3,CORE_MODE=4),1+2*N_CW+2*N_CW_A,0))*ROUNDUP(G2401*DIODE_SAFETY/V_STICK,0)*PRICE_STICK</f>
        <v>90.9</v>
      </c>
      <c r="AG2401" s="24" t="n">
        <f aca="false">SUM(X2401:AF2401)</f>
        <v>3534.61377201</v>
      </c>
      <c r="AH2401" s="20" t="n">
        <f aca="false">FIXED_BOM</f>
        <v>3666</v>
      </c>
      <c r="AI2401" s="24" t="n">
        <f aca="false">(AG2401+AH2401)*(1+CONT)</f>
        <v>8280.7058378115</v>
      </c>
      <c r="AJ2401" s="24" t="n">
        <f aca="false">IF(AR2401&gt;0,AI2401/AR2401,1000000000000)</f>
        <v>590.246090812704</v>
      </c>
      <c r="AK2401" s="8" t="n">
        <f aca="false">IF(AND(AP2401&gt;=V_NEED,AR2401&gt;=P_MIN,AQ2401&gt;=Z_MIN,F2401&lt;=N_CAP,D2401&lt;=R_MAX,OR(CORONA_REQ=0,O2401&gt;=G2401),OR(CORE_MODE&lt;&gt;3,E_CORE&lt;=E_NULL_MAX)),1,0)</f>
        <v>0</v>
      </c>
      <c r="AL2401" s="31" t="n">
        <f aca="false">IF(AK2401=1,IF(OBJECTIVE=1,AI2401,AJ2401),1000000000000)+ROW()*0.000000001</f>
        <v>1000000000000</v>
      </c>
      <c r="AM2401" s="31" t="n">
        <v>6.424361</v>
      </c>
      <c r="AN2401" s="41" t="n">
        <v>1.5784</v>
      </c>
      <c r="AO2401" s="31" t="n">
        <v>13.71111</v>
      </c>
      <c r="AP2401" s="31" t="n">
        <f aca="false">IF(CORE_MODE=1,G2401,IF(OR(CORE_MODE=3,CORE_MODE=4),G2401+(CHOOSE(N_CW+1,0,1,CW_N2,CW_N3,CW_N4,CW_N5,CW_N6)+CHOOSE(N_CW_A+1,0,CW_A1,CW_A2))*CW_PER_SWING*AM2401,AM2401))</f>
        <v>24.845788648943</v>
      </c>
      <c r="AQ2401" s="41" t="n">
        <f aca="false">IF(CORE_MODE=2,AN2401,K2401)</f>
        <v>1.606949</v>
      </c>
      <c r="AR2401" s="31" t="n">
        <f aca="false">IF(CORE_MODE=2,AO2401,L2401)</f>
        <v>14.029243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31" t="n">
        <v>11.211605</v>
      </c>
      <c r="H2402" s="8" t="n">
        <v>115.098677</v>
      </c>
      <c r="I2402" s="8" t="n">
        <v>2935.381872</v>
      </c>
      <c r="J2402" s="31" t="n">
        <v>25.503176</v>
      </c>
      <c r="K2402" s="41" t="n">
        <v>1.613677</v>
      </c>
      <c r="L2402" s="31" t="n">
        <v>17.909763</v>
      </c>
      <c r="M2402" s="8" t="n">
        <v>219</v>
      </c>
      <c r="N2402" s="8" t="n">
        <v>1038</v>
      </c>
      <c r="O2402" s="31" t="n">
        <v>12.737934</v>
      </c>
      <c r="P2402" s="31" t="n">
        <v>31.51535</v>
      </c>
      <c r="Q2402" s="31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31" t="n">
        <v>7.85459</v>
      </c>
      <c r="W2402" s="41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2*ROUNDUP(G2402*1000/V_ZENER,0)*PRICE_Z+(4+IF(CORE_MODE=1,1,0)+IF(OR(CORE_MODE=3,CORE_MODE=4),1+2*N_CW+2*N_CW_A,0))*ROUNDUP(G2402*DIODE_SAFETY/V_STICK,0)*PRICE_STICK</f>
        <v>90.9</v>
      </c>
      <c r="AG2402" s="24" t="n">
        <f aca="false">SUM(X2402:AF2402)</f>
        <v>4231.20987217</v>
      </c>
      <c r="AH2402" s="20" t="n">
        <f aca="false">FIXED_BOM</f>
        <v>3666</v>
      </c>
      <c r="AI2402" s="24" t="n">
        <f aca="false">(AG2402+AH2402)*(1+CONT)</f>
        <v>9081.7913529955</v>
      </c>
      <c r="AJ2402" s="24" t="n">
        <f aca="false">IF(AR2402&gt;0,AI2402/AR2402,1000000000000)</f>
        <v>507.086071043793</v>
      </c>
      <c r="AK2402" s="8" t="n">
        <f aca="false">IF(AND(AP2402&gt;=V_NEED,AR2402&gt;=P_MIN,AQ2402&gt;=Z_MIN,F2402&lt;=N_CAP,D2402&lt;=R_MAX,OR(CORONA_REQ=0,O2402&gt;=G2402),OR(CORE_MODE&lt;&gt;3,E_CORE&lt;=E_NULL_MAX)),1,0)</f>
        <v>0</v>
      </c>
      <c r="AL2402" s="31" t="n">
        <f aca="false">IF(AK2402=1,IF(OBJECTIVE=1,AI2402,AJ2402),1000000000000)+ROW()*0.000000001</f>
        <v>1000000000000</v>
      </c>
      <c r="AM2402" s="31" t="n">
        <v>6.474008</v>
      </c>
      <c r="AN2402" s="41" t="n">
        <v>1.591668</v>
      </c>
      <c r="AO2402" s="31" t="n">
        <v>17.609454</v>
      </c>
      <c r="AP2402" s="31" t="n">
        <f aca="false">IF(CORE_MODE=1,G2402,IF(OR(CORE_MODE=3,CORE_MODE=4),G2402+(CHOOSE(N_CW+1,0,1,CW_N2,CW_N3,CW_N4,CW_N5,CW_N6)+CHOOSE(N_CW_A+1,0,CW_A1,CW_A2))*CW_PER_SWING*AM2402,AM2402))</f>
        <v>24.951152640104</v>
      </c>
      <c r="AQ2402" s="41" t="n">
        <f aca="false">IF(CORE_MODE=2,AN2402,K2402)</f>
        <v>1.613677</v>
      </c>
      <c r="AR2402" s="31" t="n">
        <f aca="false">IF(CORE_MODE=2,AO2402,L2402)</f>
        <v>17.909763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31" t="n">
        <v>11.211605</v>
      </c>
      <c r="H2403" s="8" t="n">
        <v>138.908925</v>
      </c>
      <c r="I2403" s="8" t="n">
        <v>3553.357003</v>
      </c>
      <c r="J2403" s="31" t="n">
        <v>25.58048</v>
      </c>
      <c r="K2403" s="41" t="n">
        <v>1.61808</v>
      </c>
      <c r="L2403" s="31" t="n">
        <v>21.78363</v>
      </c>
      <c r="M2403" s="8" t="n">
        <v>267</v>
      </c>
      <c r="N2403" s="8" t="n">
        <v>1134</v>
      </c>
      <c r="O2403" s="31" t="n">
        <v>12.737934</v>
      </c>
      <c r="P2403" s="31" t="n">
        <v>37.81842</v>
      </c>
      <c r="Q2403" s="31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31" t="n">
        <v>9.256152</v>
      </c>
      <c r="W2403" s="41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2*ROUNDUP(G2403*1000/V_ZENER,0)*PRICE_Z+(4+IF(CORE_MODE=1,1,0)+IF(OR(CORE_MODE=3,CORE_MODE=4),1+2*N_CW+2*N_CW_A,0))*ROUNDUP(G2403*DIODE_SAFETY/V_STICK,0)*PRICE_STICK</f>
        <v>90.9</v>
      </c>
      <c r="AG2403" s="24" t="n">
        <f aca="false">SUM(X2403:AF2403)</f>
        <v>5067.60793512</v>
      </c>
      <c r="AH2403" s="20" t="n">
        <f aca="false">FIXED_BOM</f>
        <v>3666</v>
      </c>
      <c r="AI2403" s="24" t="n">
        <f aca="false">(AG2403+AH2403)*(1+CONT)</f>
        <v>10043.649125388</v>
      </c>
      <c r="AJ2403" s="24" t="n">
        <f aca="false">IF(AR2403&gt;0,AI2403/AR2403,1000000000000)</f>
        <v>461.064070836128</v>
      </c>
      <c r="AK2403" s="8" t="n">
        <f aca="false">IF(AND(AP2403&gt;=V_NEED,AR2403&gt;=P_MIN,AQ2403&gt;=Z_MIN,F2403&lt;=N_CAP,D2403&lt;=R_MAX,OR(CORONA_REQ=0,O2403&gt;=G2403),OR(CORE_MODE&lt;&gt;3,E_CORE&lt;=E_NULL_MAX)),1,0)</f>
        <v>0</v>
      </c>
      <c r="AL2403" s="31" t="n">
        <f aca="false">IF(AK2403=1,IF(OBJECTIVE=1,AI2403,AJ2403),1000000000000)+ROW()*0.000000001</f>
        <v>1000000000000</v>
      </c>
      <c r="AM2403" s="31" t="n">
        <v>6.561358</v>
      </c>
      <c r="AN2403" s="41" t="n">
        <v>1.599181</v>
      </c>
      <c r="AO2403" s="31" t="n">
        <v>21.473853</v>
      </c>
      <c r="AP2403" s="31" t="n">
        <f aca="false">IF(CORE_MODE=1,G2403,IF(OR(CORE_MODE=3,CORE_MODE=4),G2403+(CHOOSE(N_CW+1,0,1,CW_N2,CW_N3,CW_N4,CW_N5,CW_N6)+CHOOSE(N_CW_A+1,0,CW_A1,CW_A2))*CW_PER_SWING*AM2403,AM2403))</f>
        <v>25.136532313154</v>
      </c>
      <c r="AQ2403" s="41" t="n">
        <f aca="false">IF(CORE_MODE=2,AN2403,K2403)</f>
        <v>1.61808</v>
      </c>
      <c r="AR2403" s="31" t="n">
        <f aca="false">IF(CORE_MODE=2,AO2403,L2403)</f>
        <v>21.78363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31" t="n">
        <v>11.211605</v>
      </c>
      <c r="H2404" s="8" t="n">
        <v>186.529421</v>
      </c>
      <c r="I2404" s="8" t="n">
        <v>4789.307265</v>
      </c>
      <c r="J2404" s="31" t="n">
        <v>25.675881</v>
      </c>
      <c r="K2404" s="41" t="n">
        <v>1.623921</v>
      </c>
      <c r="L2404" s="31" t="n">
        <v>29.545063</v>
      </c>
      <c r="M2404" s="8" t="n">
        <v>347</v>
      </c>
      <c r="N2404" s="8" t="n">
        <v>1294</v>
      </c>
      <c r="O2404" s="31" t="n">
        <v>12.737934</v>
      </c>
      <c r="P2404" s="31" t="n">
        <v>50.42456</v>
      </c>
      <c r="Q2404" s="31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31" t="n">
        <v>11.59209</v>
      </c>
      <c r="W2404" s="41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2*ROUNDUP(G2404*1000/V_ZENER,0)*PRICE_Z+(4+IF(CORE_MODE=1,1,0)+IF(OR(CORE_MODE=3,CORE_MODE=4),1+2*N_CW+2*N_CW_A,0))*ROUNDUP(G2404*DIODE_SAFETY/V_STICK,0)*PRICE_STICK</f>
        <v>90.9</v>
      </c>
      <c r="AG2404" s="24" t="n">
        <f aca="false">SUM(X2404:AF2404)</f>
        <v>6460.80018647</v>
      </c>
      <c r="AH2404" s="20" t="n">
        <f aca="false">FIXED_BOM</f>
        <v>3666</v>
      </c>
      <c r="AI2404" s="24" t="n">
        <f aca="false">(AG2404+AH2404)*(1+CONT)</f>
        <v>11645.8202144405</v>
      </c>
      <c r="AJ2404" s="24" t="n">
        <f aca="false">IF(AR2404&gt;0,AI2404/AR2404,1000000000000)</f>
        <v>394.171446323892</v>
      </c>
      <c r="AK2404" s="8" t="n">
        <f aca="false">IF(AND(AP2404&gt;=V_NEED,AR2404&gt;=P_MIN,AQ2404&gt;=Z_MIN,F2404&lt;=N_CAP,D2404&lt;=R_MAX,OR(CORONA_REQ=0,O2404&gt;=G2404),OR(CORE_MODE&lt;&gt;3,E_CORE&lt;=E_NULL_MAX)),1,0)</f>
        <v>0</v>
      </c>
      <c r="AL2404" s="31" t="n">
        <f aca="false">IF(AK2404=1,IF(OBJECTIVE=1,AI2404,AJ2404),1000000000000)+ROW()*0.000000001</f>
        <v>1000000000000</v>
      </c>
      <c r="AM2404" s="31" t="n">
        <v>6.707323</v>
      </c>
      <c r="AN2404" s="41" t="n">
        <v>1.609481</v>
      </c>
      <c r="AO2404" s="31" t="n">
        <v>29.229211</v>
      </c>
      <c r="AP2404" s="31" t="n">
        <f aca="false">IF(CORE_MODE=1,G2404,IF(OR(CORE_MODE=3,CORE_MODE=4),G2404+(CHOOSE(N_CW+1,0,1,CW_N2,CW_N3,CW_N4,CW_N5,CW_N6)+CHOOSE(N_CW_A+1,0,CW_A1,CW_A2))*CW_PER_SWING*AM2404,AM2404))</f>
        <v>25.446308431949</v>
      </c>
      <c r="AQ2404" s="41" t="n">
        <f aca="false">IF(CORE_MODE=2,AN2404,K2404)</f>
        <v>1.623921</v>
      </c>
      <c r="AR2404" s="31" t="n">
        <f aca="false">IF(CORE_MODE=2,AO2404,L2404)</f>
        <v>29.545063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31" t="n">
        <v>11.211605</v>
      </c>
      <c r="H2405" s="8" t="n">
        <v>59.465367</v>
      </c>
      <c r="I2405" s="8" t="n">
        <v>1309.83645</v>
      </c>
      <c r="J2405" s="31" t="n">
        <v>22.026879</v>
      </c>
      <c r="K2405" s="41" t="n">
        <v>1.568623</v>
      </c>
      <c r="L2405" s="31" t="n">
        <v>7.60098</v>
      </c>
      <c r="M2405" s="8" t="n">
        <v>91</v>
      </c>
      <c r="N2405" s="8" t="n">
        <v>782</v>
      </c>
      <c r="O2405" s="31" t="n">
        <v>12.737934</v>
      </c>
      <c r="P2405" s="31" t="n">
        <v>14.981184</v>
      </c>
      <c r="Q2405" s="31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31" t="n">
        <v>4.11709</v>
      </c>
      <c r="W2405" s="41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2*ROUNDUP(G2405*1000/V_ZENER,0)*PRICE_Z+(4+IF(CORE_MODE=1,1,0)+IF(OR(CORE_MODE=3,CORE_MODE=4),1+2*N_CW+2*N_CW_A,0))*ROUNDUP(G2405*DIODE_SAFETY/V_STICK,0)*PRICE_STICK</f>
        <v>90.9</v>
      </c>
      <c r="AG2405" s="24" t="n">
        <f aca="false">SUM(X2405:AF2405)</f>
        <v>2030.04888408</v>
      </c>
      <c r="AH2405" s="20" t="n">
        <f aca="false">FIXED_BOM</f>
        <v>3666</v>
      </c>
      <c r="AI2405" s="24" t="n">
        <f aca="false">(AG2405+AH2405)*(1+CONT)</f>
        <v>6550.456216692</v>
      </c>
      <c r="AJ2405" s="24" t="n">
        <f aca="false">IF(AR2405&gt;0,AI2405/AR2405,1000000000000)</f>
        <v>861.791008092641</v>
      </c>
      <c r="AK2405" s="8" t="n">
        <f aca="false">IF(AND(AP2405&gt;=V_NEED,AR2405&gt;=P_MIN,AQ2405&gt;=Z_MIN,F2405&lt;=N_CAP,D2405&lt;=R_MAX,OR(CORONA_REQ=0,O2405&gt;=G2405),OR(CORE_MODE&lt;&gt;3,E_CORE&lt;=E_NULL_MAX)),1,0)</f>
        <v>0</v>
      </c>
      <c r="AL2405" s="31" t="n">
        <f aca="false">IF(AK2405=1,IF(OBJECTIVE=1,AI2405,AJ2405),1000000000000)+ROW()*0.000000001</f>
        <v>1000000000000</v>
      </c>
      <c r="AM2405" s="31" t="n">
        <v>6.31058</v>
      </c>
      <c r="AN2405" s="41" t="n">
        <v>1.523081</v>
      </c>
      <c r="AO2405" s="31" t="n">
        <v>7.291299</v>
      </c>
      <c r="AP2405" s="31" t="n">
        <f aca="false">IF(CORE_MODE=1,G2405,IF(OR(CORE_MODE=3,CORE_MODE=4),G2405+(CHOOSE(N_CW+1,0,1,CW_N2,CW_N3,CW_N4,CW_N5,CW_N6)+CHOOSE(N_CW_A+1,0,CW_A1,CW_A2))*CW_PER_SWING*AM2405,AM2405))</f>
        <v>24.60431544254</v>
      </c>
      <c r="AQ2405" s="41" t="n">
        <f aca="false">IF(CORE_MODE=2,AN2405,K2405)</f>
        <v>1.568623</v>
      </c>
      <c r="AR2405" s="31" t="n">
        <f aca="false">IF(CORE_MODE=2,AO2405,L2405)</f>
        <v>7.60098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31" t="n">
        <v>11.211605</v>
      </c>
      <c r="H2406" s="8" t="n">
        <v>92.302719</v>
      </c>
      <c r="I2406" s="8" t="n">
        <v>2058.314421</v>
      </c>
      <c r="J2406" s="31" t="n">
        <v>22.299608</v>
      </c>
      <c r="K2406" s="41" t="n">
        <v>1.588052</v>
      </c>
      <c r="L2406" s="31" t="n">
        <v>12.212408</v>
      </c>
      <c r="M2406" s="8" t="n">
        <v>139</v>
      </c>
      <c r="N2406" s="8" t="n">
        <v>878</v>
      </c>
      <c r="O2406" s="31" t="n">
        <v>12.737934</v>
      </c>
      <c r="P2406" s="31" t="n">
        <v>22.471776</v>
      </c>
      <c r="Q2406" s="31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31" t="n">
        <v>5.518652</v>
      </c>
      <c r="W2406" s="41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2*ROUNDUP(G2406*1000/V_ZENER,0)*PRICE_Z+(4+IF(CORE_MODE=1,1,0)+IF(OR(CORE_MODE=3,CORE_MODE=4),1+2*N_CW+2*N_CW_A,0))*ROUNDUP(G2406*DIODE_SAFETY/V_STICK,0)*PRICE_STICK</f>
        <v>90.9</v>
      </c>
      <c r="AG2406" s="24" t="n">
        <f aca="false">SUM(X2406:AF2406)</f>
        <v>2880.66159734</v>
      </c>
      <c r="AH2406" s="20" t="n">
        <f aca="false">FIXED_BOM</f>
        <v>3666</v>
      </c>
      <c r="AI2406" s="24" t="n">
        <f aca="false">(AG2406+AH2406)*(1+CONT)</f>
        <v>7528.660836941</v>
      </c>
      <c r="AJ2406" s="24" t="n">
        <f aca="false">IF(AR2406&gt;0,AI2406/AR2406,1000000000000)</f>
        <v>616.476360513095</v>
      </c>
      <c r="AK2406" s="8" t="n">
        <f aca="false">IF(AND(AP2406&gt;=V_NEED,AR2406&gt;=P_MIN,AQ2406&gt;=Z_MIN,F2406&lt;=N_CAP,D2406&lt;=R_MAX,OR(CORONA_REQ=0,O2406&gt;=G2406),OR(CORE_MODE&lt;&gt;3,E_CORE&lt;=E_NULL_MAX)),1,0)</f>
        <v>0</v>
      </c>
      <c r="AL2406" s="31" t="n">
        <f aca="false">IF(AK2406=1,IF(OBJECTIVE=1,AI2406,AJ2406),1000000000000)+ROW()*0.000000001</f>
        <v>1000000000000</v>
      </c>
      <c r="AM2406" s="31" t="n">
        <v>6.39135</v>
      </c>
      <c r="AN2406" s="41" t="n">
        <v>1.556952</v>
      </c>
      <c r="AO2406" s="31" t="n">
        <v>11.896649</v>
      </c>
      <c r="AP2406" s="31" t="n">
        <f aca="false">IF(CORE_MODE=1,G2406,IF(OR(CORE_MODE=3,CORE_MODE=4),G2406+(CHOOSE(N_CW+1,0,1,CW_N2,CW_N3,CW_N4,CW_N5,CW_N6)+CHOOSE(N_CW_A+1,0,CW_A1,CW_A2))*CW_PER_SWING*AM2406,AM2406))</f>
        <v>24.77573062505</v>
      </c>
      <c r="AQ2406" s="41" t="n">
        <f aca="false">IF(CORE_MODE=2,AN2406,K2406)</f>
        <v>1.588052</v>
      </c>
      <c r="AR2406" s="31" t="n">
        <f aca="false">IF(CORE_MODE=2,AO2406,L2406)</f>
        <v>12.212408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31" t="n">
        <v>11.211605</v>
      </c>
      <c r="H2407" s="8" t="n">
        <v>125.140072</v>
      </c>
      <c r="I2407" s="8" t="n">
        <v>2806.792392</v>
      </c>
      <c r="J2407" s="31" t="n">
        <v>22.429206</v>
      </c>
      <c r="K2407" s="41" t="n">
        <v>1.597568</v>
      </c>
      <c r="L2407" s="31" t="n">
        <v>16.833924</v>
      </c>
      <c r="M2407" s="8" t="n">
        <v>187</v>
      </c>
      <c r="N2407" s="8" t="n">
        <v>974</v>
      </c>
      <c r="O2407" s="31" t="n">
        <v>12.737934</v>
      </c>
      <c r="P2407" s="31" t="n">
        <v>29.962368</v>
      </c>
      <c r="Q2407" s="31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31" t="n">
        <v>6.920215</v>
      </c>
      <c r="W2407" s="41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2*ROUNDUP(G2407*1000/V_ZENER,0)*PRICE_Z+(4+IF(CORE_MODE=1,1,0)+IF(OR(CORE_MODE=3,CORE_MODE=4),1+2*N_CW+2*N_CW_A,0))*ROUNDUP(G2407*DIODE_SAFETY/V_STICK,0)*PRICE_STICK</f>
        <v>90.9</v>
      </c>
      <c r="AG2407" s="24" t="n">
        <f aca="false">SUM(X2407:AF2407)</f>
        <v>3731.27435363</v>
      </c>
      <c r="AH2407" s="20" t="n">
        <f aca="false">FIXED_BOM</f>
        <v>3666</v>
      </c>
      <c r="AI2407" s="24" t="n">
        <f aca="false">(AG2407+AH2407)*(1+CONT)</f>
        <v>8506.8655066745</v>
      </c>
      <c r="AJ2407" s="24" t="n">
        <f aca="false">IF(AR2407&gt;0,AI2407/AR2407,1000000000000)</f>
        <v>505.340614979282</v>
      </c>
      <c r="AK2407" s="8" t="n">
        <f aca="false">IF(AND(AP2407&gt;=V_NEED,AR2407&gt;=P_MIN,AQ2407&gt;=Z_MIN,F2407&lt;=N_CAP,D2407&lt;=R_MAX,OR(CORONA_REQ=0,O2407&gt;=G2407),OR(CORE_MODE&lt;&gt;3,E_CORE&lt;=E_NULL_MAX)),1,0)</f>
        <v>0</v>
      </c>
      <c r="AL2407" s="31" t="n">
        <f aca="false">IF(AK2407=1,IF(OBJECTIVE=1,AI2407,AJ2407),1000000000000)+ROW()*0.000000001</f>
        <v>1000000000000</v>
      </c>
      <c r="AM2407" s="31" t="n">
        <v>6.456173</v>
      </c>
      <c r="AN2407" s="41" t="n">
        <v>1.574826</v>
      </c>
      <c r="AO2407" s="31" t="n">
        <v>16.530295</v>
      </c>
      <c r="AP2407" s="31" t="n">
        <f aca="false">IF(CORE_MODE=1,G2407,IF(OR(CORE_MODE=3,CORE_MODE=4),G2407+(CHOOSE(N_CW+1,0,1,CW_N2,CW_N3,CW_N4,CW_N5,CW_N6)+CHOOSE(N_CW_A+1,0,CW_A1,CW_A2))*CW_PER_SWING*AM2407,AM2407))</f>
        <v>24.913302079499</v>
      </c>
      <c r="AQ2407" s="41" t="n">
        <f aca="false">IF(CORE_MODE=2,AN2407,K2407)</f>
        <v>1.597568</v>
      </c>
      <c r="AR2407" s="31" t="n">
        <f aca="false">IF(CORE_MODE=2,AO2407,L2407)</f>
        <v>16.833924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31" t="n">
        <v>11.211605</v>
      </c>
      <c r="H2408" s="8" t="n">
        <v>157.977424</v>
      </c>
      <c r="I2408" s="8" t="n">
        <v>3555.270363</v>
      </c>
      <c r="J2408" s="31" t="n">
        <v>22.504927</v>
      </c>
      <c r="K2408" s="41" t="n">
        <v>1.60343</v>
      </c>
      <c r="L2408" s="31" t="n">
        <v>21.463096</v>
      </c>
      <c r="M2408" s="8" t="n">
        <v>235</v>
      </c>
      <c r="N2408" s="8" t="n">
        <v>1070</v>
      </c>
      <c r="O2408" s="31" t="n">
        <v>12.737934</v>
      </c>
      <c r="P2408" s="31" t="n">
        <v>37.45296</v>
      </c>
      <c r="Q2408" s="31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31" t="n">
        <v>8.321777</v>
      </c>
      <c r="W2408" s="41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2*ROUNDUP(G2408*1000/V_ZENER,0)*PRICE_Z+(4+IF(CORE_MODE=1,1,0)+IF(OR(CORE_MODE=3,CORE_MODE=4),1+2*N_CW+2*N_CW_A,0))*ROUNDUP(G2408*DIODE_SAFETY/V_STICK,0)*PRICE_STICK</f>
        <v>90.9</v>
      </c>
      <c r="AG2408" s="24" t="n">
        <f aca="false">SUM(X2408:AF2408)</f>
        <v>4581.88705642</v>
      </c>
      <c r="AH2408" s="20" t="n">
        <f aca="false">FIXED_BOM</f>
        <v>3666</v>
      </c>
      <c r="AI2408" s="24" t="n">
        <f aca="false">(AG2408+AH2408)*(1+CONT)</f>
        <v>9485.070114883</v>
      </c>
      <c r="AJ2408" s="24" t="n">
        <f aca="false">IF(AR2408&gt;0,AI2408/AR2408,1000000000000)</f>
        <v>441.924600014975</v>
      </c>
      <c r="AK2408" s="8" t="n">
        <f aca="false">IF(AND(AP2408&gt;=V_NEED,AR2408&gt;=P_MIN,AQ2408&gt;=Z_MIN,F2408&lt;=N_CAP,D2408&lt;=R_MAX,OR(CORONA_REQ=0,O2408&gt;=G2408),OR(CORE_MODE&lt;&gt;3,E_CORE&lt;=E_NULL_MAX)),1,0)</f>
        <v>0</v>
      </c>
      <c r="AL2408" s="31" t="n">
        <f aca="false">IF(AK2408=1,IF(OBJECTIVE=1,AI2408,AJ2408),1000000000000)+ROW()*0.000000001</f>
        <v>1000000000000</v>
      </c>
      <c r="AM2408" s="31" t="n">
        <v>6.552291</v>
      </c>
      <c r="AN2408" s="41" t="n">
        <v>1.584954</v>
      </c>
      <c r="AO2408" s="31" t="n">
        <v>21.155431</v>
      </c>
      <c r="AP2408" s="31" t="n">
        <f aca="false">IF(CORE_MODE=1,G2408,IF(OR(CORE_MODE=3,CORE_MODE=4),G2408+(CHOOSE(N_CW+1,0,1,CW_N2,CW_N3,CW_N4,CW_N5,CW_N6)+CHOOSE(N_CW_A+1,0,CW_A1,CW_A2))*CW_PER_SWING*AM2408,AM2408))</f>
        <v>25.117289754533</v>
      </c>
      <c r="AQ2408" s="41" t="n">
        <f aca="false">IF(CORE_MODE=2,AN2408,K2408)</f>
        <v>1.60343</v>
      </c>
      <c r="AR2408" s="31" t="n">
        <f aca="false">IF(CORE_MODE=2,AO2408,L2408)</f>
        <v>21.463096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31" t="n">
        <v>11.211605</v>
      </c>
      <c r="H2409" s="8" t="n">
        <v>190.814777</v>
      </c>
      <c r="I2409" s="8" t="n">
        <v>4303.748335</v>
      </c>
      <c r="J2409" s="31" t="n">
        <v>22.554586</v>
      </c>
      <c r="K2409" s="41" t="n">
        <v>1.606709</v>
      </c>
      <c r="L2409" s="31" t="n">
        <v>26.075473</v>
      </c>
      <c r="M2409" s="8" t="n">
        <v>275</v>
      </c>
      <c r="N2409" s="8" t="n">
        <v>1150</v>
      </c>
      <c r="O2409" s="31" t="n">
        <v>12.737934</v>
      </c>
      <c r="P2409" s="31" t="n">
        <v>44.943552</v>
      </c>
      <c r="Q2409" s="31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31" t="n">
        <v>9.489746</v>
      </c>
      <c r="W2409" s="41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2*ROUNDUP(G2409*1000/V_ZENER,0)*PRICE_Z+(4+IF(CORE_MODE=1,1,0)+IF(OR(CORE_MODE=3,CORE_MODE=4),1+2*N_CW+2*N_CW_A,0))*ROUNDUP(G2409*DIODE_SAFETY/V_STICK,0)*PRICE_STICK</f>
        <v>90.9</v>
      </c>
      <c r="AG2409" s="24" t="n">
        <f aca="false">SUM(X2409:AF2409)</f>
        <v>5292.69778295</v>
      </c>
      <c r="AH2409" s="20" t="n">
        <f aca="false">FIXED_BOM</f>
        <v>3666</v>
      </c>
      <c r="AI2409" s="24" t="n">
        <f aca="false">(AG2409+AH2409)*(1+CONT)</f>
        <v>10302.5024503925</v>
      </c>
      <c r="AJ2409" s="24" t="n">
        <f aca="false">IF(AR2409&gt;0,AI2409/AR2409,1000000000000)</f>
        <v>395.10318567922</v>
      </c>
      <c r="AK2409" s="8" t="n">
        <f aca="false">IF(AND(AP2409&gt;=V_NEED,AR2409&gt;=P_MIN,AQ2409&gt;=Z_MIN,F2409&lt;=N_CAP,D2409&lt;=R_MAX,OR(CORONA_REQ=0,O2409&gt;=G2409),OR(CORE_MODE&lt;&gt;3,E_CORE&lt;=E_NULL_MAX)),1,0)</f>
        <v>0</v>
      </c>
      <c r="AL2409" s="31" t="n">
        <f aca="false">IF(AK2409=1,IF(OBJECTIVE=1,AI2409,AJ2409),1000000000000)+ROW()*0.000000001</f>
        <v>1000000000000</v>
      </c>
      <c r="AM2409" s="31" t="n">
        <v>6.644789</v>
      </c>
      <c r="AN2409" s="41" t="n">
        <v>1.591026</v>
      </c>
      <c r="AO2409" s="31" t="n">
        <v>25.76107</v>
      </c>
      <c r="AP2409" s="31" t="n">
        <f aca="false">IF(CORE_MODE=1,G2409,IF(OR(CORE_MODE=3,CORE_MODE=4),G2409+(CHOOSE(N_CW+1,0,1,CW_N2,CW_N3,CW_N4,CW_N5,CW_N6)+CHOOSE(N_CW_A+1,0,CW_A1,CW_A2))*CW_PER_SWING*AM2409,AM2409))</f>
        <v>25.313594837507</v>
      </c>
      <c r="AQ2409" s="41" t="n">
        <f aca="false">IF(CORE_MODE=2,AN2409,K2409)</f>
        <v>1.606709</v>
      </c>
      <c r="AR2409" s="31" t="n">
        <f aca="false">IF(CORE_MODE=2,AO2409,L2409)</f>
        <v>26.075473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31" t="n">
        <v>11.211605</v>
      </c>
      <c r="H2410" s="8" t="n">
        <v>256.489481</v>
      </c>
      <c r="I2410" s="8" t="n">
        <v>5800.704277</v>
      </c>
      <c r="J2410" s="31" t="n">
        <v>22.615759</v>
      </c>
      <c r="K2410" s="41" t="n">
        <v>1.611142</v>
      </c>
      <c r="L2410" s="31" t="n">
        <v>35.316201</v>
      </c>
      <c r="M2410" s="8" t="n">
        <v>371</v>
      </c>
      <c r="N2410" s="8" t="n">
        <v>1342</v>
      </c>
      <c r="O2410" s="31" t="n">
        <v>12.737934</v>
      </c>
      <c r="P2410" s="31" t="n">
        <v>59.924736</v>
      </c>
      <c r="Q2410" s="31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31" t="n">
        <v>12.292871</v>
      </c>
      <c r="W2410" s="41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2*ROUNDUP(G2410*1000/V_ZENER,0)*PRICE_Z+(4+IF(CORE_MODE=1,1,0)+IF(OR(CORE_MODE=3,CORE_MODE=4),1+2*N_CW+2*N_CW_A,0))*ROUNDUP(G2410*DIODE_SAFETY/V_STICK,0)*PRICE_STICK</f>
        <v>90.9</v>
      </c>
      <c r="AG2410" s="24" t="n">
        <f aca="false">SUM(X2410:AF2410)</f>
        <v>6993.923259</v>
      </c>
      <c r="AH2410" s="20" t="n">
        <f aca="false">FIXED_BOM</f>
        <v>3666</v>
      </c>
      <c r="AI2410" s="24" t="n">
        <f aca="false">(AG2410+AH2410)*(1+CONT)</f>
        <v>12258.91174785</v>
      </c>
      <c r="AJ2410" s="24" t="n">
        <f aca="false">IF(AR2410&gt;0,AI2410/AR2410,1000000000000)</f>
        <v>347.118642456758</v>
      </c>
      <c r="AK2410" s="8" t="n">
        <f aca="false">IF(AND(AP2410&gt;=V_NEED,AR2410&gt;=P_MIN,AQ2410&gt;=Z_MIN,F2410&lt;=N_CAP,D2410&lt;=R_MAX,OR(CORONA_REQ=0,O2410&gt;=G2410),OR(CORE_MODE&lt;&gt;3,E_CORE&lt;=E_NULL_MAX)),1,0)</f>
        <v>0</v>
      </c>
      <c r="AL2410" s="31" t="n">
        <f aca="false">IF(AK2410=1,IF(OBJECTIVE=1,AI2410,AJ2410),1000000000000)+ROW()*0.000000001</f>
        <v>1000000000000</v>
      </c>
      <c r="AM2410" s="31" t="n">
        <v>6.789297</v>
      </c>
      <c r="AN2410" s="41" t="n">
        <v>1.599852</v>
      </c>
      <c r="AO2410" s="31" t="n">
        <v>35.015965</v>
      </c>
      <c r="AP2410" s="31" t="n">
        <f aca="false">IF(CORE_MODE=1,G2410,IF(OR(CORE_MODE=3,CORE_MODE=4),G2410+(CHOOSE(N_CW+1,0,1,CW_N2,CW_N3,CW_N4,CW_N5,CW_N6)+CHOOSE(N_CW_A+1,0,CW_A1,CW_A2))*CW_PER_SWING*AM2410,AM2410))</f>
        <v>25.620278819111</v>
      </c>
      <c r="AQ2410" s="41" t="n">
        <f aca="false">IF(CORE_MODE=2,AN2410,K2410)</f>
        <v>1.611142</v>
      </c>
      <c r="AR2410" s="31" t="n">
        <f aca="false">IF(CORE_MODE=2,AO2410,L2410)</f>
        <v>35.316201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31" t="n">
        <v>11.211605</v>
      </c>
      <c r="H2411" s="8" t="n">
        <v>94.884949</v>
      </c>
      <c r="I2411" s="8" t="n">
        <v>1535.859846</v>
      </c>
      <c r="J2411" s="31" t="n">
        <v>16.186549</v>
      </c>
      <c r="K2411" s="41" t="n">
        <v>1.535101</v>
      </c>
      <c r="L2411" s="31" t="n">
        <v>8.565234</v>
      </c>
      <c r="M2411" s="8" t="n">
        <v>99</v>
      </c>
      <c r="N2411" s="8" t="n">
        <v>798</v>
      </c>
      <c r="O2411" s="31" t="n">
        <v>12.737934</v>
      </c>
      <c r="P2411" s="31" t="n">
        <v>17.356228</v>
      </c>
      <c r="Q2411" s="31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31" t="n">
        <v>4.350684</v>
      </c>
      <c r="W2411" s="41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2*ROUNDUP(G2411*1000/V_ZENER,0)*PRICE_Z+(4+IF(CORE_MODE=1,1,0)+IF(OR(CORE_MODE=3,CORE_MODE=4),1+2*N_CW+2*N_CW_A,0))*ROUNDUP(G2411*DIODE_SAFETY/V_STICK,0)*PRICE_STICK</f>
        <v>90.9</v>
      </c>
      <c r="AG2411" s="24" t="n">
        <f aca="false">SUM(X2411:AF2411)</f>
        <v>2198.28012902</v>
      </c>
      <c r="AH2411" s="20" t="n">
        <f aca="false">FIXED_BOM</f>
        <v>3666</v>
      </c>
      <c r="AI2411" s="24" t="n">
        <f aca="false">(AG2411+AH2411)*(1+CONT)</f>
        <v>6743.922148373</v>
      </c>
      <c r="AJ2411" s="24" t="n">
        <f aca="false">IF(AR2411&gt;0,AI2411/AR2411,1000000000000)</f>
        <v>787.359942340513</v>
      </c>
      <c r="AK2411" s="8" t="n">
        <f aca="false">IF(AND(AP2411&gt;=V_NEED,AR2411&gt;=P_MIN,AQ2411&gt;=Z_MIN,F2411&lt;=N_CAP,D2411&lt;=R_MAX,OR(CORONA_REQ=0,O2411&gt;=G2411),OR(CORE_MODE&lt;&gt;3,E_CORE&lt;=E_NULL_MAX)),1,0)</f>
        <v>0</v>
      </c>
      <c r="AL2411" s="31" t="n">
        <f aca="false">IF(AK2411=1,IF(OBJECTIVE=1,AI2411,AJ2411),1000000000000)+ROW()*0.000000001</f>
        <v>1000000000000</v>
      </c>
      <c r="AM2411" s="31" t="n">
        <v>6.295643</v>
      </c>
      <c r="AN2411" s="41" t="n">
        <v>1.499173</v>
      </c>
      <c r="AO2411" s="31" t="n">
        <v>8.26906</v>
      </c>
      <c r="AP2411" s="31" t="n">
        <f aca="false">IF(CORE_MODE=1,G2411,IF(OR(CORE_MODE=3,CORE_MODE=4),G2411+(CHOOSE(N_CW+1,0,1,CW_N2,CW_N3,CW_N4,CW_N5,CW_N6)+CHOOSE(N_CW_A+1,0,CW_A1,CW_A2))*CW_PER_SWING*AM2411,AM2411))</f>
        <v>24.572615200109</v>
      </c>
      <c r="AQ2411" s="41" t="n">
        <f aca="false">IF(CORE_MODE=2,AN2411,K2411)</f>
        <v>1.535101</v>
      </c>
      <c r="AR2411" s="31" t="n">
        <f aca="false">IF(CORE_MODE=2,AO2411,L2411)</f>
        <v>8.565234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31" t="n">
        <v>11.211605</v>
      </c>
      <c r="H2412" s="8" t="n">
        <v>147.962063</v>
      </c>
      <c r="I2412" s="8" t="n">
        <v>2413.494044</v>
      </c>
      <c r="J2412" s="31" t="n">
        <v>16.311573</v>
      </c>
      <c r="K2412" s="41" t="n">
        <v>1.55042</v>
      </c>
      <c r="L2412" s="31" t="n">
        <v>13.721744</v>
      </c>
      <c r="M2412" s="8" t="n">
        <v>147</v>
      </c>
      <c r="N2412" s="8" t="n">
        <v>894</v>
      </c>
      <c r="O2412" s="31" t="n">
        <v>12.737934</v>
      </c>
      <c r="P2412" s="31" t="n">
        <v>26.034342</v>
      </c>
      <c r="Q2412" s="31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31" t="n">
        <v>5.752246</v>
      </c>
      <c r="W2412" s="41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2*ROUNDUP(G2412*1000/V_ZENER,0)*PRICE_Z+(4+IF(CORE_MODE=1,1,0)+IF(OR(CORE_MODE=3,CORE_MODE=4),1+2*N_CW+2*N_CW_A,0))*ROUNDUP(G2412*DIODE_SAFETY/V_STICK,0)*PRICE_STICK</f>
        <v>90.9</v>
      </c>
      <c r="AG2412" s="24" t="n">
        <f aca="false">SUM(X2412:AF2412)</f>
        <v>3063.10747015</v>
      </c>
      <c r="AH2412" s="20" t="n">
        <f aca="false">FIXED_BOM</f>
        <v>3666</v>
      </c>
      <c r="AI2412" s="24" t="n">
        <f aca="false">(AG2412+AH2412)*(1+CONT)</f>
        <v>7738.4735906725</v>
      </c>
      <c r="AJ2412" s="24" t="n">
        <f aca="false">IF(AR2412&gt;0,AI2412/AR2412,1000000000000)</f>
        <v>563.95700070432</v>
      </c>
      <c r="AK2412" s="8" t="n">
        <f aca="false">IF(AND(AP2412&gt;=V_NEED,AR2412&gt;=P_MIN,AQ2412&gt;=Z_MIN,F2412&lt;=N_CAP,D2412&lt;=R_MAX,OR(CORONA_REQ=0,O2412&gt;=G2412),OR(CORE_MODE&lt;&gt;3,E_CORE&lt;=E_NULL_MAX)),1,0)</f>
        <v>0</v>
      </c>
      <c r="AL2412" s="31" t="n">
        <f aca="false">IF(AK2412=1,IF(OBJECTIVE=1,AI2412,AJ2412),1000000000000)+ROW()*0.000000001</f>
        <v>1000000000000</v>
      </c>
      <c r="AM2412" s="31" t="n">
        <v>6.388478</v>
      </c>
      <c r="AN2412" s="41" t="n">
        <v>1.525612</v>
      </c>
      <c r="AO2412" s="31" t="n">
        <v>13.410199</v>
      </c>
      <c r="AP2412" s="31" t="n">
        <f aca="false">IF(CORE_MODE=1,G2412,IF(OR(CORE_MODE=3,CORE_MODE=4),G2412+(CHOOSE(N_CW+1,0,1,CW_N2,CW_N3,CW_N4,CW_N5,CW_N6)+CHOOSE(N_CW_A+1,0,CW_A1,CW_A2))*CW_PER_SWING*AM2412,AM2412))</f>
        <v>24.769635485714</v>
      </c>
      <c r="AQ2412" s="41" t="n">
        <f aca="false">IF(CORE_MODE=2,AN2412,K2412)</f>
        <v>1.55042</v>
      </c>
      <c r="AR2412" s="31" t="n">
        <f aca="false">IF(CORE_MODE=2,AO2412,L2412)</f>
        <v>13.721744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31" t="n">
        <v>11.211605</v>
      </c>
      <c r="H2413" s="8" t="n">
        <v>201.039177</v>
      </c>
      <c r="I2413" s="8" t="n">
        <v>3291.128242</v>
      </c>
      <c r="J2413" s="31" t="n">
        <v>16.370582</v>
      </c>
      <c r="K2413" s="41" t="n">
        <v>1.558316</v>
      </c>
      <c r="L2413" s="31" t="n">
        <v>18.904283</v>
      </c>
      <c r="M2413" s="8" t="n">
        <v>195</v>
      </c>
      <c r="N2413" s="8" t="n">
        <v>990</v>
      </c>
      <c r="O2413" s="31" t="n">
        <v>12.737934</v>
      </c>
      <c r="P2413" s="31" t="n">
        <v>34.712456</v>
      </c>
      <c r="Q2413" s="31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31" t="n">
        <v>7.153809</v>
      </c>
      <c r="W2413" s="41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2*ROUNDUP(G2413*1000/V_ZENER,0)*PRICE_Z+(4+IF(CORE_MODE=1,1,0)+IF(OR(CORE_MODE=3,CORE_MODE=4),1+2*N_CW+2*N_CW_A,0))*ROUNDUP(G2413*DIODE_SAFETY/V_STICK,0)*PRICE_STICK</f>
        <v>90.9</v>
      </c>
      <c r="AG2413" s="24" t="n">
        <f aca="false">SUM(X2413:AF2413)</f>
        <v>3927.93486978</v>
      </c>
      <c r="AH2413" s="20" t="n">
        <f aca="false">FIXED_BOM</f>
        <v>3666</v>
      </c>
      <c r="AI2413" s="24" t="n">
        <f aca="false">(AG2413+AH2413)*(1+CONT)</f>
        <v>8733.025100247</v>
      </c>
      <c r="AJ2413" s="24" t="n">
        <f aca="false">IF(AR2413&gt;0,AI2413/AR2413,1000000000000)</f>
        <v>461.960133597609</v>
      </c>
      <c r="AK2413" s="8" t="n">
        <f aca="false">IF(AND(AP2413&gt;=V_NEED,AR2413&gt;=P_MIN,AQ2413&gt;=Z_MIN,F2413&lt;=N_CAP,D2413&lt;=R_MAX,OR(CORONA_REQ=0,O2413&gt;=G2413),OR(CORE_MODE&lt;&gt;3,E_CORE&lt;=E_NULL_MAX)),1,0)</f>
        <v>0</v>
      </c>
      <c r="AL2413" s="31" t="n">
        <f aca="false">IF(AK2413=1,IF(OBJECTIVE=1,AI2413,AJ2413),1000000000000)+ROW()*0.000000001</f>
        <v>1000000000000</v>
      </c>
      <c r="AM2413" s="31" t="n">
        <v>6.476133</v>
      </c>
      <c r="AN2413" s="41" t="n">
        <v>1.54021</v>
      </c>
      <c r="AO2413" s="31" t="n">
        <v>18.604584</v>
      </c>
      <c r="AP2413" s="31" t="n">
        <f aca="false">IF(CORE_MODE=1,G2413,IF(OR(CORE_MODE=3,CORE_MODE=4),G2413+(CHOOSE(N_CW+1,0,1,CW_N2,CW_N3,CW_N4,CW_N5,CW_N6)+CHOOSE(N_CW_A+1,0,CW_A1,CW_A2))*CW_PER_SWING*AM2413,AM2413))</f>
        <v>24.955662448979</v>
      </c>
      <c r="AQ2413" s="41" t="n">
        <f aca="false">IF(CORE_MODE=2,AN2413,K2413)</f>
        <v>1.558316</v>
      </c>
      <c r="AR2413" s="31" t="n">
        <f aca="false">IF(CORE_MODE=2,AO2413,L2413)</f>
        <v>18.904283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31" t="n">
        <v>11.211605</v>
      </c>
      <c r="H2414" s="8" t="n">
        <v>254.11629</v>
      </c>
      <c r="I2414" s="8" t="n">
        <v>4168.76244</v>
      </c>
      <c r="J2414" s="31" t="n">
        <v>16.40494</v>
      </c>
      <c r="K2414" s="41" t="n">
        <v>1.562745</v>
      </c>
      <c r="L2414" s="31" t="n">
        <v>24.074147</v>
      </c>
      <c r="M2414" s="8" t="n">
        <v>243</v>
      </c>
      <c r="N2414" s="8" t="n">
        <v>1086</v>
      </c>
      <c r="O2414" s="31" t="n">
        <v>12.737934</v>
      </c>
      <c r="P2414" s="31" t="n">
        <v>43.39057</v>
      </c>
      <c r="Q2414" s="31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31" t="n">
        <v>8.555371</v>
      </c>
      <c r="W2414" s="41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2*ROUNDUP(G2414*1000/V_ZENER,0)*PRICE_Z+(4+IF(CORE_MODE=1,1,0)+IF(OR(CORE_MODE=3,CORE_MODE=4),1+2*N_CW+2*N_CW_A,0))*ROUNDUP(G2414*DIODE_SAFETY/V_STICK,0)*PRICE_STICK</f>
        <v>90.9</v>
      </c>
      <c r="AG2414" s="24" t="n">
        <f aca="false">SUM(X2414:AF2414)</f>
        <v>4792.76220941</v>
      </c>
      <c r="AH2414" s="20" t="n">
        <f aca="false">FIXED_BOM</f>
        <v>3666</v>
      </c>
      <c r="AI2414" s="24" t="n">
        <f aca="false">(AG2414+AH2414)*(1+CONT)</f>
        <v>9727.5765408215</v>
      </c>
      <c r="AJ2414" s="24" t="n">
        <f aca="false">IF(AR2414&gt;0,AI2414/AR2414,1000000000000)</f>
        <v>404.067339990135</v>
      </c>
      <c r="AK2414" s="8" t="n">
        <f aca="false">IF(AND(AP2414&gt;=V_NEED,AR2414&gt;=P_MIN,AQ2414&gt;=Z_MIN,F2414&lt;=N_CAP,D2414&lt;=R_MAX,OR(CORONA_REQ=0,O2414&gt;=G2414),OR(CORE_MODE&lt;&gt;3,E_CORE&lt;=E_NULL_MAX)),1,0)</f>
        <v>0</v>
      </c>
      <c r="AL2414" s="31" t="n">
        <f aca="false">IF(AK2414=1,IF(OBJECTIVE=1,AI2414,AJ2414),1000000000000)+ROW()*0.000000001</f>
        <v>1000000000000</v>
      </c>
      <c r="AM2414" s="31" t="n">
        <v>6.586054</v>
      </c>
      <c r="AN2414" s="41" t="n">
        <v>1.547823</v>
      </c>
      <c r="AO2414" s="31" t="n">
        <v>23.762888</v>
      </c>
      <c r="AP2414" s="31" t="n">
        <f aca="false">IF(CORE_MODE=1,G2414,IF(OR(CORE_MODE=3,CORE_MODE=4),G2414+(CHOOSE(N_CW+1,0,1,CW_N2,CW_N3,CW_N4,CW_N5,CW_N6)+CHOOSE(N_CW_A+1,0,CW_A1,CW_A2))*CW_PER_SWING*AM2414,AM2414))</f>
        <v>25.188943720202</v>
      </c>
      <c r="AQ2414" s="41" t="n">
        <f aca="false">IF(CORE_MODE=2,AN2414,K2414)</f>
        <v>1.562745</v>
      </c>
      <c r="AR2414" s="31" t="n">
        <f aca="false">IF(CORE_MODE=2,AO2414,L2414)</f>
        <v>24.074147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31" t="n">
        <v>11.211605</v>
      </c>
      <c r="H2415" s="8" t="n">
        <v>307.193404</v>
      </c>
      <c r="I2415" s="8" t="n">
        <v>5046.396638</v>
      </c>
      <c r="J2415" s="31" t="n">
        <v>16.427425</v>
      </c>
      <c r="K2415" s="41" t="n">
        <v>1.565897</v>
      </c>
      <c r="L2415" s="31" t="n">
        <v>29.237172</v>
      </c>
      <c r="M2415" s="8" t="n">
        <v>291</v>
      </c>
      <c r="N2415" s="8" t="n">
        <v>1182</v>
      </c>
      <c r="O2415" s="31" t="n">
        <v>12.737934</v>
      </c>
      <c r="P2415" s="31" t="n">
        <v>52.068684</v>
      </c>
      <c r="Q2415" s="31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31" t="n">
        <v>9.956934</v>
      </c>
      <c r="W2415" s="41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2*ROUNDUP(G2415*1000/V_ZENER,0)*PRICE_Z+(4+IF(CORE_MODE=1,1,0)+IF(OR(CORE_MODE=3,CORE_MODE=4),1+2*N_CW+2*N_CW_A,0))*ROUNDUP(G2415*DIODE_SAFETY/V_STICK,0)*PRICE_STICK</f>
        <v>90.9</v>
      </c>
      <c r="AG2415" s="24" t="n">
        <f aca="false">SUM(X2415:AF2415)</f>
        <v>5657.58962251</v>
      </c>
      <c r="AH2415" s="20" t="n">
        <f aca="false">FIXED_BOM</f>
        <v>3666</v>
      </c>
      <c r="AI2415" s="24" t="n">
        <f aca="false">(AG2415+AH2415)*(1+CONT)</f>
        <v>10722.1280658865</v>
      </c>
      <c r="AJ2415" s="24" t="n">
        <f aca="false">IF(AR2415&gt;0,AI2415/AR2415,1000000000000)</f>
        <v>366.729315198012</v>
      </c>
      <c r="AK2415" s="8" t="n">
        <f aca="false">IF(AND(AP2415&gt;=V_NEED,AR2415&gt;=P_MIN,AQ2415&gt;=Z_MIN,F2415&lt;=N_CAP,D2415&lt;=R_MAX,OR(CORONA_REQ=0,O2415&gt;=G2415),OR(CORE_MODE&lt;&gt;3,E_CORE&lt;=E_NULL_MAX)),1,0)</f>
        <v>0</v>
      </c>
      <c r="AL2415" s="31" t="n">
        <f aca="false">IF(AK2415=1,IF(OBJECTIVE=1,AI2415,AJ2415),1000000000000)+ROW()*0.000000001</f>
        <v>1000000000000</v>
      </c>
      <c r="AM2415" s="31" t="n">
        <v>6.67489</v>
      </c>
      <c r="AN2415" s="41" t="n">
        <v>1.553567</v>
      </c>
      <c r="AO2415" s="31" t="n">
        <v>28.928217</v>
      </c>
      <c r="AP2415" s="31" t="n">
        <f aca="false">IF(CORE_MODE=1,G2415,IF(OR(CORE_MODE=3,CORE_MODE=4),G2415+(CHOOSE(N_CW+1,0,1,CW_N2,CW_N3,CW_N4,CW_N5,CW_N6)+CHOOSE(N_CW_A+1,0,CW_A1,CW_A2))*CW_PER_SWING*AM2415,AM2415))</f>
        <v>25.37747707607</v>
      </c>
      <c r="AQ2415" s="41" t="n">
        <f aca="false">IF(CORE_MODE=2,AN2415,K2415)</f>
        <v>1.565897</v>
      </c>
      <c r="AR2415" s="31" t="n">
        <f aca="false">IF(CORE_MODE=2,AO2415,L2415)</f>
        <v>29.237172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31" t="n">
        <v>11.211605</v>
      </c>
      <c r="H2416" s="8" t="n">
        <v>413.347632</v>
      </c>
      <c r="I2416" s="8" t="n">
        <v>6801.665034</v>
      </c>
      <c r="J2416" s="31" t="n">
        <v>16.455072</v>
      </c>
      <c r="K2416" s="41" t="n">
        <v>1.569177</v>
      </c>
      <c r="L2416" s="31" t="n">
        <v>39.560387</v>
      </c>
      <c r="M2416" s="8" t="n">
        <v>387</v>
      </c>
      <c r="N2416" s="8" t="n">
        <v>1374</v>
      </c>
      <c r="O2416" s="31" t="n">
        <v>12.737934</v>
      </c>
      <c r="P2416" s="31" t="n">
        <v>69.424913</v>
      </c>
      <c r="Q2416" s="31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31" t="n">
        <v>12.760059</v>
      </c>
      <c r="W2416" s="41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2*ROUNDUP(G2416*1000/V_ZENER,0)*PRICE_Z+(4+IF(CORE_MODE=1,1,0)+IF(OR(CORE_MODE=3,CORE_MODE=4),1+2*N_CW+2*N_CW_A,0))*ROUNDUP(G2416*DIODE_SAFETY/V_STICK,0)*PRICE_STICK</f>
        <v>90.9</v>
      </c>
      <c r="AG2416" s="24" t="n">
        <f aca="false">SUM(X2416:AF2416)</f>
        <v>7387.24437374</v>
      </c>
      <c r="AH2416" s="20" t="n">
        <f aca="false">FIXED_BOM</f>
        <v>3666</v>
      </c>
      <c r="AI2416" s="24" t="n">
        <f aca="false">(AG2416+AH2416)*(1+CONT)</f>
        <v>12711.231029801</v>
      </c>
      <c r="AJ2416" s="24" t="n">
        <f aca="false">IF(AR2416&gt;0,AI2416/AR2416,1000000000000)</f>
        <v>321.312100152129</v>
      </c>
      <c r="AK2416" s="8" t="n">
        <f aca="false">IF(AND(AP2416&gt;=V_NEED,AR2416&gt;=P_MIN,AQ2416&gt;=Z_MIN,F2416&lt;=N_CAP,D2416&lt;=R_MAX,OR(CORONA_REQ=0,O2416&gt;=G2416),OR(CORE_MODE&lt;&gt;3,E_CORE&lt;=E_NULL_MAX)),1,0)</f>
        <v>0</v>
      </c>
      <c r="AL2416" s="31" t="n">
        <f aca="false">IF(AK2416=1,IF(OBJECTIVE=1,AI2416,AJ2416),1000000000000)+ROW()*0.000000001</f>
        <v>1000000000000</v>
      </c>
      <c r="AM2416" s="31" t="n">
        <v>6.866414</v>
      </c>
      <c r="AN2416" s="41" t="n">
        <v>1.560095</v>
      </c>
      <c r="AO2416" s="31" t="n">
        <v>39.255275</v>
      </c>
      <c r="AP2416" s="31" t="n">
        <f aca="false">IF(CORE_MODE=1,G2416,IF(OR(CORE_MODE=3,CORE_MODE=4),G2416+(CHOOSE(N_CW+1,0,1,CW_N2,CW_N3,CW_N4,CW_N5,CW_N6)+CHOOSE(N_CW_A+1,0,CW_A1,CW_A2))*CW_PER_SWING*AM2416,AM2416))</f>
        <v>25.783941374882</v>
      </c>
      <c r="AQ2416" s="41" t="n">
        <f aca="false">IF(CORE_MODE=2,AN2416,K2416)</f>
        <v>1.569177</v>
      </c>
      <c r="AR2416" s="31" t="n">
        <f aca="false">IF(CORE_MODE=2,AO2416,L2416)</f>
        <v>39.560387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31" t="n">
        <v>11.211605</v>
      </c>
      <c r="H2417" s="8" t="n">
        <v>48.401222</v>
      </c>
      <c r="I2417" s="8" t="n">
        <v>1081.950511</v>
      </c>
      <c r="J2417" s="31" t="n">
        <v>22.353785</v>
      </c>
      <c r="K2417" s="41" t="n">
        <v>1.559837</v>
      </c>
      <c r="L2417" s="31" t="n">
        <v>6.211577</v>
      </c>
      <c r="M2417" s="8" t="n">
        <v>103</v>
      </c>
      <c r="N2417" s="8" t="n">
        <v>806</v>
      </c>
      <c r="O2417" s="31" t="n">
        <v>13.599858</v>
      </c>
      <c r="P2417" s="31" t="n">
        <v>16.808187</v>
      </c>
      <c r="Q2417" s="31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31" t="n">
        <v>4.46748</v>
      </c>
      <c r="W2417" s="41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2*ROUNDUP(G2417*1000/V_ZENER,0)*PRICE_Z+(4+IF(CORE_MODE=1,1,0)+IF(OR(CORE_MODE=3,CORE_MODE=4),1+2*N_CW+2*N_CW_A,0))*ROUNDUP(G2417*DIODE_SAFETY/V_STICK,0)*PRICE_STICK</f>
        <v>90.9</v>
      </c>
      <c r="AG2417" s="24" t="n">
        <f aca="false">SUM(X2417:AF2417)</f>
        <v>2149.10414169</v>
      </c>
      <c r="AH2417" s="20" t="n">
        <f aca="false">FIXED_BOM</f>
        <v>3666</v>
      </c>
      <c r="AI2417" s="24" t="n">
        <f aca="false">(AG2417+AH2417)*(1+CONT)</f>
        <v>6687.3697629435</v>
      </c>
      <c r="AJ2417" s="24" t="n">
        <f aca="false">IF(AR2417&gt;0,AI2417/AR2417,1000000000000)</f>
        <v>1076.59774046808</v>
      </c>
      <c r="AK2417" s="8" t="n">
        <f aca="false">IF(AND(AP2417&gt;=V_NEED,AR2417&gt;=P_MIN,AQ2417&gt;=Z_MIN,F2417&lt;=N_CAP,D2417&lt;=R_MAX,OR(CORONA_REQ=0,O2417&gt;=G2417),OR(CORE_MODE&lt;&gt;3,E_CORE&lt;=E_NULL_MAX)),1,0)</f>
        <v>0</v>
      </c>
      <c r="AL2417" s="31" t="n">
        <f aca="false">IF(AK2417=1,IF(OBJECTIVE=1,AI2417,AJ2417),1000000000000)+ROW()*0.000000001</f>
        <v>1000000000000</v>
      </c>
      <c r="AM2417" s="31" t="n">
        <v>6.291384</v>
      </c>
      <c r="AN2417" s="41" t="n">
        <v>1.50564</v>
      </c>
      <c r="AO2417" s="31" t="n">
        <v>5.898478</v>
      </c>
      <c r="AP2417" s="31" t="n">
        <f aca="false">IF(CORE_MODE=1,G2417,IF(OR(CORE_MODE=3,CORE_MODE=4),G2417+(CHOOSE(N_CW+1,0,1,CW_N2,CW_N3,CW_N4,CW_N5,CW_N6)+CHOOSE(N_CW_A+1,0,CW_A1,CW_A2))*CW_PER_SWING*AM2417,AM2417))</f>
        <v>24.563576481992</v>
      </c>
      <c r="AQ2417" s="41" t="n">
        <f aca="false">IF(CORE_MODE=2,AN2417,K2417)</f>
        <v>1.559837</v>
      </c>
      <c r="AR2417" s="31" t="n">
        <f aca="false">IF(CORE_MODE=2,AO2417,L2417)</f>
        <v>6.211577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31" t="n">
        <v>11.211605</v>
      </c>
      <c r="H2418" s="8" t="n">
        <v>74.916205</v>
      </c>
      <c r="I2418" s="8" t="n">
        <v>1700.207945</v>
      </c>
      <c r="J2418" s="31" t="n">
        <v>22.694795</v>
      </c>
      <c r="K2418" s="41" t="n">
        <v>1.582906</v>
      </c>
      <c r="L2418" s="31" t="n">
        <v>10.026013</v>
      </c>
      <c r="M2418" s="8" t="n">
        <v>148</v>
      </c>
      <c r="N2418" s="8" t="n">
        <v>896</v>
      </c>
      <c r="O2418" s="31" t="n">
        <v>13.599858</v>
      </c>
      <c r="P2418" s="31" t="n">
        <v>25.21228</v>
      </c>
      <c r="Q2418" s="31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31" t="n">
        <v>5.781445</v>
      </c>
      <c r="W2418" s="41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2*ROUNDUP(G2418*1000/V_ZENER,0)*PRICE_Z+(4+IF(CORE_MODE=1,1,0)+IF(OR(CORE_MODE=3,CORE_MODE=4),1+2*N_CW+2*N_CW_A,0))*ROUNDUP(G2418*DIODE_SAFETY/V_STICK,0)*PRICE_STICK</f>
        <v>90.9</v>
      </c>
      <c r="AG2418" s="24" t="n">
        <f aca="false">SUM(X2418:AF2418)</f>
        <v>2899.49819107</v>
      </c>
      <c r="AH2418" s="20" t="n">
        <f aca="false">FIXED_BOM</f>
        <v>3666</v>
      </c>
      <c r="AI2418" s="24" t="n">
        <f aca="false">(AG2418+AH2418)*(1+CONT)</f>
        <v>7550.3229197305</v>
      </c>
      <c r="AJ2418" s="24" t="n">
        <f aca="false">IF(AR2418&gt;0,AI2418/AR2418,1000000000000)</f>
        <v>753.073322339648</v>
      </c>
      <c r="AK2418" s="8" t="n">
        <f aca="false">IF(AND(AP2418&gt;=V_NEED,AR2418&gt;=P_MIN,AQ2418&gt;=Z_MIN,F2418&lt;=N_CAP,D2418&lt;=R_MAX,OR(CORONA_REQ=0,O2418&gt;=G2418),OR(CORE_MODE&lt;&gt;3,E_CORE&lt;=E_NULL_MAX)),1,0)</f>
        <v>0</v>
      </c>
      <c r="AL2418" s="31" t="n">
        <f aca="false">IF(AK2418=1,IF(OBJECTIVE=1,AI2418,AJ2418),1000000000000)+ROW()*0.000000001</f>
        <v>1000000000000</v>
      </c>
      <c r="AM2418" s="31" t="n">
        <v>6.352733</v>
      </c>
      <c r="AN2418" s="41" t="n">
        <v>1.546619</v>
      </c>
      <c r="AO2418" s="31" t="n">
        <v>9.718869</v>
      </c>
      <c r="AP2418" s="31" t="n">
        <f aca="false">IF(CORE_MODE=1,G2418,IF(OR(CORE_MODE=3,CORE_MODE=4),G2418+(CHOOSE(N_CW+1,0,1,CW_N2,CW_N3,CW_N4,CW_N5,CW_N6)+CHOOSE(N_CW_A+1,0,CW_A1,CW_A2))*CW_PER_SWING*AM2418,AM2418))</f>
        <v>24.693775194779</v>
      </c>
      <c r="AQ2418" s="41" t="n">
        <f aca="false">IF(CORE_MODE=2,AN2418,K2418)</f>
        <v>1.582906</v>
      </c>
      <c r="AR2418" s="31" t="n">
        <f aca="false">IF(CORE_MODE=2,AO2418,L2418)</f>
        <v>10.026013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31" t="n">
        <v>11.211605</v>
      </c>
      <c r="H2419" s="8" t="n">
        <v>101.431189</v>
      </c>
      <c r="I2419" s="8" t="n">
        <v>2318.46538</v>
      </c>
      <c r="J2419" s="31" t="n">
        <v>22.857519</v>
      </c>
      <c r="K2419" s="41" t="n">
        <v>1.595002</v>
      </c>
      <c r="L2419" s="31" t="n">
        <v>13.863567</v>
      </c>
      <c r="M2419" s="8" t="n">
        <v>202</v>
      </c>
      <c r="N2419" s="8" t="n">
        <v>1004</v>
      </c>
      <c r="O2419" s="31" t="n">
        <v>13.599858</v>
      </c>
      <c r="P2419" s="31" t="n">
        <v>33.616373</v>
      </c>
      <c r="Q2419" s="31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31" t="n">
        <v>7.358203</v>
      </c>
      <c r="W2419" s="41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2*ROUNDUP(G2419*1000/V_ZENER,0)*PRICE_Z+(4+IF(CORE_MODE=1,1,0)+IF(OR(CORE_MODE=3,CORE_MODE=4),1+2*N_CW+2*N_CW_A,0))*ROUNDUP(G2419*DIODE_SAFETY/V_STICK,0)*PRICE_STICK</f>
        <v>90.9</v>
      </c>
      <c r="AG2419" s="24" t="n">
        <f aca="false">SUM(X2419:AF2419)</f>
        <v>3809.63857668</v>
      </c>
      <c r="AH2419" s="20" t="n">
        <f aca="false">FIXED_BOM</f>
        <v>3666</v>
      </c>
      <c r="AI2419" s="24" t="n">
        <f aca="false">(AG2419+AH2419)*(1+CONT)</f>
        <v>8596.984363182</v>
      </c>
      <c r="AJ2419" s="24" t="n">
        <f aca="false">IF(AR2419&gt;0,AI2419/AR2419,1000000000000)</f>
        <v>620.113450108619</v>
      </c>
      <c r="AK2419" s="8" t="n">
        <f aca="false">IF(AND(AP2419&gt;=V_NEED,AR2419&gt;=P_MIN,AQ2419&gt;=Z_MIN,F2419&lt;=N_CAP,D2419&lt;=R_MAX,OR(CORONA_REQ=0,O2419&gt;=G2419),OR(CORE_MODE&lt;&gt;3,E_CORE&lt;=E_NULL_MAX)),1,0)</f>
        <v>0</v>
      </c>
      <c r="AL2419" s="31" t="n">
        <f aca="false">IF(AK2419=1,IF(OBJECTIVE=1,AI2419,AJ2419),1000000000000)+ROW()*0.000000001</f>
        <v>1000000000000</v>
      </c>
      <c r="AM2419" s="31" t="n">
        <v>6.417676</v>
      </c>
      <c r="AN2419" s="41" t="n">
        <v>1.566974</v>
      </c>
      <c r="AO2419" s="31" t="n">
        <v>13.547186</v>
      </c>
      <c r="AP2419" s="31" t="n">
        <f aca="false">IF(CORE_MODE=1,G2419,IF(OR(CORE_MODE=3,CORE_MODE=4),G2419+(CHOOSE(N_CW+1,0,1,CW_N2,CW_N3,CW_N4,CW_N5,CW_N6)+CHOOSE(N_CW_A+1,0,CW_A1,CW_A2))*CW_PER_SWING*AM2419,AM2419))</f>
        <v>24.831601320788</v>
      </c>
      <c r="AQ2419" s="41" t="n">
        <f aca="false">IF(CORE_MODE=2,AN2419,K2419)</f>
        <v>1.595002</v>
      </c>
      <c r="AR2419" s="31" t="n">
        <f aca="false">IF(CORE_MODE=2,AO2419,L2419)</f>
        <v>13.863567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31" t="n">
        <v>11.211605</v>
      </c>
      <c r="H2420" s="8" t="n">
        <v>127.946173</v>
      </c>
      <c r="I2420" s="8" t="n">
        <v>2936.722814</v>
      </c>
      <c r="J2420" s="31" t="n">
        <v>22.952799</v>
      </c>
      <c r="K2420" s="41" t="n">
        <v>1.601581</v>
      </c>
      <c r="L2420" s="31" t="n">
        <v>17.699897</v>
      </c>
      <c r="M2420" s="8" t="n">
        <v>247</v>
      </c>
      <c r="N2420" s="8" t="n">
        <v>1094</v>
      </c>
      <c r="O2420" s="31" t="n">
        <v>13.599858</v>
      </c>
      <c r="P2420" s="31" t="n">
        <v>42.020467</v>
      </c>
      <c r="Q2420" s="31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31" t="n">
        <v>8.672168</v>
      </c>
      <c r="W2420" s="41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2*ROUNDUP(G2420*1000/V_ZENER,0)*PRICE_Z+(4+IF(CORE_MODE=1,1,0)+IF(OR(CORE_MODE=3,CORE_MODE=4),1+2*N_CW+2*N_CW_A,0))*ROUNDUP(G2420*DIODE_SAFETY/V_STICK,0)*PRICE_STICK</f>
        <v>90.9</v>
      </c>
      <c r="AG2420" s="24" t="n">
        <f aca="false">SUM(X2420:AF2420)</f>
        <v>4560.03262606</v>
      </c>
      <c r="AH2420" s="20" t="n">
        <f aca="false">FIXED_BOM</f>
        <v>3666</v>
      </c>
      <c r="AI2420" s="24" t="n">
        <f aca="false">(AG2420+AH2420)*(1+CONT)</f>
        <v>9459.937519969</v>
      </c>
      <c r="AJ2420" s="24" t="n">
        <f aca="false">IF(AR2420&gt;0,AI2420/AR2420,1000000000000)</f>
        <v>534.462857041993</v>
      </c>
      <c r="AK2420" s="8" t="n">
        <f aca="false">IF(AND(AP2420&gt;=V_NEED,AR2420&gt;=P_MIN,AQ2420&gt;=Z_MIN,F2420&lt;=N_CAP,D2420&lt;=R_MAX,OR(CORONA_REQ=0,O2420&gt;=G2420),OR(CORE_MODE&lt;&gt;3,E_CORE&lt;=E_NULL_MAX)),1,0)</f>
        <v>0</v>
      </c>
      <c r="AL2420" s="31" t="n">
        <f aca="false">IF(AK2420=1,IF(OBJECTIVE=1,AI2420,AJ2420),1000000000000)+ROW()*0.000000001</f>
        <v>1000000000000</v>
      </c>
      <c r="AM2420" s="31" t="n">
        <v>6.467109</v>
      </c>
      <c r="AN2420" s="41" t="n">
        <v>1.579983</v>
      </c>
      <c r="AO2420" s="31" t="n">
        <v>17.401263</v>
      </c>
      <c r="AP2420" s="31" t="n">
        <f aca="false">IF(CORE_MODE=1,G2420,IF(OR(CORE_MODE=3,CORE_MODE=4),G2420+(CHOOSE(N_CW+1,0,1,CW_N2,CW_N3,CW_N4,CW_N5,CW_N6)+CHOOSE(N_CW_A+1,0,CW_A1,CW_A2))*CW_PER_SWING*AM2420,AM2420))</f>
        <v>24.936511147667</v>
      </c>
      <c r="AQ2420" s="41" t="n">
        <f aca="false">IF(CORE_MODE=2,AN2420,K2420)</f>
        <v>1.601581</v>
      </c>
      <c r="AR2420" s="31" t="n">
        <f aca="false">IF(CORE_MODE=2,AO2420,L2420)</f>
        <v>17.699897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31" t="n">
        <v>11.211605</v>
      </c>
      <c r="H2421" s="8" t="n">
        <v>154.461156</v>
      </c>
      <c r="I2421" s="8" t="n">
        <v>3554.980249</v>
      </c>
      <c r="J2421" s="31" t="n">
        <v>23.015367</v>
      </c>
      <c r="K2421" s="41" t="n">
        <v>1.606722</v>
      </c>
      <c r="L2421" s="31" t="n">
        <v>21.539369</v>
      </c>
      <c r="M2421" s="8" t="n">
        <v>301</v>
      </c>
      <c r="N2421" s="8" t="n">
        <v>1202</v>
      </c>
      <c r="O2421" s="31" t="n">
        <v>13.599858</v>
      </c>
      <c r="P2421" s="31" t="n">
        <v>50.42456</v>
      </c>
      <c r="Q2421" s="31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31" t="n">
        <v>10.248926</v>
      </c>
      <c r="W2421" s="41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2*ROUNDUP(G2421*1000/V_ZENER,0)*PRICE_Z+(4+IF(CORE_MODE=1,1,0)+IF(OR(CORE_MODE=3,CORE_MODE=4),1+2*N_CW+2*N_CW_A,0))*ROUNDUP(G2421*DIODE_SAFETY/V_STICK,0)*PRICE_STICK</f>
        <v>90.9</v>
      </c>
      <c r="AG2421" s="24" t="n">
        <f aca="false">SUM(X2421:AF2421)</f>
        <v>5470.17301017</v>
      </c>
      <c r="AH2421" s="20" t="n">
        <f aca="false">FIXED_BOM</f>
        <v>3666</v>
      </c>
      <c r="AI2421" s="24" t="n">
        <f aca="false">(AG2421+AH2421)*(1+CONT)</f>
        <v>10506.5989616955</v>
      </c>
      <c r="AJ2421" s="24" t="n">
        <f aca="false">IF(AR2421&gt;0,AI2421/AR2421,1000000000000)</f>
        <v>487.785828902207</v>
      </c>
      <c r="AK2421" s="8" t="n">
        <f aca="false">IF(AND(AP2421&gt;=V_NEED,AR2421&gt;=P_MIN,AQ2421&gt;=Z_MIN,F2421&lt;=N_CAP,D2421&lt;=R_MAX,OR(CORONA_REQ=0,O2421&gt;=G2421),OR(CORE_MODE&lt;&gt;3,E_CORE&lt;=E_NULL_MAX)),1,0)</f>
        <v>0</v>
      </c>
      <c r="AL2421" s="31" t="n">
        <f aca="false">IF(AK2421=1,IF(OBJECTIVE=1,AI2421,AJ2421),1000000000000)+ROW()*0.000000001</f>
        <v>1000000000000</v>
      </c>
      <c r="AM2421" s="31" t="n">
        <v>6.553885</v>
      </c>
      <c r="AN2421" s="41" t="n">
        <v>1.588165</v>
      </c>
      <c r="AO2421" s="31" t="n">
        <v>21.231044</v>
      </c>
      <c r="AP2421" s="31" t="n">
        <f aca="false">IF(CORE_MODE=1,G2421,IF(OR(CORE_MODE=3,CORE_MODE=4),G2421+(CHOOSE(N_CW+1,0,1,CW_N2,CW_N3,CW_N4,CW_N5,CW_N6)+CHOOSE(N_CW_A+1,0,CW_A1,CW_A2))*CW_PER_SWING*AM2421,AM2421))</f>
        <v>25.120672641755</v>
      </c>
      <c r="AQ2421" s="41" t="n">
        <f aca="false">IF(CORE_MODE=2,AN2421,K2421)</f>
        <v>1.606722</v>
      </c>
      <c r="AR2421" s="31" t="n">
        <f aca="false">IF(CORE_MODE=2,AO2421,L2421)</f>
        <v>21.539369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31" t="n">
        <v>11.211605</v>
      </c>
      <c r="H2422" s="8" t="n">
        <v>207.491124</v>
      </c>
      <c r="I2422" s="8" t="n">
        <v>4791.495118</v>
      </c>
      <c r="J2422" s="31" t="n">
        <v>23.092531</v>
      </c>
      <c r="K2422" s="41" t="n">
        <v>1.6116</v>
      </c>
      <c r="L2422" s="31" t="n">
        <v>29.19938</v>
      </c>
      <c r="M2422" s="8" t="n">
        <v>391</v>
      </c>
      <c r="N2422" s="8" t="n">
        <v>1382</v>
      </c>
      <c r="O2422" s="31" t="n">
        <v>13.599858</v>
      </c>
      <c r="P2422" s="31" t="n">
        <v>67.232747</v>
      </c>
      <c r="Q2422" s="31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31" t="n">
        <v>12.876855</v>
      </c>
      <c r="W2422" s="41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2*ROUNDUP(G2422*1000/V_ZENER,0)*PRICE_Z+(4+IF(CORE_MODE=1,1,0)+IF(OR(CORE_MODE=3,CORE_MODE=4),1+2*N_CW+2*N_CW_A,0))*ROUNDUP(G2422*DIODE_SAFETY/V_STICK,0)*PRICE_STICK</f>
        <v>90.9</v>
      </c>
      <c r="AG2422" s="24" t="n">
        <f aca="false">SUM(X2422:AF2422)</f>
        <v>6970.96103996</v>
      </c>
      <c r="AH2422" s="20" t="n">
        <f aca="false">FIXED_BOM</f>
        <v>3666</v>
      </c>
      <c r="AI2422" s="24" t="n">
        <f aca="false">(AG2422+AH2422)*(1+CONT)</f>
        <v>12232.505195954</v>
      </c>
      <c r="AJ2422" s="24" t="n">
        <f aca="false">IF(AR2422&gt;0,AI2422/AR2422,1000000000000)</f>
        <v>418.930305915879</v>
      </c>
      <c r="AK2422" s="8" t="n">
        <f aca="false">IF(AND(AP2422&gt;=V_NEED,AR2422&gt;=P_MIN,AQ2422&gt;=Z_MIN,F2422&lt;=N_CAP,D2422&lt;=R_MAX,OR(CORONA_REQ=0,O2422&gt;=G2422),OR(CORE_MODE&lt;&gt;3,E_CORE&lt;=E_NULL_MAX)),1,0)</f>
        <v>0</v>
      </c>
      <c r="AL2422" s="31" t="n">
        <f aca="false">IF(AK2422=1,IF(OBJECTIVE=1,AI2422,AJ2422),1000000000000)+ROW()*0.000000001</f>
        <v>1000000000000</v>
      </c>
      <c r="AM2422" s="31" t="n">
        <v>6.698651</v>
      </c>
      <c r="AN2422" s="41" t="n">
        <v>1.597432</v>
      </c>
      <c r="AO2422" s="31" t="n">
        <v>28.885138</v>
      </c>
      <c r="AP2422" s="31" t="n">
        <f aca="false">IF(CORE_MODE=1,G2422,IF(OR(CORE_MODE=3,CORE_MODE=4),G2422+(CHOOSE(N_CW+1,0,1,CW_N2,CW_N3,CW_N4,CW_N5,CW_N6)+CHOOSE(N_CW_A+1,0,CW_A1,CW_A2))*CW_PER_SWING*AM2422,AM2422))</f>
        <v>25.427904167213</v>
      </c>
      <c r="AQ2422" s="41" t="n">
        <f aca="false">IF(CORE_MODE=2,AN2422,K2422)</f>
        <v>1.6116</v>
      </c>
      <c r="AR2422" s="31" t="n">
        <f aca="false">IF(CORE_MODE=2,AO2422,L2422)</f>
        <v>29.19938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31" t="n">
        <v>11.211605</v>
      </c>
      <c r="H2423" s="8" t="n">
        <v>65.684142</v>
      </c>
      <c r="I2423" s="8" t="n">
        <v>1309.713825</v>
      </c>
      <c r="J2423" s="31" t="n">
        <v>19.939574</v>
      </c>
      <c r="K2423" s="41" t="n">
        <v>1.556204</v>
      </c>
      <c r="L2423" s="31" t="n">
        <v>7.487634</v>
      </c>
      <c r="M2423" s="8" t="n">
        <v>103</v>
      </c>
      <c r="N2423" s="8" t="n">
        <v>806</v>
      </c>
      <c r="O2423" s="31" t="n">
        <v>13.599858</v>
      </c>
      <c r="P2423" s="31" t="n">
        <v>19.974912</v>
      </c>
      <c r="Q2423" s="31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31" t="n">
        <v>4.46748</v>
      </c>
      <c r="W2423" s="41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2*ROUNDUP(G2423*1000/V_ZENER,0)*PRICE_Z+(4+IF(CORE_MODE=1,1,0)+IF(OR(CORE_MODE=3,CORE_MODE=4),1+2*N_CW+2*N_CW_A,0))*ROUNDUP(G2423*DIODE_SAFETY/V_STICK,0)*PRICE_STICK</f>
        <v>90.9</v>
      </c>
      <c r="AG2423" s="24" t="n">
        <f aca="false">SUM(X2423:AF2423)</f>
        <v>2187.00983994</v>
      </c>
      <c r="AH2423" s="20" t="n">
        <f aca="false">FIXED_BOM</f>
        <v>3666</v>
      </c>
      <c r="AI2423" s="24" t="n">
        <f aca="false">(AG2423+AH2423)*(1+CONT)</f>
        <v>6730.961315931</v>
      </c>
      <c r="AJ2423" s="24" t="n">
        <f aca="false">IF(AR2423&gt;0,AI2423/AR2423,1000000000000)</f>
        <v>898.94368714216</v>
      </c>
      <c r="AK2423" s="8" t="n">
        <f aca="false">IF(AND(AP2423&gt;=V_NEED,AR2423&gt;=P_MIN,AQ2423&gt;=Z_MIN,F2423&lt;=N_CAP,D2423&lt;=R_MAX,OR(CORONA_REQ=0,O2423&gt;=G2423),OR(CORE_MODE&lt;&gt;3,E_CORE&lt;=E_NULL_MAX)),1,0)</f>
        <v>0</v>
      </c>
      <c r="AL2423" s="31" t="n">
        <f aca="false">IF(AK2423=1,IF(OBJECTIVE=1,AI2423,AJ2423),1000000000000)+ROW()*0.000000001</f>
        <v>1000000000000</v>
      </c>
      <c r="AM2423" s="31" t="n">
        <v>6.299507</v>
      </c>
      <c r="AN2423" s="41" t="n">
        <v>1.511722</v>
      </c>
      <c r="AO2423" s="31" t="n">
        <v>7.178599</v>
      </c>
      <c r="AP2423" s="31" t="n">
        <f aca="false">IF(CORE_MODE=1,G2423,IF(OR(CORE_MODE=3,CORE_MODE=4),G2423+(CHOOSE(N_CW+1,0,1,CW_N2,CW_N3,CW_N4,CW_N5,CW_N6)+CHOOSE(N_CW_A+1,0,CW_A1,CW_A2))*CW_PER_SWING*AM2423,AM2423))</f>
        <v>24.580815624341</v>
      </c>
      <c r="AQ2423" s="41" t="n">
        <f aca="false">IF(CORE_MODE=2,AN2423,K2423)</f>
        <v>1.556204</v>
      </c>
      <c r="AR2423" s="31" t="n">
        <f aca="false">IF(CORE_MODE=2,AO2423,L2423)</f>
        <v>7.487634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31" t="n">
        <v>11.211605</v>
      </c>
      <c r="H2424" s="8" t="n">
        <v>102.07508</v>
      </c>
      <c r="I2424" s="8" t="n">
        <v>2058.121726</v>
      </c>
      <c r="J2424" s="31" t="n">
        <v>20.162823</v>
      </c>
      <c r="K2424" s="41" t="n">
        <v>1.575983</v>
      </c>
      <c r="L2424" s="31" t="n">
        <v>12.049163</v>
      </c>
      <c r="M2424" s="8" t="n">
        <v>157</v>
      </c>
      <c r="N2424" s="8" t="n">
        <v>914</v>
      </c>
      <c r="O2424" s="31" t="n">
        <v>13.599858</v>
      </c>
      <c r="P2424" s="31" t="n">
        <v>29.962368</v>
      </c>
      <c r="Q2424" s="31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31" t="n">
        <v>6.044238</v>
      </c>
      <c r="W2424" s="41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2*ROUNDUP(G2424*1000/V_ZENER,0)*PRICE_Z+(4+IF(CORE_MODE=1,1,0)+IF(OR(CORE_MODE=3,CORE_MODE=4),1+2*N_CW+2*N_CW_A,0))*ROUNDUP(G2424*DIODE_SAFETY/V_STICK,0)*PRICE_STICK</f>
        <v>90.9</v>
      </c>
      <c r="AG2424" s="24" t="n">
        <f aca="false">SUM(X2424:AF2424)</f>
        <v>3116.10309113</v>
      </c>
      <c r="AH2424" s="20" t="n">
        <f aca="false">FIXED_BOM</f>
        <v>3666</v>
      </c>
      <c r="AI2424" s="24" t="n">
        <f aca="false">(AG2424+AH2424)*(1+CONT)</f>
        <v>7799.4185547995</v>
      </c>
      <c r="AJ2424" s="24" t="n">
        <f aca="false">IF(AR2424&gt;0,AI2424/AR2424,1000000000000)</f>
        <v>647.29961365777</v>
      </c>
      <c r="AK2424" s="8" t="n">
        <f aca="false">IF(AND(AP2424&gt;=V_NEED,AR2424&gt;=P_MIN,AQ2424&gt;=Z_MIN,F2424&lt;=N_CAP,D2424&lt;=R_MAX,OR(CORONA_REQ=0,O2424&gt;=G2424),OR(CORE_MODE&lt;&gt;3,E_CORE&lt;=E_NULL_MAX)),1,0)</f>
        <v>0</v>
      </c>
      <c r="AL2424" s="31" t="n">
        <f aca="false">IF(AK2424=1,IF(OBJECTIVE=1,AI2424,AJ2424),1000000000000)+ROW()*0.000000001</f>
        <v>1000000000000</v>
      </c>
      <c r="AM2424" s="31" t="n">
        <v>6.380439</v>
      </c>
      <c r="AN2424" s="41" t="n">
        <v>1.54559</v>
      </c>
      <c r="AO2424" s="31" t="n">
        <v>11.733822</v>
      </c>
      <c r="AP2424" s="31" t="n">
        <f aca="false">IF(CORE_MODE=1,G2424,IF(OR(CORE_MODE=3,CORE_MODE=4),G2424+(CHOOSE(N_CW+1,0,1,CW_N2,CW_N3,CW_N4,CW_N5,CW_N6)+CHOOSE(N_CW_A+1,0,CW_A1,CW_A2))*CW_PER_SWING*AM2424,AM2424))</f>
        <v>24.752574613457</v>
      </c>
      <c r="AQ2424" s="41" t="n">
        <f aca="false">IF(CORE_MODE=2,AN2424,K2424)</f>
        <v>1.575983</v>
      </c>
      <c r="AR2424" s="31" t="n">
        <f aca="false">IF(CORE_MODE=2,AO2424,L2424)</f>
        <v>12.049163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31" t="n">
        <v>11.211605</v>
      </c>
      <c r="H2425" s="8" t="n">
        <v>138.466018</v>
      </c>
      <c r="I2425" s="8" t="n">
        <v>2806.529626</v>
      </c>
      <c r="J2425" s="31" t="n">
        <v>20.268725</v>
      </c>
      <c r="K2425" s="41" t="n">
        <v>1.585295</v>
      </c>
      <c r="L2425" s="31" t="n">
        <v>16.609429</v>
      </c>
      <c r="M2425" s="8" t="n">
        <v>211</v>
      </c>
      <c r="N2425" s="8" t="n">
        <v>1022</v>
      </c>
      <c r="O2425" s="31" t="n">
        <v>13.599858</v>
      </c>
      <c r="P2425" s="31" t="n">
        <v>39.949824</v>
      </c>
      <c r="Q2425" s="31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31" t="n">
        <v>7.620996</v>
      </c>
      <c r="W2425" s="41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2*ROUNDUP(G2425*1000/V_ZENER,0)*PRICE_Z+(4+IF(CORE_MODE=1,1,0)+IF(OR(CORE_MODE=3,CORE_MODE=4),1+2*N_CW+2*N_CW_A,0))*ROUNDUP(G2425*DIODE_SAFETY/V_STICK,0)*PRICE_STICK</f>
        <v>90.9</v>
      </c>
      <c r="AG2425" s="24" t="n">
        <f aca="false">SUM(X2425:AF2425)</f>
        <v>4045.19638535</v>
      </c>
      <c r="AH2425" s="20" t="n">
        <f aca="false">FIXED_BOM</f>
        <v>3666</v>
      </c>
      <c r="AI2425" s="24" t="n">
        <f aca="false">(AG2425+AH2425)*(1+CONT)</f>
        <v>8867.8758431525</v>
      </c>
      <c r="AJ2425" s="24" t="n">
        <f aca="false">IF(AR2425&gt;0,AI2425/AR2425,1000000000000)</f>
        <v>533.906123031231</v>
      </c>
      <c r="AK2425" s="8" t="n">
        <f aca="false">IF(AND(AP2425&gt;=V_NEED,AR2425&gt;=P_MIN,AQ2425&gt;=Z_MIN,F2425&lt;=N_CAP,D2425&lt;=R_MAX,OR(CORONA_REQ=0,O2425&gt;=G2425),OR(CORE_MODE&lt;&gt;3,E_CORE&lt;=E_NULL_MAX)),1,0)</f>
        <v>0</v>
      </c>
      <c r="AL2425" s="31" t="n">
        <f aca="false">IF(AK2425=1,IF(OBJECTIVE=1,AI2425,AJ2425),1000000000000)+ROW()*0.000000001</f>
        <v>1000000000000</v>
      </c>
      <c r="AM2425" s="31" t="n">
        <v>6.445098</v>
      </c>
      <c r="AN2425" s="41" t="n">
        <v>1.563069</v>
      </c>
      <c r="AO2425" s="31" t="n">
        <v>16.306293</v>
      </c>
      <c r="AP2425" s="31" t="n">
        <f aca="false">IF(CORE_MODE=1,G2425,IF(OR(CORE_MODE=3,CORE_MODE=4),G2425+(CHOOSE(N_CW+1,0,1,CW_N2,CW_N3,CW_N4,CW_N5,CW_N6)+CHOOSE(N_CW_A+1,0,CW_A1,CW_A2))*CW_PER_SWING*AM2425,AM2425))</f>
        <v>24.889798016774</v>
      </c>
      <c r="AQ2425" s="41" t="n">
        <f aca="false">IF(CORE_MODE=2,AN2425,K2425)</f>
        <v>1.585295</v>
      </c>
      <c r="AR2425" s="31" t="n">
        <f aca="false">IF(CORE_MODE=2,AO2425,L2425)</f>
        <v>16.609429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31" t="n">
        <v>11.211605</v>
      </c>
      <c r="H2426" s="8" t="n">
        <v>174.856957</v>
      </c>
      <c r="I2426" s="8" t="n">
        <v>3554.937526</v>
      </c>
      <c r="J2426" s="31" t="n">
        <v>20.330547</v>
      </c>
      <c r="K2426" s="41" t="n">
        <v>1.591031</v>
      </c>
      <c r="L2426" s="31" t="n">
        <v>21.177252</v>
      </c>
      <c r="M2426" s="8" t="n">
        <v>265</v>
      </c>
      <c r="N2426" s="8" t="n">
        <v>1130</v>
      </c>
      <c r="O2426" s="31" t="n">
        <v>13.599858</v>
      </c>
      <c r="P2426" s="31" t="n">
        <v>49.93728</v>
      </c>
      <c r="Q2426" s="31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31" t="n">
        <v>9.197754</v>
      </c>
      <c r="W2426" s="41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2*ROUNDUP(G2426*1000/V_ZENER,0)*PRICE_Z+(4+IF(CORE_MODE=1,1,0)+IF(OR(CORE_MODE=3,CORE_MODE=4),1+2*N_CW+2*N_CW_A,0))*ROUNDUP(G2426*DIODE_SAFETY/V_STICK,0)*PRICE_STICK</f>
        <v>90.9</v>
      </c>
      <c r="AG2426" s="24" t="n">
        <f aca="false">SUM(X2426:AF2426)</f>
        <v>4974.28962607</v>
      </c>
      <c r="AH2426" s="20" t="n">
        <f aca="false">FIXED_BOM</f>
        <v>3666</v>
      </c>
      <c r="AI2426" s="24" t="n">
        <f aca="false">(AG2426+AH2426)*(1+CONT)</f>
        <v>9936.3330699805</v>
      </c>
      <c r="AJ2426" s="24" t="n">
        <f aca="false">IF(AR2426&gt;0,AI2426/AR2426,1000000000000)</f>
        <v>469.198414883126</v>
      </c>
      <c r="AK2426" s="8" t="n">
        <f aca="false">IF(AND(AP2426&gt;=V_NEED,AR2426&gt;=P_MIN,AQ2426&gt;=Z_MIN,F2426&lt;=N_CAP,D2426&lt;=R_MAX,OR(CORONA_REQ=0,O2426&gt;=G2426),OR(CORE_MODE&lt;&gt;3,E_CORE&lt;=E_NULL_MAX)),1,0)</f>
        <v>0</v>
      </c>
      <c r="AL2426" s="31" t="n">
        <f aca="false">IF(AK2426=1,IF(OBJECTIVE=1,AI2426,AJ2426),1000000000000)+ROW()*0.000000001</f>
        <v>1000000000000</v>
      </c>
      <c r="AM2426" s="31" t="n">
        <v>6.540259</v>
      </c>
      <c r="AN2426" s="41" t="n">
        <v>1.572975</v>
      </c>
      <c r="AO2426" s="31" t="n">
        <v>20.870135</v>
      </c>
      <c r="AP2426" s="31" t="n">
        <f aca="false">IF(CORE_MODE=1,G2426,IF(OR(CORE_MODE=3,CORE_MODE=4),G2426+(CHOOSE(N_CW+1,0,1,CW_N2,CW_N3,CW_N4,CW_N5,CW_N6)+CHOOSE(N_CW_A+1,0,CW_A1,CW_A2))*CW_PER_SWING*AM2426,AM2426))</f>
        <v>25.091754686117</v>
      </c>
      <c r="AQ2426" s="41" t="n">
        <f aca="false">IF(CORE_MODE=2,AN2426,K2426)</f>
        <v>1.591031</v>
      </c>
      <c r="AR2426" s="31" t="n">
        <f aca="false">IF(CORE_MODE=2,AO2426,L2426)</f>
        <v>21.177252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31" t="n">
        <v>11.211605</v>
      </c>
      <c r="H2427" s="8" t="n">
        <v>211.247895</v>
      </c>
      <c r="I2427" s="8" t="n">
        <v>4303.345426</v>
      </c>
      <c r="J2427" s="31" t="n">
        <v>20.371069</v>
      </c>
      <c r="K2427" s="41" t="n">
        <v>1.594238</v>
      </c>
      <c r="L2427" s="31" t="n">
        <v>25.728432</v>
      </c>
      <c r="M2427" s="8" t="n">
        <v>310</v>
      </c>
      <c r="N2427" s="8" t="n">
        <v>1220</v>
      </c>
      <c r="O2427" s="31" t="n">
        <v>13.599858</v>
      </c>
      <c r="P2427" s="31" t="n">
        <v>59.924736</v>
      </c>
      <c r="Q2427" s="31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31" t="n">
        <v>10.511719</v>
      </c>
      <c r="W2427" s="41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2*ROUNDUP(G2427*1000/V_ZENER,0)*PRICE_Z+(4+IF(CORE_MODE=1,1,0)+IF(OR(CORE_MODE=3,CORE_MODE=4),1+2*N_CW+2*N_CW_A,0))*ROUNDUP(G2427*DIODE_SAFETY/V_STICK,0)*PRICE_STICK</f>
        <v>90.9</v>
      </c>
      <c r="AG2427" s="24" t="n">
        <f aca="false">SUM(X2427:AF2427)</f>
        <v>5743.63651859</v>
      </c>
      <c r="AH2427" s="20" t="n">
        <f aca="false">FIXED_BOM</f>
        <v>3666</v>
      </c>
      <c r="AI2427" s="24" t="n">
        <f aca="false">(AG2427+AH2427)*(1+CONT)</f>
        <v>10821.0819963785</v>
      </c>
      <c r="AJ2427" s="24" t="n">
        <f aca="false">IF(AR2427&gt;0,AI2427/AR2427,1000000000000)</f>
        <v>420.588475674635</v>
      </c>
      <c r="AK2427" s="8" t="n">
        <f aca="false">IF(AND(AP2427&gt;=V_NEED,AR2427&gt;=P_MIN,AQ2427&gt;=Z_MIN,F2427&lt;=N_CAP,D2427&lt;=R_MAX,OR(CORONA_REQ=0,O2427&gt;=G2427),OR(CORE_MODE&lt;&gt;3,E_CORE&lt;=E_NULL_MAX)),1,0)</f>
        <v>0</v>
      </c>
      <c r="AL2427" s="31" t="n">
        <f aca="false">IF(AK2427=1,IF(OBJECTIVE=1,AI2427,AJ2427),1000000000000)+ROW()*0.000000001</f>
        <v>1000000000000</v>
      </c>
      <c r="AM2427" s="31" t="n">
        <v>6.631755</v>
      </c>
      <c r="AN2427" s="41" t="n">
        <v>1.57891</v>
      </c>
      <c r="AO2427" s="31" t="n">
        <v>25.414581</v>
      </c>
      <c r="AP2427" s="31" t="n">
        <f aca="false">IF(CORE_MODE=1,G2427,IF(OR(CORE_MODE=3,CORE_MODE=4),G2427+(CHOOSE(N_CW+1,0,1,CW_N2,CW_N3,CW_N4,CW_N5,CW_N6)+CHOOSE(N_CW_A+1,0,CW_A1,CW_A2))*CW_PER_SWING*AM2427,AM2427))</f>
        <v>25.285933261565</v>
      </c>
      <c r="AQ2427" s="41" t="n">
        <f aca="false">IF(CORE_MODE=2,AN2427,K2427)</f>
        <v>1.594238</v>
      </c>
      <c r="AR2427" s="31" t="n">
        <f aca="false">IF(CORE_MODE=2,AO2427,L2427)</f>
        <v>25.728432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31" t="n">
        <v>11.211605</v>
      </c>
      <c r="H2428" s="8" t="n">
        <v>284.029771</v>
      </c>
      <c r="I2428" s="8" t="n">
        <v>5800.161227</v>
      </c>
      <c r="J2428" s="31" t="n">
        <v>20.420962</v>
      </c>
      <c r="K2428" s="41" t="n">
        <v>1.598575</v>
      </c>
      <c r="L2428" s="31" t="n">
        <v>34.846592</v>
      </c>
      <c r="M2428" s="8" t="n">
        <v>418</v>
      </c>
      <c r="N2428" s="8" t="n">
        <v>1436</v>
      </c>
      <c r="O2428" s="31" t="n">
        <v>13.599858</v>
      </c>
      <c r="P2428" s="31" t="n">
        <v>79.899648</v>
      </c>
      <c r="Q2428" s="31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31" t="n">
        <v>13.665234</v>
      </c>
      <c r="W2428" s="41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2*ROUNDUP(G2428*1000/V_ZENER,0)*PRICE_Z+(4+IF(CORE_MODE=1,1,0)+IF(OR(CORE_MODE=3,CORE_MODE=4),1+2*N_CW+2*N_CW_A,0))*ROUNDUP(G2428*DIODE_SAFETY/V_STICK,0)*PRICE_STICK</f>
        <v>90.9</v>
      </c>
      <c r="AG2428" s="24" t="n">
        <f aca="false">SUM(X2428:AF2428)</f>
        <v>7601.8229505</v>
      </c>
      <c r="AH2428" s="20" t="n">
        <f aca="false">FIXED_BOM</f>
        <v>3666</v>
      </c>
      <c r="AI2428" s="24" t="n">
        <f aca="false">(AG2428+AH2428)*(1+CONT)</f>
        <v>12957.996393075</v>
      </c>
      <c r="AJ2428" s="24" t="n">
        <f aca="false">IF(AR2428&gt;0,AI2428/AR2428,1000000000000)</f>
        <v>371.858355418946</v>
      </c>
      <c r="AK2428" s="8" t="n">
        <f aca="false">IF(AND(AP2428&gt;=V_NEED,AR2428&gt;=P_MIN,AQ2428&gt;=Z_MIN,F2428&lt;=N_CAP,D2428&lt;=R_MAX,OR(CORONA_REQ=0,O2428&gt;=G2428),OR(CORE_MODE&lt;&gt;3,E_CORE&lt;=E_NULL_MAX)),1,0)</f>
        <v>0</v>
      </c>
      <c r="AL2428" s="31" t="n">
        <f aca="false">IF(AK2428=1,IF(OBJECTIVE=1,AI2428,AJ2428),1000000000000)+ROW()*0.000000001</f>
        <v>1000000000000</v>
      </c>
      <c r="AM2428" s="31" t="n">
        <v>6.77469</v>
      </c>
      <c r="AN2428" s="41" t="n">
        <v>1.58754</v>
      </c>
      <c r="AO2428" s="31" t="n">
        <v>34.546821</v>
      </c>
      <c r="AP2428" s="31" t="n">
        <f aca="false">IF(CORE_MODE=1,G2428,IF(OR(CORE_MODE=3,CORE_MODE=4),G2428+(CHOOSE(N_CW+1,0,1,CW_N2,CW_N3,CW_N4,CW_N5,CW_N6)+CHOOSE(N_CW_A+1,0,CW_A1,CW_A2))*CW_PER_SWING*AM2428,AM2428))</f>
        <v>25.58927892347</v>
      </c>
      <c r="AQ2428" s="41" t="n">
        <f aca="false">IF(CORE_MODE=2,AN2428,K2428)</f>
        <v>1.598575</v>
      </c>
      <c r="AR2428" s="31" t="n">
        <f aca="false">IF(CORE_MODE=2,AO2428,L2428)</f>
        <v>34.846592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31" t="n">
        <v>11.211605</v>
      </c>
      <c r="H2429" s="8" t="n">
        <v>104.111925</v>
      </c>
      <c r="I2429" s="8" t="n">
        <v>1536.788328</v>
      </c>
      <c r="J2429" s="31" t="n">
        <v>14.760925</v>
      </c>
      <c r="K2429" s="41" t="n">
        <v>1.520588</v>
      </c>
      <c r="L2429" s="31" t="n">
        <v>8.416469</v>
      </c>
      <c r="M2429" s="8" t="n">
        <v>112</v>
      </c>
      <c r="N2429" s="8" t="n">
        <v>824</v>
      </c>
      <c r="O2429" s="31" t="n">
        <v>13.599858</v>
      </c>
      <c r="P2429" s="31" t="n">
        <v>23.141638</v>
      </c>
      <c r="Q2429" s="31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31" t="n">
        <v>4.730273</v>
      </c>
      <c r="W2429" s="41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2*ROUNDUP(G2429*1000/V_ZENER,0)*PRICE_Z+(4+IF(CORE_MODE=1,1,0)+IF(OR(CORE_MODE=3,CORE_MODE=4),1+2*N_CW+2*N_CW_A,0))*ROUNDUP(G2429*DIODE_SAFETY/V_STICK,0)*PRICE_STICK</f>
        <v>90.9</v>
      </c>
      <c r="AG2429" s="24" t="n">
        <f aca="false">SUM(X2429:AF2429)</f>
        <v>2384.66196233</v>
      </c>
      <c r="AH2429" s="20" t="n">
        <f aca="false">FIXED_BOM</f>
        <v>3666</v>
      </c>
      <c r="AI2429" s="24" t="n">
        <f aca="false">(AG2429+AH2429)*(1+CONT)</f>
        <v>6958.2612566795</v>
      </c>
      <c r="AJ2429" s="24" t="n">
        <f aca="false">IF(AR2429&gt;0,AI2429/AR2429,1000000000000)</f>
        <v>826.743525898985</v>
      </c>
      <c r="AK2429" s="8" t="n">
        <f aca="false">IF(AND(AP2429&gt;=V_NEED,AR2429&gt;=P_MIN,AQ2429&gt;=Z_MIN,F2429&lt;=N_CAP,D2429&lt;=R_MAX,OR(CORONA_REQ=0,O2429&gt;=G2429),OR(CORE_MODE&lt;&gt;3,E_CORE&lt;=E_NULL_MAX)),1,0)</f>
        <v>0</v>
      </c>
      <c r="AL2429" s="31" t="n">
        <f aca="false">IF(AK2429=1,IF(OBJECTIVE=1,AI2429,AJ2429),1000000000000)+ROW()*0.000000001</f>
        <v>1000000000000</v>
      </c>
      <c r="AM2429" s="31" t="n">
        <v>6.285537</v>
      </c>
      <c r="AN2429" s="41" t="n">
        <v>1.485563</v>
      </c>
      <c r="AO2429" s="31" t="n">
        <v>8.122239</v>
      </c>
      <c r="AP2429" s="31" t="n">
        <f aca="false">IF(CORE_MODE=1,G2429,IF(OR(CORE_MODE=3,CORE_MODE=4),G2429+(CHOOSE(N_CW+1,0,1,CW_N2,CW_N3,CW_N4,CW_N5,CW_N6)+CHOOSE(N_CW_A+1,0,CW_A1,CW_A2))*CW_PER_SWING*AM2429,AM2429))</f>
        <v>24.551167610231</v>
      </c>
      <c r="AQ2429" s="41" t="n">
        <f aca="false">IF(CORE_MODE=2,AN2429,K2429)</f>
        <v>1.520588</v>
      </c>
      <c r="AR2429" s="31" t="n">
        <f aca="false">IF(CORE_MODE=2,AO2429,L2429)</f>
        <v>8.416469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31" t="n">
        <v>11.211605</v>
      </c>
      <c r="H2430" s="8" t="n">
        <v>162.461596</v>
      </c>
      <c r="I2430" s="8" t="n">
        <v>2414.953087</v>
      </c>
      <c r="J2430" s="31" t="n">
        <v>14.864763</v>
      </c>
      <c r="K2430" s="41" t="n">
        <v>1.535477</v>
      </c>
      <c r="L2430" s="31" t="n">
        <v>13.484148</v>
      </c>
      <c r="M2430" s="8" t="n">
        <v>166</v>
      </c>
      <c r="N2430" s="8" t="n">
        <v>932</v>
      </c>
      <c r="O2430" s="31" t="n">
        <v>13.599858</v>
      </c>
      <c r="P2430" s="31" t="n">
        <v>34.712456</v>
      </c>
      <c r="Q2430" s="31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31" t="n">
        <v>6.307031</v>
      </c>
      <c r="W2430" s="41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2*ROUNDUP(G2430*1000/V_ZENER,0)*PRICE_Z+(4+IF(CORE_MODE=1,1,0)+IF(OR(CORE_MODE=3,CORE_MODE=4),1+2*N_CW+2*N_CW_A,0))*ROUNDUP(G2430*DIODE_SAFETY/V_STICK,0)*PRICE_STICK</f>
        <v>90.9</v>
      </c>
      <c r="AG2430" s="24" t="n">
        <f aca="false">SUM(X2430:AF2430)</f>
        <v>3332.70804619</v>
      </c>
      <c r="AH2430" s="20" t="n">
        <f aca="false">FIXED_BOM</f>
        <v>3666</v>
      </c>
      <c r="AI2430" s="24" t="n">
        <f aca="false">(AG2430+AH2430)*(1+CONT)</f>
        <v>8048.5142531185</v>
      </c>
      <c r="AJ2430" s="24" t="n">
        <f aca="false">IF(AR2430&gt;0,AI2430/AR2430,1000000000000)</f>
        <v>596.887119091136</v>
      </c>
      <c r="AK2430" s="8" t="n">
        <f aca="false">IF(AND(AP2430&gt;=V_NEED,AR2430&gt;=P_MIN,AQ2430&gt;=Z_MIN,F2430&lt;=N_CAP,D2430&lt;=R_MAX,OR(CORONA_REQ=0,O2430&gt;=G2430),OR(CORE_MODE&lt;&gt;3,E_CORE&lt;=E_NULL_MAX)),1,0)</f>
        <v>0</v>
      </c>
      <c r="AL2430" s="31" t="n">
        <f aca="false">IF(AK2430=1,IF(OBJECTIVE=1,AI2430,AJ2430),1000000000000)+ROW()*0.000000001</f>
        <v>1000000000000</v>
      </c>
      <c r="AM2430" s="31" t="n">
        <v>6.377712</v>
      </c>
      <c r="AN2430" s="41" t="n">
        <v>1.511309</v>
      </c>
      <c r="AO2430" s="31" t="n">
        <v>13.1747</v>
      </c>
      <c r="AP2430" s="31" t="n">
        <f aca="false">IF(CORE_MODE=1,G2430,IF(OR(CORE_MODE=3,CORE_MODE=4),G2430+(CHOOSE(N_CW+1,0,1,CW_N2,CW_N3,CW_N4,CW_N5,CW_N6)+CHOOSE(N_CW_A+1,0,CW_A1,CW_A2))*CW_PER_SWING*AM2430,AM2430))</f>
        <v>24.746787202256</v>
      </c>
      <c r="AQ2430" s="41" t="n">
        <f aca="false">IF(CORE_MODE=2,AN2430,K2430)</f>
        <v>1.535477</v>
      </c>
      <c r="AR2430" s="31" t="n">
        <f aca="false">IF(CORE_MODE=2,AO2430,L2430)</f>
        <v>13.484148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31" t="n">
        <v>11.211605</v>
      </c>
      <c r="H2431" s="8" t="n">
        <v>220.811267</v>
      </c>
      <c r="I2431" s="8" t="n">
        <v>3293.117846</v>
      </c>
      <c r="J2431" s="31" t="n">
        <v>14.913722</v>
      </c>
      <c r="K2431" s="41" t="n">
        <v>1.543151</v>
      </c>
      <c r="L2431" s="31" t="n">
        <v>18.558521</v>
      </c>
      <c r="M2431" s="8" t="n">
        <v>220</v>
      </c>
      <c r="N2431" s="8" t="n">
        <v>1040</v>
      </c>
      <c r="O2431" s="31" t="n">
        <v>13.599858</v>
      </c>
      <c r="P2431" s="31" t="n">
        <v>46.283275</v>
      </c>
      <c r="Q2431" s="31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31" t="n">
        <v>7.883789</v>
      </c>
      <c r="W2431" s="41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2*ROUNDUP(G2431*1000/V_ZENER,0)*PRICE_Z+(4+IF(CORE_MODE=1,1,0)+IF(OR(CORE_MODE=3,CORE_MODE=4),1+2*N_CW+2*N_CW_A,0))*ROUNDUP(G2431*DIODE_SAFETY/V_STICK,0)*PRICE_STICK</f>
        <v>90.9</v>
      </c>
      <c r="AG2431" s="24" t="n">
        <f aca="false">SUM(X2431:AF2431)</f>
        <v>4280.75414052</v>
      </c>
      <c r="AH2431" s="20" t="n">
        <f aca="false">FIXED_BOM</f>
        <v>3666</v>
      </c>
      <c r="AI2431" s="24" t="n">
        <f aca="false">(AG2431+AH2431)*(1+CONT)</f>
        <v>9138.767261598</v>
      </c>
      <c r="AJ2431" s="24" t="n">
        <f aca="false">IF(AR2431&gt;0,AI2431/AR2431,1000000000000)</f>
        <v>492.429717949938</v>
      </c>
      <c r="AK2431" s="8" t="n">
        <f aca="false">IF(AND(AP2431&gt;=V_NEED,AR2431&gt;=P_MIN,AQ2431&gt;=Z_MIN,F2431&lt;=N_CAP,D2431&lt;=R_MAX,OR(CORONA_REQ=0,O2431&gt;=G2431),OR(CORE_MODE&lt;&gt;3,E_CORE&lt;=E_NULL_MAX)),1,0)</f>
        <v>0</v>
      </c>
      <c r="AL2431" s="31" t="n">
        <f aca="false">IF(AK2431=1,IF(OBJECTIVE=1,AI2431,AJ2431),1000000000000)+ROW()*0.000000001</f>
        <v>1000000000000</v>
      </c>
      <c r="AM2431" s="31" t="n">
        <v>6.464658</v>
      </c>
      <c r="AN2431" s="41" t="n">
        <v>1.525516</v>
      </c>
      <c r="AO2431" s="31" t="n">
        <v>18.261067</v>
      </c>
      <c r="AP2431" s="31" t="n">
        <f aca="false">IF(CORE_MODE=1,G2431,IF(OR(CORE_MODE=3,CORE_MODE=4),G2431+(CHOOSE(N_CW+1,0,1,CW_N2,CW_N3,CW_N4,CW_N5,CW_N6)+CHOOSE(N_CW_A+1,0,CW_A1,CW_A2))*CW_PER_SWING*AM2431,AM2431))</f>
        <v>24.931309481054</v>
      </c>
      <c r="AQ2431" s="41" t="n">
        <f aca="false">IF(CORE_MODE=2,AN2431,K2431)</f>
        <v>1.543151</v>
      </c>
      <c r="AR2431" s="31" t="n">
        <f aca="false">IF(CORE_MODE=2,AO2431,L2431)</f>
        <v>18.558521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31" t="n">
        <v>11.211605</v>
      </c>
      <c r="H2432" s="8" t="n">
        <v>279.160939</v>
      </c>
      <c r="I2432" s="8" t="n">
        <v>4171.282604</v>
      </c>
      <c r="J2432" s="31" t="n">
        <v>14.942214</v>
      </c>
      <c r="K2432" s="41" t="n">
        <v>1.548215</v>
      </c>
      <c r="L2432" s="31" t="n">
        <v>23.671175</v>
      </c>
      <c r="M2432" s="8" t="n">
        <v>274</v>
      </c>
      <c r="N2432" s="8" t="n">
        <v>1148</v>
      </c>
      <c r="O2432" s="31" t="n">
        <v>13.599858</v>
      </c>
      <c r="P2432" s="31" t="n">
        <v>57.854094</v>
      </c>
      <c r="Q2432" s="31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31" t="n">
        <v>9.460547</v>
      </c>
      <c r="W2432" s="41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2*ROUNDUP(G2432*1000/V_ZENER,0)*PRICE_Z+(4+IF(CORE_MODE=1,1,0)+IF(OR(CORE_MODE=3,CORE_MODE=4),1+2*N_CW+2*N_CW_A,0))*ROUNDUP(G2432*DIODE_SAFETY/V_STICK,0)*PRICE_STICK</f>
        <v>90.9</v>
      </c>
      <c r="AG2432" s="24" t="n">
        <f aca="false">SUM(X2432:AF2432)</f>
        <v>5228.80023485</v>
      </c>
      <c r="AH2432" s="20" t="n">
        <f aca="false">FIXED_BOM</f>
        <v>3666</v>
      </c>
      <c r="AI2432" s="24" t="n">
        <f aca="false">(AG2432+AH2432)*(1+CONT)</f>
        <v>10229.0202700775</v>
      </c>
      <c r="AJ2432" s="24" t="n">
        <f aca="false">IF(AR2432&gt;0,AI2432/AR2432,1000000000000)</f>
        <v>432.12980640283</v>
      </c>
      <c r="AK2432" s="8" t="n">
        <f aca="false">IF(AND(AP2432&gt;=V_NEED,AR2432&gt;=P_MIN,AQ2432&gt;=Z_MIN,F2432&lt;=N_CAP,D2432&lt;=R_MAX,OR(CORONA_REQ=0,O2432&gt;=G2432),OR(CORE_MODE&lt;&gt;3,E_CORE&lt;=E_NULL_MAX)),1,0)</f>
        <v>0</v>
      </c>
      <c r="AL2432" s="31" t="n">
        <f aca="false">IF(AK2432=1,IF(OBJECTIVE=1,AI2432,AJ2432),1000000000000)+ROW()*0.000000001</f>
        <v>1000000000000</v>
      </c>
      <c r="AM2432" s="31" t="n">
        <v>6.573163</v>
      </c>
      <c r="AN2432" s="41" t="n">
        <v>1.533677</v>
      </c>
      <c r="AO2432" s="31" t="n">
        <v>23.36175</v>
      </c>
      <c r="AP2432" s="31" t="n">
        <f aca="false">IF(CORE_MODE=1,G2432,IF(OR(CORE_MODE=3,CORE_MODE=4),G2432+(CHOOSE(N_CW+1,0,1,CW_N2,CW_N3,CW_N4,CW_N5,CW_N6)+CHOOSE(N_CW_A+1,0,CW_A1,CW_A2))*CW_PER_SWING*AM2432,AM2432))</f>
        <v>25.161585627869</v>
      </c>
      <c r="AQ2432" s="41" t="n">
        <f aca="false">IF(CORE_MODE=2,AN2432,K2432)</f>
        <v>1.548215</v>
      </c>
      <c r="AR2432" s="31" t="n">
        <f aca="false">IF(CORE_MODE=2,AO2432,L2432)</f>
        <v>23.671175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31" t="n">
        <v>11.211605</v>
      </c>
      <c r="H2433" s="8" t="n">
        <v>337.51061</v>
      </c>
      <c r="I2433" s="8" t="n">
        <v>5049.447363</v>
      </c>
      <c r="J2433" s="31" t="n">
        <v>14.960855</v>
      </c>
      <c r="K2433" s="41" t="n">
        <v>1.550516</v>
      </c>
      <c r="L2433" s="31" t="n">
        <v>28.734312</v>
      </c>
      <c r="M2433" s="8" t="n">
        <v>328</v>
      </c>
      <c r="N2433" s="8" t="n">
        <v>1256</v>
      </c>
      <c r="O2433" s="31" t="n">
        <v>13.599858</v>
      </c>
      <c r="P2433" s="31" t="n">
        <v>69.424913</v>
      </c>
      <c r="Q2433" s="31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31" t="n">
        <v>11.037305</v>
      </c>
      <c r="W2433" s="41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2*ROUNDUP(G2433*1000/V_ZENER,0)*PRICE_Z+(4+IF(CORE_MODE=1,1,0)+IF(OR(CORE_MODE=3,CORE_MODE=4),1+2*N_CW+2*N_CW_A,0))*ROUNDUP(G2433*DIODE_SAFETY/V_STICK,0)*PRICE_STICK</f>
        <v>90.9</v>
      </c>
      <c r="AG2433" s="24" t="n">
        <f aca="false">SUM(X2433:AF2433)</f>
        <v>6176.84639068</v>
      </c>
      <c r="AH2433" s="20" t="n">
        <f aca="false">FIXED_BOM</f>
        <v>3666</v>
      </c>
      <c r="AI2433" s="24" t="n">
        <f aca="false">(AG2433+AH2433)*(1+CONT)</f>
        <v>11319.273349282</v>
      </c>
      <c r="AJ2433" s="24" t="n">
        <f aca="false">IF(AR2433&gt;0,AI2433/AR2433,1000000000000)</f>
        <v>393.928810590001</v>
      </c>
      <c r="AK2433" s="8" t="n">
        <f aca="false">IF(AND(AP2433&gt;=V_NEED,AR2433&gt;=P_MIN,AQ2433&gt;=Z_MIN,F2433&lt;=N_CAP,D2433&lt;=R_MAX,OR(CORONA_REQ=0,O2433&gt;=G2433),OR(CORE_MODE&lt;&gt;3,E_CORE&lt;=E_NULL_MAX)),1,0)</f>
        <v>0</v>
      </c>
      <c r="AL2433" s="31" t="n">
        <f aca="false">IF(AK2433=1,IF(OBJECTIVE=1,AI2433,AJ2433),1000000000000)+ROW()*0.000000001</f>
        <v>1000000000000</v>
      </c>
      <c r="AM2433" s="31" t="n">
        <v>6.660856</v>
      </c>
      <c r="AN2433" s="41" t="n">
        <v>1.538512</v>
      </c>
      <c r="AO2433" s="31" t="n">
        <v>28.427316</v>
      </c>
      <c r="AP2433" s="31" t="n">
        <f aca="false">IF(CORE_MODE=1,G2433,IF(OR(CORE_MODE=3,CORE_MODE=4),G2433+(CHOOSE(N_CW+1,0,1,CW_N2,CW_N3,CW_N4,CW_N5,CW_N6)+CHOOSE(N_CW_A+1,0,CW_A1,CW_A2))*CW_PER_SWING*AM2433,AM2433))</f>
        <v>25.347693237128</v>
      </c>
      <c r="AQ2433" s="41" t="n">
        <f aca="false">IF(CORE_MODE=2,AN2433,K2433)</f>
        <v>1.550516</v>
      </c>
      <c r="AR2433" s="31" t="n">
        <f aca="false">IF(CORE_MODE=2,AO2433,L2433)</f>
        <v>28.734312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31" t="n">
        <v>11.211605</v>
      </c>
      <c r="H2434" s="8" t="n">
        <v>454.209952</v>
      </c>
      <c r="I2434" s="8" t="n">
        <v>6805.776881</v>
      </c>
      <c r="J2434" s="31" t="n">
        <v>14.983769</v>
      </c>
      <c r="K2434" s="41" t="n">
        <v>1.5537</v>
      </c>
      <c r="L2434" s="31" t="n">
        <v>38.880523</v>
      </c>
      <c r="M2434" s="8" t="n">
        <v>436</v>
      </c>
      <c r="N2434" s="8" t="n">
        <v>1472</v>
      </c>
      <c r="O2434" s="31" t="n">
        <v>13.599858</v>
      </c>
      <c r="P2434" s="31" t="n">
        <v>92.56655</v>
      </c>
      <c r="Q2434" s="31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31" t="n">
        <v>14.19082</v>
      </c>
      <c r="W2434" s="41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2*ROUNDUP(G2434*1000/V_ZENER,0)*PRICE_Z+(4+IF(CORE_MODE=1,1,0)+IF(OR(CORE_MODE=3,CORE_MODE=4),1+2*N_CW+2*N_CW_A,0))*ROUNDUP(G2434*DIODE_SAFETY/V_STICK,0)*PRICE_STICK</f>
        <v>90.9</v>
      </c>
      <c r="AG2434" s="24" t="n">
        <f aca="false">SUM(X2434:AF2434)</f>
        <v>8072.93851934</v>
      </c>
      <c r="AH2434" s="20" t="n">
        <f aca="false">FIXED_BOM</f>
        <v>3666</v>
      </c>
      <c r="AI2434" s="24" t="n">
        <f aca="false">(AG2434+AH2434)*(1+CONT)</f>
        <v>13499.779297241</v>
      </c>
      <c r="AJ2434" s="24" t="n">
        <f aca="false">IF(AR2434&gt;0,AI2434/AR2434,1000000000000)</f>
        <v>347.211875139668</v>
      </c>
      <c r="AK2434" s="8" t="n">
        <f aca="false">IF(AND(AP2434&gt;=V_NEED,AR2434&gt;=P_MIN,AQ2434&gt;=Z_MIN,F2434&lt;=N_CAP,D2434&lt;=R_MAX,OR(CORONA_REQ=0,O2434&gt;=G2434),OR(CORE_MODE&lt;&gt;3,E_CORE&lt;=E_NULL_MAX)),1,0)</f>
        <v>0</v>
      </c>
      <c r="AL2434" s="31" t="n">
        <f aca="false">IF(AK2434=1,IF(OBJECTIVE=1,AI2434,AJ2434),1000000000000)+ROW()*0.000000001</f>
        <v>1000000000000</v>
      </c>
      <c r="AM2434" s="31" t="n">
        <v>6.849701</v>
      </c>
      <c r="AN2434" s="41" t="n">
        <v>1.544857</v>
      </c>
      <c r="AO2434" s="31" t="n">
        <v>38.577171</v>
      </c>
      <c r="AP2434" s="31" t="n">
        <f aca="false">IF(CORE_MODE=1,G2434,IF(OR(CORE_MODE=3,CORE_MODE=4),G2434+(CHOOSE(N_CW+1,0,1,CW_N2,CW_N3,CW_N4,CW_N5,CW_N6)+CHOOSE(N_CW_A+1,0,CW_A1,CW_A2))*CW_PER_SWING*AM2434,AM2434))</f>
        <v>25.748471993363</v>
      </c>
      <c r="AQ2434" s="41" t="n">
        <f aca="false">IF(CORE_MODE=2,AN2434,K2434)</f>
        <v>1.5537</v>
      </c>
      <c r="AR2434" s="31" t="n">
        <f aca="false">IF(CORE_MODE=2,AO2434,L2434)</f>
        <v>38.880523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31" t="n">
        <v>13.132078</v>
      </c>
      <c r="H2435" s="8" t="n">
        <v>39.283531</v>
      </c>
      <c r="I2435" s="8" t="n">
        <v>901.520943</v>
      </c>
      <c r="J2435" s="31" t="n">
        <v>22.949081</v>
      </c>
      <c r="K2435" s="41" t="n">
        <v>1.551447</v>
      </c>
      <c r="L2435" s="31" t="n">
        <v>7.022707</v>
      </c>
      <c r="M2435" s="8" t="n">
        <v>84</v>
      </c>
      <c r="N2435" s="8" t="n">
        <v>772</v>
      </c>
      <c r="O2435" s="31" t="n">
        <v>11.510417</v>
      </c>
      <c r="P2435" s="31" t="n">
        <v>6.30307</v>
      </c>
      <c r="Q2435" s="31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31" t="n">
        <v>3.912695</v>
      </c>
      <c r="W2435" s="41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2*ROUNDUP(G2435*1000/V_ZENER,0)*PRICE_Z+(4+IF(CORE_MODE=1,1,0)+IF(OR(CORE_MODE=3,CORE_MODE=4),1+2*N_CW+2*N_CW_A,0))*ROUNDUP(G2435*DIODE_SAFETY/V_STICK,0)*PRICE_STICK</f>
        <v>101.7</v>
      </c>
      <c r="AG2435" s="24" t="n">
        <f aca="false">SUM(X2435:AF2435)</f>
        <v>1815.60951195</v>
      </c>
      <c r="AH2435" s="20" t="n">
        <f aca="false">FIXED_BOM</f>
        <v>3666</v>
      </c>
      <c r="AI2435" s="24" t="n">
        <f aca="false">(AG2435+AH2435)*(1+CONT)</f>
        <v>6303.8509387425</v>
      </c>
      <c r="AJ2435" s="24" t="n">
        <f aca="false">IF(AR2435&gt;0,AI2435/AR2435,1000000000000)</f>
        <v>897.6383236183</v>
      </c>
      <c r="AK2435" s="8" t="n">
        <f aca="false">IF(AND(AP2435&gt;=V_NEED,AR2435&gt;=P_MIN,AQ2435&gt;=Z_MIN,F2435&lt;=N_CAP,D2435&lt;=R_MAX,OR(CORONA_REQ=0,O2435&gt;=G2435),OR(CORE_MODE&lt;&gt;3,E_CORE&lt;=E_NULL_MAX)),1,0)</f>
        <v>0</v>
      </c>
      <c r="AL2435" s="31" t="n">
        <f aca="false">IF(AK2435=1,IF(OBJECTIVE=1,AI2435,AJ2435),1000000000000)+ROW()*0.000000001</f>
        <v>1000000000000</v>
      </c>
      <c r="AM2435" s="31" t="n">
        <v>7.348534</v>
      </c>
      <c r="AN2435" s="41" t="n">
        <v>1.488987</v>
      </c>
      <c r="AO2435" s="31" t="n">
        <v>6.604436</v>
      </c>
      <c r="AP2435" s="31" t="n">
        <f aca="false">IF(CORE_MODE=1,G2435,IF(OR(CORE_MODE=3,CORE_MODE=4),G2435+(CHOOSE(N_CW+1,0,1,CW_N2,CW_N3,CW_N4,CW_N5,CW_N6)+CHOOSE(N_CW_A+1,0,CW_A1,CW_A2))*CW_PER_SWING*AM2435,AM2435))</f>
        <v>28.727599812442</v>
      </c>
      <c r="AQ2435" s="41" t="n">
        <f aca="false">IF(CORE_MODE=2,AN2435,K2435)</f>
        <v>1.551447</v>
      </c>
      <c r="AR2435" s="31" t="n">
        <f aca="false">IF(CORE_MODE=2,AO2435,L2435)</f>
        <v>7.022707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31" t="n">
        <v>13.132078</v>
      </c>
      <c r="H2436" s="8" t="n">
        <v>60.588407</v>
      </c>
      <c r="I2436" s="8" t="n">
        <v>1416.675768</v>
      </c>
      <c r="J2436" s="31" t="n">
        <v>23.381961</v>
      </c>
      <c r="K2436" s="41" t="n">
        <v>1.578882</v>
      </c>
      <c r="L2436" s="31" t="n">
        <v>11.41149</v>
      </c>
      <c r="M2436" s="8" t="n">
        <v>121.5</v>
      </c>
      <c r="N2436" s="8" t="n">
        <v>847</v>
      </c>
      <c r="O2436" s="31" t="n">
        <v>11.510417</v>
      </c>
      <c r="P2436" s="31" t="n">
        <v>9.454605</v>
      </c>
      <c r="Q2436" s="31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31" t="n">
        <v>5.007666</v>
      </c>
      <c r="W2436" s="41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2*ROUNDUP(G2436*1000/V_ZENER,0)*PRICE_Z+(4+IF(CORE_MODE=1,1,0)+IF(OR(CORE_MODE=3,CORE_MODE=4),1+2*N_CW+2*N_CW_A,0))*ROUNDUP(G2436*DIODE_SAFETY/V_STICK,0)*PRICE_STICK</f>
        <v>101.7</v>
      </c>
      <c r="AG2436" s="24" t="n">
        <f aca="false">SUM(X2436:AF2436)</f>
        <v>2442.38908828</v>
      </c>
      <c r="AH2436" s="20" t="n">
        <f aca="false">FIXED_BOM</f>
        <v>3666</v>
      </c>
      <c r="AI2436" s="24" t="n">
        <f aca="false">(AG2436+AH2436)*(1+CONT)</f>
        <v>7024.647451522</v>
      </c>
      <c r="AJ2436" s="24" t="n">
        <f aca="false">IF(AR2436&gt;0,AI2436/AR2436,1000000000000)</f>
        <v>615.576708345886</v>
      </c>
      <c r="AK2436" s="8" t="n">
        <f aca="false">IF(AND(AP2436&gt;=V_NEED,AR2436&gt;=P_MIN,AQ2436&gt;=Z_MIN,F2436&lt;=N_CAP,D2436&lt;=R_MAX,OR(CORONA_REQ=0,O2436&gt;=G2436),OR(CORE_MODE&lt;&gt;3,E_CORE&lt;=E_NULL_MAX)),1,0)</f>
        <v>0</v>
      </c>
      <c r="AL2436" s="31" t="n">
        <f aca="false">IF(AK2436=1,IF(OBJECTIVE=1,AI2436,AJ2436),1000000000000)+ROW()*0.000000001</f>
        <v>1000000000000</v>
      </c>
      <c r="AM2436" s="31" t="n">
        <v>7.405522</v>
      </c>
      <c r="AN2436" s="41" t="n">
        <v>1.536458</v>
      </c>
      <c r="AO2436" s="31" t="n">
        <v>10.993683</v>
      </c>
      <c r="AP2436" s="31" t="n">
        <f aca="false">IF(CORE_MODE=1,G2436,IF(OR(CORE_MODE=3,CORE_MODE=4),G2436+(CHOOSE(N_CW+1,0,1,CW_N2,CW_N3,CW_N4,CW_N5,CW_N6)+CHOOSE(N_CW_A+1,0,CW_A1,CW_A2))*CW_PER_SWING*AM2436,AM2436))</f>
        <v>28.848543336286</v>
      </c>
      <c r="AQ2436" s="41" t="n">
        <f aca="false">IF(CORE_MODE=2,AN2436,K2436)</f>
        <v>1.578882</v>
      </c>
      <c r="AR2436" s="31" t="n">
        <f aca="false">IF(CORE_MODE=2,AO2436,L2436)</f>
        <v>11.41149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31" t="n">
        <v>13.132078</v>
      </c>
      <c r="H2437" s="8" t="n">
        <v>81.893282</v>
      </c>
      <c r="I2437" s="8" t="n">
        <v>1931.830593</v>
      </c>
      <c r="J2437" s="31" t="n">
        <v>23.58961</v>
      </c>
      <c r="K2437" s="41" t="n">
        <v>1.593125</v>
      </c>
      <c r="L2437" s="31" t="n">
        <v>15.812736</v>
      </c>
      <c r="M2437" s="8" t="n">
        <v>166.5</v>
      </c>
      <c r="N2437" s="8" t="n">
        <v>937</v>
      </c>
      <c r="O2437" s="31" t="n">
        <v>11.510417</v>
      </c>
      <c r="P2437" s="31" t="n">
        <v>12.60614</v>
      </c>
      <c r="Q2437" s="31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31" t="n">
        <v>6.321631</v>
      </c>
      <c r="W2437" s="41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2*ROUNDUP(G2437*1000/V_ZENER,0)*PRICE_Z+(4+IF(CORE_MODE=1,1,0)+IF(OR(CORE_MODE=3,CORE_MODE=4),1+2*N_CW+2*N_CW_A,0))*ROUNDUP(G2437*DIODE_SAFETY/V_STICK,0)*PRICE_STICK</f>
        <v>101.7</v>
      </c>
      <c r="AG2437" s="24" t="n">
        <f aca="false">SUM(X2437:AF2437)</f>
        <v>3181.23021099</v>
      </c>
      <c r="AH2437" s="20" t="n">
        <f aca="false">FIXED_BOM</f>
        <v>3666</v>
      </c>
      <c r="AI2437" s="24" t="n">
        <f aca="false">(AG2437+AH2437)*(1+CONT)</f>
        <v>7874.3147426385</v>
      </c>
      <c r="AJ2437" s="24" t="n">
        <f aca="false">IF(AR2437&gt;0,AI2437/AR2437,1000000000000)</f>
        <v>497.972946784067</v>
      </c>
      <c r="AK2437" s="8" t="n">
        <f aca="false">IF(AND(AP2437&gt;=V_NEED,AR2437&gt;=P_MIN,AQ2437&gt;=Z_MIN,F2437&lt;=N_CAP,D2437&lt;=R_MAX,OR(CORONA_REQ=0,O2437&gt;=G2437),OR(CORE_MODE&lt;&gt;3,E_CORE&lt;=E_NULL_MAX)),1,0)</f>
        <v>0</v>
      </c>
      <c r="AL2437" s="31" t="n">
        <f aca="false">IF(AK2437=1,IF(OBJECTIVE=1,AI2437,AJ2437),1000000000000)+ROW()*0.000000001</f>
        <v>1000000000000</v>
      </c>
      <c r="AM2437" s="31" t="n">
        <v>7.474881</v>
      </c>
      <c r="AN2437" s="41" t="n">
        <v>1.559995</v>
      </c>
      <c r="AO2437" s="31" t="n">
        <v>15.38022</v>
      </c>
      <c r="AP2437" s="31" t="n">
        <f aca="false">IF(CORE_MODE=1,G2437,IF(OR(CORE_MODE=3,CORE_MODE=4),G2437+(CHOOSE(N_CW+1,0,1,CW_N2,CW_N3,CW_N4,CW_N5,CW_N6)+CHOOSE(N_CW_A+1,0,CW_A1,CW_A2))*CW_PER_SWING*AM2437,AM2437))</f>
        <v>28.995741375703</v>
      </c>
      <c r="AQ2437" s="41" t="n">
        <f aca="false">IF(CORE_MODE=2,AN2437,K2437)</f>
        <v>1.593125</v>
      </c>
      <c r="AR2437" s="31" t="n">
        <f aca="false">IF(CORE_MODE=2,AO2437,L2437)</f>
        <v>15.812736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31" t="n">
        <v>13.132078</v>
      </c>
      <c r="H2438" s="8" t="n">
        <v>103.198157</v>
      </c>
      <c r="I2438" s="8" t="n">
        <v>2446.985418</v>
      </c>
      <c r="J2438" s="31" t="n">
        <v>23.711522</v>
      </c>
      <c r="K2438" s="41" t="n">
        <v>1.600661</v>
      </c>
      <c r="L2438" s="31" t="n">
        <v>20.198048</v>
      </c>
      <c r="M2438" s="8" t="n">
        <v>204</v>
      </c>
      <c r="N2438" s="8" t="n">
        <v>1012</v>
      </c>
      <c r="O2438" s="31" t="n">
        <v>11.510417</v>
      </c>
      <c r="P2438" s="31" t="n">
        <v>15.757675</v>
      </c>
      <c r="Q2438" s="31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31" t="n">
        <v>7.416602</v>
      </c>
      <c r="W2438" s="41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2*ROUNDUP(G2438*1000/V_ZENER,0)*PRICE_Z+(4+IF(CORE_MODE=1,1,0)+IF(OR(CORE_MODE=3,CORE_MODE=4),1+2*N_CW+2*N_CW_A,0))*ROUNDUP(G2438*DIODE_SAFETY/V_STICK,0)*PRICE_STICK</f>
        <v>101.7</v>
      </c>
      <c r="AG2438" s="24" t="n">
        <f aca="false">SUM(X2438:AF2438)</f>
        <v>3808.00983535</v>
      </c>
      <c r="AH2438" s="20" t="n">
        <f aca="false">FIXED_BOM</f>
        <v>3666</v>
      </c>
      <c r="AI2438" s="24" t="n">
        <f aca="false">(AG2438+AH2438)*(1+CONT)</f>
        <v>8595.1113106525</v>
      </c>
      <c r="AJ2438" s="24" t="n">
        <f aca="false">IF(AR2438&gt;0,AI2438/AR2438,1000000000000)</f>
        <v>425.541681584899</v>
      </c>
      <c r="AK2438" s="8" t="n">
        <f aca="false">IF(AND(AP2438&gt;=V_NEED,AR2438&gt;=P_MIN,AQ2438&gt;=Z_MIN,F2438&lt;=N_CAP,D2438&lt;=R_MAX,OR(CORONA_REQ=0,O2438&gt;=G2438),OR(CORE_MODE&lt;&gt;3,E_CORE&lt;=E_NULL_MAX)),1,0)</f>
        <v>0</v>
      </c>
      <c r="AL2438" s="31" t="n">
        <f aca="false">IF(AK2438=1,IF(OBJECTIVE=1,AI2438,AJ2438),1000000000000)+ROW()*0.000000001</f>
        <v>1000000000000</v>
      </c>
      <c r="AM2438" s="31" t="n">
        <v>7.532916</v>
      </c>
      <c r="AN2438" s="41" t="n">
        <v>1.57393</v>
      </c>
      <c r="AO2438" s="31" t="n">
        <v>19.765546</v>
      </c>
      <c r="AP2438" s="31" t="n">
        <f aca="false">IF(CORE_MODE=1,G2438,IF(OR(CORE_MODE=3,CORE_MODE=4),G2438+(CHOOSE(N_CW+1,0,1,CW_N2,CW_N3,CW_N4,CW_N5,CW_N6)+CHOOSE(N_CW_A+1,0,CW_A1,CW_A2))*CW_PER_SWING*AM2438,AM2438))</f>
        <v>29.118906908908</v>
      </c>
      <c r="AQ2438" s="41" t="n">
        <f aca="false">IF(CORE_MODE=2,AN2438,K2438)</f>
        <v>1.600661</v>
      </c>
      <c r="AR2438" s="31" t="n">
        <f aca="false">IF(CORE_MODE=2,AO2438,L2438)</f>
        <v>20.198048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31" t="n">
        <v>13.132078</v>
      </c>
      <c r="H2439" s="8" t="n">
        <v>124.503032</v>
      </c>
      <c r="I2439" s="8" t="n">
        <v>2962.140243</v>
      </c>
      <c r="J2439" s="31" t="n">
        <v>23.791712</v>
      </c>
      <c r="K2439" s="41" t="n">
        <v>1.606149</v>
      </c>
      <c r="L2439" s="31" t="n">
        <v>24.599785</v>
      </c>
      <c r="M2439" s="8" t="n">
        <v>249</v>
      </c>
      <c r="N2439" s="8" t="n">
        <v>1102</v>
      </c>
      <c r="O2439" s="31" t="n">
        <v>11.510417</v>
      </c>
      <c r="P2439" s="31" t="n">
        <v>18.90921</v>
      </c>
      <c r="Q2439" s="31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31" t="n">
        <v>8.730566</v>
      </c>
      <c r="W2439" s="41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2*ROUNDUP(G2439*1000/V_ZENER,0)*PRICE_Z+(4+IF(CORE_MODE=1,1,0)+IF(OR(CORE_MODE=3,CORE_MODE=4),1+2*N_CW+2*N_CW_A,0))*ROUNDUP(G2439*DIODE_SAFETY/V_STICK,0)*PRICE_STICK</f>
        <v>101.7</v>
      </c>
      <c r="AG2439" s="24" t="n">
        <f aca="false">SUM(X2439:AF2439)</f>
        <v>4546.85089656</v>
      </c>
      <c r="AH2439" s="20" t="n">
        <f aca="false">FIXED_BOM</f>
        <v>3666</v>
      </c>
      <c r="AI2439" s="24" t="n">
        <f aca="false">(AG2439+AH2439)*(1+CONT)</f>
        <v>9444.778531044</v>
      </c>
      <c r="AJ2439" s="24" t="n">
        <f aca="false">IF(AR2439&gt;0,AI2439/AR2439,1000000000000)</f>
        <v>383.937442178621</v>
      </c>
      <c r="AK2439" s="8" t="n">
        <f aca="false">IF(AND(AP2439&gt;=V_NEED,AR2439&gt;=P_MIN,AQ2439&gt;=Z_MIN,F2439&lt;=N_CAP,D2439&lt;=R_MAX,OR(CORONA_REQ=0,O2439&gt;=G2439),OR(CORE_MODE&lt;&gt;3,E_CORE&lt;=E_NULL_MAX)),1,0)</f>
        <v>0</v>
      </c>
      <c r="AL2439" s="31" t="n">
        <f aca="false">IF(AK2439=1,IF(OBJECTIVE=1,AI2439,AJ2439),1000000000000)+ROW()*0.000000001</f>
        <v>1000000000000</v>
      </c>
      <c r="AM2439" s="31" t="n">
        <v>7.579775</v>
      </c>
      <c r="AN2439" s="41" t="n">
        <v>1.58465</v>
      </c>
      <c r="AO2439" s="31" t="n">
        <v>24.19102</v>
      </c>
      <c r="AP2439" s="31" t="n">
        <f aca="false">IF(CORE_MODE=1,G2439,IF(OR(CORE_MODE=3,CORE_MODE=4),G2439+(CHOOSE(N_CW+1,0,1,CW_N2,CW_N3,CW_N4,CW_N5,CW_N6)+CHOOSE(N_CW_A+1,0,CW_A1,CW_A2))*CW_PER_SWING*AM2439,AM2439))</f>
        <v>29.218354030825</v>
      </c>
      <c r="AQ2439" s="41" t="n">
        <f aca="false">IF(CORE_MODE=2,AN2439,K2439)</f>
        <v>1.606149</v>
      </c>
      <c r="AR2439" s="31" t="n">
        <f aca="false">IF(CORE_MODE=2,AO2439,L2439)</f>
        <v>24.599785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31" t="n">
        <v>13.132078</v>
      </c>
      <c r="H2440" s="8" t="n">
        <v>167.112782</v>
      </c>
      <c r="I2440" s="8" t="n">
        <v>3992.449892</v>
      </c>
      <c r="J2440" s="31" t="n">
        <v>23.890751</v>
      </c>
      <c r="K2440" s="41" t="n">
        <v>1.6125</v>
      </c>
      <c r="L2440" s="31" t="n">
        <v>33.405401</v>
      </c>
      <c r="M2440" s="8" t="n">
        <v>324</v>
      </c>
      <c r="N2440" s="8" t="n">
        <v>1252</v>
      </c>
      <c r="O2440" s="31" t="n">
        <v>11.510417</v>
      </c>
      <c r="P2440" s="31" t="n">
        <v>25.21228</v>
      </c>
      <c r="Q2440" s="31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31" t="n">
        <v>10.920508</v>
      </c>
      <c r="W2440" s="41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2*ROUNDUP(G2440*1000/V_ZENER,0)*PRICE_Z+(4+IF(CORE_MODE=1,1,0)+IF(OR(CORE_MODE=3,CORE_MODE=4),1+2*N_CW+2*N_CW_A,0))*ROUNDUP(G2440*DIODE_SAFETY/V_STICK,0)*PRICE_STICK</f>
        <v>101.7</v>
      </c>
      <c r="AG2440" s="24" t="n">
        <f aca="false">SUM(X2440:AF2440)</f>
        <v>5800.41011222</v>
      </c>
      <c r="AH2440" s="20" t="n">
        <f aca="false">FIXED_BOM</f>
        <v>3666</v>
      </c>
      <c r="AI2440" s="24" t="n">
        <f aca="false">(AG2440+AH2440)*(1+CONT)</f>
        <v>10886.371629053</v>
      </c>
      <c r="AJ2440" s="24" t="n">
        <f aca="false">IF(AR2440&gt;0,AI2440/AR2440,1000000000000)</f>
        <v>325.886572325625</v>
      </c>
      <c r="AK2440" s="8" t="n">
        <f aca="false">IF(AND(AP2440&gt;=V_NEED,AR2440&gt;=P_MIN,AQ2440&gt;=Z_MIN,F2440&lt;=N_CAP,D2440&lt;=R_MAX,OR(CORONA_REQ=0,O2440&gt;=G2440),OR(CORE_MODE&lt;&gt;3,E_CORE&lt;=E_NULL_MAX)),1,0)</f>
        <v>0</v>
      </c>
      <c r="AL2440" s="31" t="n">
        <f aca="false">IF(AK2440=1,IF(OBJECTIVE=1,AI2440,AJ2440),1000000000000)+ROW()*0.000000001</f>
        <v>1000000000000</v>
      </c>
      <c r="AM2440" s="31" t="n">
        <v>7.745693</v>
      </c>
      <c r="AN2440" s="41" t="n">
        <v>1.595542</v>
      </c>
      <c r="AO2440" s="31" t="n">
        <v>32.974397</v>
      </c>
      <c r="AP2440" s="31" t="n">
        <f aca="false">IF(CORE_MODE=1,G2440,IF(OR(CORE_MODE=3,CORE_MODE=4),G2440+(CHOOSE(N_CW+1,0,1,CW_N2,CW_N3,CW_N4,CW_N5,CW_N6)+CHOOSE(N_CW_A+1,0,CW_A1,CW_A2))*CW_PER_SWING*AM2440,AM2440))</f>
        <v>29.570475663259</v>
      </c>
      <c r="AQ2440" s="41" t="n">
        <f aca="false">IF(CORE_MODE=2,AN2440,K2440)</f>
        <v>1.6125</v>
      </c>
      <c r="AR2440" s="31" t="n">
        <f aca="false">IF(CORE_MODE=2,AO2440,L2440)</f>
        <v>33.405401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31" t="n">
        <v>13.132078</v>
      </c>
      <c r="H2441" s="8" t="n">
        <v>53.10179</v>
      </c>
      <c r="I2441" s="8" t="n">
        <v>1092.712465</v>
      </c>
      <c r="J2441" s="31" t="n">
        <v>20.577695</v>
      </c>
      <c r="K2441" s="41" t="n">
        <v>1.551083</v>
      </c>
      <c r="L2441" s="31" t="n">
        <v>8.514622</v>
      </c>
      <c r="M2441" s="8" t="n">
        <v>84</v>
      </c>
      <c r="N2441" s="8" t="n">
        <v>772</v>
      </c>
      <c r="O2441" s="31" t="n">
        <v>11.510417</v>
      </c>
      <c r="P2441" s="31" t="n">
        <v>7.490592</v>
      </c>
      <c r="Q2441" s="31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31" t="n">
        <v>3.912695</v>
      </c>
      <c r="W2441" s="41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2*ROUNDUP(G2441*1000/V_ZENER,0)*PRICE_Z+(4+IF(CORE_MODE=1,1,0)+IF(OR(CORE_MODE=3,CORE_MODE=4),1+2*N_CW+2*N_CW_A,0))*ROUNDUP(G2441*DIODE_SAFETY/V_STICK,0)*PRICE_STICK</f>
        <v>101.7</v>
      </c>
      <c r="AG2441" s="24" t="n">
        <f aca="false">SUM(X2441:AF2441)</f>
        <v>1829.82415029</v>
      </c>
      <c r="AH2441" s="20" t="n">
        <f aca="false">FIXED_BOM</f>
        <v>3666</v>
      </c>
      <c r="AI2441" s="24" t="n">
        <f aca="false">(AG2441+AH2441)*(1+CONT)</f>
        <v>6320.1977728335</v>
      </c>
      <c r="AJ2441" s="24" t="n">
        <f aca="false">IF(AR2441&gt;0,AI2441/AR2441,1000000000000)</f>
        <v>742.275790144706</v>
      </c>
      <c r="AK2441" s="8" t="n">
        <f aca="false">IF(AND(AP2441&gt;=V_NEED,AR2441&gt;=P_MIN,AQ2441&gt;=Z_MIN,F2441&lt;=N_CAP,D2441&lt;=R_MAX,OR(CORONA_REQ=0,O2441&gt;=G2441),OR(CORE_MODE&lt;&gt;3,E_CORE&lt;=E_NULL_MAX)),1,0)</f>
        <v>0</v>
      </c>
      <c r="AL2441" s="31" t="n">
        <f aca="false">IF(AK2441=1,IF(OBJECTIVE=1,AI2441,AJ2441),1000000000000)+ROW()*0.000000001</f>
        <v>1000000000000</v>
      </c>
      <c r="AM2441" s="31" t="n">
        <v>7.360237</v>
      </c>
      <c r="AN2441" s="41" t="n">
        <v>1.498283</v>
      </c>
      <c r="AO2441" s="31" t="n">
        <v>8.08552</v>
      </c>
      <c r="AP2441" s="31" t="n">
        <f aca="false">IF(CORE_MODE=1,G2441,IF(OR(CORE_MODE=3,CORE_MODE=4),G2441+(CHOOSE(N_CW+1,0,1,CW_N2,CW_N3,CW_N4,CW_N5,CW_N6)+CHOOSE(N_CW_A+1,0,CW_A1,CW_A2))*CW_PER_SWING*AM2441,AM2441))</f>
        <v>28.752436656331</v>
      </c>
      <c r="AQ2441" s="41" t="n">
        <f aca="false">IF(CORE_MODE=2,AN2441,K2441)</f>
        <v>1.551083</v>
      </c>
      <c r="AR2441" s="31" t="n">
        <f aca="false">IF(CORE_MODE=2,AO2441,L2441)</f>
        <v>8.514622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31" t="n">
        <v>13.132078</v>
      </c>
      <c r="H2442" s="8" t="n">
        <v>82.302813</v>
      </c>
      <c r="I2442" s="8" t="n">
        <v>1717.119588</v>
      </c>
      <c r="J2442" s="31" t="n">
        <v>20.863437</v>
      </c>
      <c r="K2442" s="41" t="n">
        <v>1.574259</v>
      </c>
      <c r="L2442" s="31" t="n">
        <v>13.760685</v>
      </c>
      <c r="M2442" s="8" t="n">
        <v>129</v>
      </c>
      <c r="N2442" s="8" t="n">
        <v>862</v>
      </c>
      <c r="O2442" s="31" t="n">
        <v>11.510417</v>
      </c>
      <c r="P2442" s="31" t="n">
        <v>11.235888</v>
      </c>
      <c r="Q2442" s="31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31" t="n">
        <v>5.22666</v>
      </c>
      <c r="W2442" s="41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2*ROUNDUP(G2442*1000/V_ZENER,0)*PRICE_Z+(4+IF(CORE_MODE=1,1,0)+IF(OR(CORE_MODE=3,CORE_MODE=4),1+2*N_CW+2*N_CW_A,0))*ROUNDUP(G2442*DIODE_SAFETY/V_STICK,0)*PRICE_STICK</f>
        <v>101.7</v>
      </c>
      <c r="AG2442" s="24" t="n">
        <f aca="false">SUM(X2442:AF2442)</f>
        <v>2575.77259067</v>
      </c>
      <c r="AH2442" s="20" t="n">
        <f aca="false">FIXED_BOM</f>
        <v>3666</v>
      </c>
      <c r="AI2442" s="24" t="n">
        <f aca="false">(AG2442+AH2442)*(1+CONT)</f>
        <v>7178.0384792705</v>
      </c>
      <c r="AJ2442" s="24" t="n">
        <f aca="false">IF(AR2442&gt;0,AI2442/AR2442,1000000000000)</f>
        <v>521.633805240836</v>
      </c>
      <c r="AK2442" s="8" t="n">
        <f aca="false">IF(AND(AP2442&gt;=V_NEED,AR2442&gt;=P_MIN,AQ2442&gt;=Z_MIN,F2442&lt;=N_CAP,D2442&lt;=R_MAX,OR(CORONA_REQ=0,O2442&gt;=G2442),OR(CORE_MODE&lt;&gt;3,E_CORE&lt;=E_NULL_MAX)),1,0)</f>
        <v>0</v>
      </c>
      <c r="AL2442" s="31" t="n">
        <f aca="false">IF(AK2442=1,IF(OBJECTIVE=1,AI2442,AJ2442),1000000000000)+ROW()*0.000000001</f>
        <v>1000000000000</v>
      </c>
      <c r="AM2442" s="31" t="n">
        <v>7.434061</v>
      </c>
      <c r="AN2442" s="41" t="n">
        <v>1.538853</v>
      </c>
      <c r="AO2442" s="31" t="n">
        <v>13.33884</v>
      </c>
      <c r="AP2442" s="31" t="n">
        <f aca="false">IF(CORE_MODE=1,G2442,IF(OR(CORE_MODE=3,CORE_MODE=4),G2442+(CHOOSE(N_CW+1,0,1,CW_N2,CW_N3,CW_N4,CW_N5,CW_N6)+CHOOSE(N_CW_A+1,0,CW_A1,CW_A2))*CW_PER_SWING*AM2442,AM2442))</f>
        <v>28.909110600043</v>
      </c>
      <c r="AQ2442" s="41" t="n">
        <f aca="false">IF(CORE_MODE=2,AN2442,K2442)</f>
        <v>1.574259</v>
      </c>
      <c r="AR2442" s="31" t="n">
        <f aca="false">IF(CORE_MODE=2,AO2442,L2442)</f>
        <v>13.760685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31" t="n">
        <v>13.132078</v>
      </c>
      <c r="H2443" s="8" t="n">
        <v>111.503836</v>
      </c>
      <c r="I2443" s="8" t="n">
        <v>2341.526711</v>
      </c>
      <c r="J2443" s="31" t="n">
        <v>20.999517</v>
      </c>
      <c r="K2443" s="41" t="n">
        <v>1.584413</v>
      </c>
      <c r="L2443" s="31" t="n">
        <v>18.985821</v>
      </c>
      <c r="M2443" s="8" t="n">
        <v>174</v>
      </c>
      <c r="N2443" s="8" t="n">
        <v>952</v>
      </c>
      <c r="O2443" s="31" t="n">
        <v>11.510417</v>
      </c>
      <c r="P2443" s="31" t="n">
        <v>14.981184</v>
      </c>
      <c r="Q2443" s="31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31" t="n">
        <v>6.540625</v>
      </c>
      <c r="W2443" s="41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2*ROUNDUP(G2443*1000/V_ZENER,0)*PRICE_Z+(4+IF(CORE_MODE=1,1,0)+IF(OR(CORE_MODE=3,CORE_MODE=4),1+2*N_CW+2*N_CW_A,0))*ROUNDUP(G2443*DIODE_SAFETY/V_STICK,0)*PRICE_STICK</f>
        <v>101.7</v>
      </c>
      <c r="AG2443" s="24" t="n">
        <f aca="false">SUM(X2443:AF2443)</f>
        <v>3321.72101408</v>
      </c>
      <c r="AH2443" s="20" t="n">
        <f aca="false">FIXED_BOM</f>
        <v>3666</v>
      </c>
      <c r="AI2443" s="24" t="n">
        <f aca="false">(AG2443+AH2443)*(1+CONT)</f>
        <v>8035.879166192</v>
      </c>
      <c r="AJ2443" s="24" t="n">
        <f aca="false">IF(AR2443&gt;0,AI2443/AR2443,1000000000000)</f>
        <v>423.256869755171</v>
      </c>
      <c r="AK2443" s="8" t="n">
        <f aca="false">IF(AND(AP2443&gt;=V_NEED,AR2443&gt;=P_MIN,AQ2443&gt;=Z_MIN,F2443&lt;=N_CAP,D2443&lt;=R_MAX,OR(CORONA_REQ=0,O2443&gt;=G2443),OR(CORE_MODE&lt;&gt;3,E_CORE&lt;=E_NULL_MAX)),1,0)</f>
        <v>0</v>
      </c>
      <c r="AL2443" s="31" t="n">
        <f aca="false">IF(AK2443=1,IF(OBJECTIVE=1,AI2443,AJ2443),1000000000000)+ROW()*0.000000001</f>
        <v>1000000000000</v>
      </c>
      <c r="AM2443" s="31" t="n">
        <v>7.510125</v>
      </c>
      <c r="AN2443" s="41" t="n">
        <v>1.557155</v>
      </c>
      <c r="AO2443" s="31" t="n">
        <v>18.553635</v>
      </c>
      <c r="AP2443" s="31" t="n">
        <f aca="false">IF(CORE_MODE=1,G2443,IF(OR(CORE_MODE=3,CORE_MODE=4),G2443+(CHOOSE(N_CW+1,0,1,CW_N2,CW_N3,CW_N4,CW_N5,CW_N6)+CHOOSE(N_CW_A+1,0,CW_A1,CW_A2))*CW_PER_SWING*AM2443,AM2443))</f>
        <v>29.070538412875</v>
      </c>
      <c r="AQ2443" s="41" t="n">
        <f aca="false">IF(CORE_MODE=2,AN2443,K2443)</f>
        <v>1.584413</v>
      </c>
      <c r="AR2443" s="31" t="n">
        <f aca="false">IF(CORE_MODE=2,AO2443,L2443)</f>
        <v>18.985821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31" t="n">
        <v>13.132078</v>
      </c>
      <c r="H2444" s="8" t="n">
        <v>140.704859</v>
      </c>
      <c r="I2444" s="8" t="n">
        <v>2965.933834</v>
      </c>
      <c r="J2444" s="31" t="n">
        <v>21.079114</v>
      </c>
      <c r="K2444" s="41" t="n">
        <v>1.591595</v>
      </c>
      <c r="L2444" s="31" t="n">
        <v>24.249519</v>
      </c>
      <c r="M2444" s="8" t="n">
        <v>219</v>
      </c>
      <c r="N2444" s="8" t="n">
        <v>1042</v>
      </c>
      <c r="O2444" s="31" t="n">
        <v>11.510417</v>
      </c>
      <c r="P2444" s="31" t="n">
        <v>18.72648</v>
      </c>
      <c r="Q2444" s="31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31" t="n">
        <v>7.85459</v>
      </c>
      <c r="W2444" s="41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2*ROUNDUP(G2444*1000/V_ZENER,0)*PRICE_Z+(4+IF(CORE_MODE=1,1,0)+IF(OR(CORE_MODE=3,CORE_MODE=4),1+2*N_CW+2*N_CW_A,0))*ROUNDUP(G2444*DIODE_SAFETY/V_STICK,0)*PRICE_STICK</f>
        <v>101.7</v>
      </c>
      <c r="AG2444" s="24" t="n">
        <f aca="false">SUM(X2444:AF2444)</f>
        <v>4067.66939596</v>
      </c>
      <c r="AH2444" s="20" t="n">
        <f aca="false">FIXED_BOM</f>
        <v>3666</v>
      </c>
      <c r="AI2444" s="24" t="n">
        <f aca="false">(AG2444+AH2444)*(1+CONT)</f>
        <v>8893.719805354</v>
      </c>
      <c r="AJ2444" s="24" t="n">
        <f aca="false">IF(AR2444&gt;0,AI2444/AR2444,1000000000000)</f>
        <v>366.758606855418</v>
      </c>
      <c r="AK2444" s="8" t="n">
        <f aca="false">IF(AND(AP2444&gt;=V_NEED,AR2444&gt;=P_MIN,AQ2444&gt;=Z_MIN,F2444&lt;=N_CAP,D2444&lt;=R_MAX,OR(CORONA_REQ=0,O2444&gt;=G2444),OR(CORE_MODE&lt;&gt;3,E_CORE&lt;=E_NULL_MAX)),1,0)</f>
        <v>0</v>
      </c>
      <c r="AL2444" s="31" t="n">
        <f aca="false">IF(AK2444=1,IF(OBJECTIVE=1,AI2444,AJ2444),1000000000000)+ROW()*0.000000001</f>
        <v>1000000000000</v>
      </c>
      <c r="AM2444" s="31" t="n">
        <v>7.567978</v>
      </c>
      <c r="AN2444" s="41" t="n">
        <v>1.570643</v>
      </c>
      <c r="AO2444" s="31" t="n">
        <v>23.843099</v>
      </c>
      <c r="AP2444" s="31" t="n">
        <f aca="false">IF(CORE_MODE=1,G2444,IF(OR(CORE_MODE=3,CORE_MODE=4),G2444+(CHOOSE(N_CW+1,0,1,CW_N2,CW_N3,CW_N4,CW_N5,CW_N6)+CHOOSE(N_CW_A+1,0,CW_A1,CW_A2))*CW_PER_SWING*AM2444,AM2444))</f>
        <v>29.193317694214</v>
      </c>
      <c r="AQ2444" s="41" t="n">
        <f aca="false">IF(CORE_MODE=2,AN2444,K2444)</f>
        <v>1.591595</v>
      </c>
      <c r="AR2444" s="31" t="n">
        <f aca="false">IF(CORE_MODE=2,AO2444,L2444)</f>
        <v>24.249519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31" t="n">
        <v>13.132078</v>
      </c>
      <c r="H2445" s="8" t="n">
        <v>169.905882</v>
      </c>
      <c r="I2445" s="8" t="n">
        <v>3590.340958</v>
      </c>
      <c r="J2445" s="31" t="n">
        <v>21.131352</v>
      </c>
      <c r="K2445" s="41" t="n">
        <v>1.595767</v>
      </c>
      <c r="L2445" s="31" t="n">
        <v>29.493228</v>
      </c>
      <c r="M2445" s="8" t="n">
        <v>256.5</v>
      </c>
      <c r="N2445" s="8" t="n">
        <v>1117</v>
      </c>
      <c r="O2445" s="31" t="n">
        <v>11.510417</v>
      </c>
      <c r="P2445" s="31" t="n">
        <v>22.471776</v>
      </c>
      <c r="Q2445" s="31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31" t="n">
        <v>8.949561</v>
      </c>
      <c r="W2445" s="41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2*ROUNDUP(G2445*1000/V_ZENER,0)*PRICE_Z+(4+IF(CORE_MODE=1,1,0)+IF(OR(CORE_MODE=3,CORE_MODE=4),1+2*N_CW+2*N_CW_A,0))*ROUNDUP(G2445*DIODE_SAFETY/V_STICK,0)*PRICE_STICK</f>
        <v>101.7</v>
      </c>
      <c r="AG2445" s="24" t="n">
        <f aca="false">SUM(X2445:AF2445)</f>
        <v>4701.55635146</v>
      </c>
      <c r="AH2445" s="20" t="n">
        <f aca="false">FIXED_BOM</f>
        <v>3666</v>
      </c>
      <c r="AI2445" s="24" t="n">
        <f aca="false">(AG2445+AH2445)*(1+CONT)</f>
        <v>9622.689804179</v>
      </c>
      <c r="AJ2445" s="24" t="n">
        <f aca="false">IF(AR2445&gt;0,AI2445/AR2445,1000000000000)</f>
        <v>326.267772526595</v>
      </c>
      <c r="AK2445" s="8" t="n">
        <f aca="false">IF(AND(AP2445&gt;=V_NEED,AR2445&gt;=P_MIN,AQ2445&gt;=Z_MIN,F2445&lt;=N_CAP,D2445&lt;=R_MAX,OR(CORONA_REQ=0,O2445&gt;=G2445),OR(CORE_MODE&lt;&gt;3,E_CORE&lt;=E_NULL_MAX)),1,0)</f>
        <v>0</v>
      </c>
      <c r="AL2445" s="31" t="n">
        <f aca="false">IF(AK2445=1,IF(OBJECTIVE=1,AI2445,AJ2445),1000000000000)+ROW()*0.000000001</f>
        <v>1000000000000</v>
      </c>
      <c r="AM2445" s="31" t="n">
        <v>7.672057</v>
      </c>
      <c r="AN2445" s="41" t="n">
        <v>1.577686</v>
      </c>
      <c r="AO2445" s="31" t="n">
        <v>29.07111</v>
      </c>
      <c r="AP2445" s="31" t="n">
        <f aca="false">IF(CORE_MODE=1,G2445,IF(OR(CORE_MODE=3,CORE_MODE=4),G2445+(CHOOSE(N_CW+1,0,1,CW_N2,CW_N3,CW_N4,CW_N5,CW_N6)+CHOOSE(N_CW_A+1,0,CW_A1,CW_A2))*CW_PER_SWING*AM2445,AM2445))</f>
        <v>29.414200704991</v>
      </c>
      <c r="AQ2445" s="41" t="n">
        <f aca="false">IF(CORE_MODE=2,AN2445,K2445)</f>
        <v>1.595767</v>
      </c>
      <c r="AR2445" s="31" t="n">
        <f aca="false">IF(CORE_MODE=2,AO2445,L2445)</f>
        <v>29.493228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31" t="n">
        <v>13.132078</v>
      </c>
      <c r="H2446" s="8" t="n">
        <v>228.307928</v>
      </c>
      <c r="I2446" s="8" t="n">
        <v>4839.155204</v>
      </c>
      <c r="J2446" s="31" t="n">
        <v>21.195739</v>
      </c>
      <c r="K2446" s="41" t="n">
        <v>1.601307</v>
      </c>
      <c r="L2446" s="31" t="n">
        <v>39.999241</v>
      </c>
      <c r="M2446" s="8" t="n">
        <v>346.5</v>
      </c>
      <c r="N2446" s="8" t="n">
        <v>1297</v>
      </c>
      <c r="O2446" s="31" t="n">
        <v>11.510417</v>
      </c>
      <c r="P2446" s="31" t="n">
        <v>29.962368</v>
      </c>
      <c r="Q2446" s="31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31" t="n">
        <v>11.57749</v>
      </c>
      <c r="W2446" s="41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2*ROUNDUP(G2446*1000/V_ZENER,0)*PRICE_Z+(4+IF(CORE_MODE=1,1,0)+IF(OR(CORE_MODE=3,CORE_MODE=4),1+2*N_CW+2*N_CW_A,0))*ROUNDUP(G2446*DIODE_SAFETY/V_STICK,0)*PRICE_STICK</f>
        <v>101.7</v>
      </c>
      <c r="AG2446" s="24" t="n">
        <f aca="false">SUM(X2446:AF2446)</f>
        <v>6193.45316175</v>
      </c>
      <c r="AH2446" s="20" t="n">
        <f aca="false">FIXED_BOM</f>
        <v>3666</v>
      </c>
      <c r="AI2446" s="24" t="n">
        <f aca="false">(AG2446+AH2446)*(1+CONT)</f>
        <v>11338.3711360125</v>
      </c>
      <c r="AJ2446" s="24" t="n">
        <f aca="false">IF(AR2446&gt;0,AI2446/AR2446,1000000000000)</f>
        <v>283.464657142182</v>
      </c>
      <c r="AK2446" s="8" t="n">
        <f aca="false">IF(AND(AP2446&gt;=V_NEED,AR2446&gt;=P_MIN,AQ2446&gt;=Z_MIN,F2446&lt;=N_CAP,D2446&lt;=R_MAX,OR(CORONA_REQ=0,O2446&gt;=G2446),OR(CORE_MODE&lt;&gt;3,E_CORE&lt;=E_NULL_MAX)),1,0)</f>
        <v>0</v>
      </c>
      <c r="AL2446" s="31" t="n">
        <f aca="false">IF(AK2446=1,IF(OBJECTIVE=1,AI2446,AJ2446),1000000000000)+ROW()*0.000000001</f>
        <v>1000000000000</v>
      </c>
      <c r="AM2446" s="31" t="n">
        <v>7.840356</v>
      </c>
      <c r="AN2446" s="41" t="n">
        <v>1.58753</v>
      </c>
      <c r="AO2446" s="31" t="n">
        <v>39.570017</v>
      </c>
      <c r="AP2446" s="31" t="n">
        <f aca="false">IF(CORE_MODE=1,G2446,IF(OR(CORE_MODE=3,CORE_MODE=4),G2446+(CHOOSE(N_CW+1,0,1,CW_N2,CW_N3,CW_N4,CW_N5,CW_N6)+CHOOSE(N_CW_A+1,0,CW_A1,CW_A2))*CW_PER_SWING*AM2446,AM2446))</f>
        <v>29.771375445628</v>
      </c>
      <c r="AQ2446" s="41" t="n">
        <f aca="false">IF(CORE_MODE=2,AN2446,K2446)</f>
        <v>1.601307</v>
      </c>
      <c r="AR2446" s="31" t="n">
        <f aca="false">IF(CORE_MODE=2,AO2446,L2446)</f>
        <v>39.999241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31" t="n">
        <v>13.132078</v>
      </c>
      <c r="H2447" s="8" t="n">
        <v>83.820818</v>
      </c>
      <c r="I2447" s="8" t="n">
        <v>1280.935011</v>
      </c>
      <c r="J2447" s="31" t="n">
        <v>15.281824</v>
      </c>
      <c r="K2447" s="41" t="n">
        <v>1.518262</v>
      </c>
      <c r="L2447" s="31" t="n">
        <v>9.59117</v>
      </c>
      <c r="M2447" s="8" t="n">
        <v>91.5</v>
      </c>
      <c r="N2447" s="8" t="n">
        <v>787</v>
      </c>
      <c r="O2447" s="31" t="n">
        <v>11.510417</v>
      </c>
      <c r="P2447" s="31" t="n">
        <v>8.678114</v>
      </c>
      <c r="Q2447" s="31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31" t="n">
        <v>4.131689</v>
      </c>
      <c r="W2447" s="41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2*ROUNDUP(G2447*1000/V_ZENER,0)*PRICE_Z+(4+IF(CORE_MODE=1,1,0)+IF(OR(CORE_MODE=3,CORE_MODE=4),1+2*N_CW+2*N_CW_A,0))*ROUNDUP(G2447*DIODE_SAFETY/V_STICK,0)*PRICE_STICK</f>
        <v>101.7</v>
      </c>
      <c r="AG2447" s="24" t="n">
        <f aca="false">SUM(X2447:AF2447)</f>
        <v>1956.10026701</v>
      </c>
      <c r="AH2447" s="20" t="n">
        <f aca="false">FIXED_BOM</f>
        <v>3666</v>
      </c>
      <c r="AI2447" s="24" t="n">
        <f aca="false">(AG2447+AH2447)*(1+CONT)</f>
        <v>6465.4153070615</v>
      </c>
      <c r="AJ2447" s="24" t="n">
        <f aca="false">IF(AR2447&gt;0,AI2447/AR2447,1000000000000)</f>
        <v>674.100793444543</v>
      </c>
      <c r="AK2447" s="8" t="n">
        <f aca="false">IF(AND(AP2447&gt;=V_NEED,AR2447&gt;=P_MIN,AQ2447&gt;=Z_MIN,F2447&lt;=N_CAP,D2447&lt;=R_MAX,OR(CORONA_REQ=0,O2447&gt;=G2447),OR(CORE_MODE&lt;&gt;3,E_CORE&lt;=E_NULL_MAX)),1,0)</f>
        <v>0</v>
      </c>
      <c r="AL2447" s="31" t="n">
        <f aca="false">IF(AK2447=1,IF(OBJECTIVE=1,AI2447,AJ2447),1000000000000)+ROW()*0.000000001</f>
        <v>1000000000000</v>
      </c>
      <c r="AM2447" s="31" t="n">
        <v>7.340934</v>
      </c>
      <c r="AN2447" s="41" t="n">
        <v>1.475763</v>
      </c>
      <c r="AO2447" s="31" t="n">
        <v>9.17039</v>
      </c>
      <c r="AP2447" s="31" t="n">
        <f aca="false">IF(CORE_MODE=1,G2447,IF(OR(CORE_MODE=3,CORE_MODE=4),G2447+(CHOOSE(N_CW+1,0,1,CW_N2,CW_N3,CW_N4,CW_N5,CW_N6)+CHOOSE(N_CW_A+1,0,CW_A1,CW_A2))*CW_PER_SWING*AM2447,AM2447))</f>
        <v>28.711470613642</v>
      </c>
      <c r="AQ2447" s="41" t="n">
        <f aca="false">IF(CORE_MODE=2,AN2447,K2447)</f>
        <v>1.518262</v>
      </c>
      <c r="AR2447" s="31" t="n">
        <f aca="false">IF(CORE_MODE=2,AO2447,L2447)</f>
        <v>9.59117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31" t="n">
        <v>13.132078</v>
      </c>
      <c r="H2448" s="8" t="n">
        <v>130.575571</v>
      </c>
      <c r="I2448" s="8" t="n">
        <v>2012.897875</v>
      </c>
      <c r="J2448" s="31" t="n">
        <v>15.415578</v>
      </c>
      <c r="K2448" s="41" t="n">
        <v>1.537235</v>
      </c>
      <c r="L2448" s="31" t="n">
        <v>15.450093</v>
      </c>
      <c r="M2448" s="8" t="n">
        <v>136.5</v>
      </c>
      <c r="N2448" s="8" t="n">
        <v>877</v>
      </c>
      <c r="O2448" s="31" t="n">
        <v>11.510417</v>
      </c>
      <c r="P2448" s="31" t="n">
        <v>13.017171</v>
      </c>
      <c r="Q2448" s="31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31" t="n">
        <v>5.445654</v>
      </c>
      <c r="W2448" s="41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2*ROUNDUP(G2448*1000/V_ZENER,0)*PRICE_Z+(4+IF(CORE_MODE=1,1,0)+IF(OR(CORE_MODE=3,CORE_MODE=4),1+2*N_CW+2*N_CW_A,0))*ROUNDUP(G2448*DIODE_SAFETY/V_STICK,0)*PRICE_STICK</f>
        <v>101.7</v>
      </c>
      <c r="AG2448" s="24" t="n">
        <f aca="false">SUM(X2448:AF2448)</f>
        <v>2709.15602806</v>
      </c>
      <c r="AH2448" s="20" t="n">
        <f aca="false">FIXED_BOM</f>
        <v>3666</v>
      </c>
      <c r="AI2448" s="24" t="n">
        <f aca="false">(AG2448+AH2448)*(1+CONT)</f>
        <v>7331.429432269</v>
      </c>
      <c r="AJ2448" s="24" t="n">
        <f aca="false">IF(AR2448&gt;0,AI2448/AR2448,1000000000000)</f>
        <v>474.523320491922</v>
      </c>
      <c r="AK2448" s="8" t="n">
        <f aca="false">IF(AND(AP2448&gt;=V_NEED,AR2448&gt;=P_MIN,AQ2448&gt;=Z_MIN,F2448&lt;=N_CAP,D2448&lt;=R_MAX,OR(CORONA_REQ=0,O2448&gt;=G2448),OR(CORE_MODE&lt;&gt;3,E_CORE&lt;=E_NULL_MAX)),1,0)</f>
        <v>0</v>
      </c>
      <c r="AL2448" s="31" t="n">
        <f aca="false">IF(AK2448=1,IF(OBJECTIVE=1,AI2448,AJ2448),1000000000000)+ROW()*0.000000001</f>
        <v>1000000000000</v>
      </c>
      <c r="AM2448" s="31" t="n">
        <v>7.431928</v>
      </c>
      <c r="AN2448" s="41" t="n">
        <v>1.508326</v>
      </c>
      <c r="AO2448" s="31" t="n">
        <v>15.022871</v>
      </c>
      <c r="AP2448" s="31" t="n">
        <f aca="false">IF(CORE_MODE=1,G2448,IF(OR(CORE_MODE=3,CORE_MODE=4),G2448+(CHOOSE(N_CW+1,0,1,CW_N2,CW_N3,CW_N4,CW_N5,CW_N6)+CHOOSE(N_CW_A+1,0,CW_A1,CW_A2))*CW_PER_SWING*AM2448,AM2448))</f>
        <v>28.904583813064</v>
      </c>
      <c r="AQ2448" s="41" t="n">
        <f aca="false">IF(CORE_MODE=2,AN2448,K2448)</f>
        <v>1.537235</v>
      </c>
      <c r="AR2448" s="31" t="n">
        <f aca="false">IF(CORE_MODE=2,AO2448,L2448)</f>
        <v>15.450093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31" t="n">
        <v>13.132078</v>
      </c>
      <c r="H2449" s="8" t="n">
        <v>177.330324</v>
      </c>
      <c r="I2449" s="8" t="n">
        <v>2744.860739</v>
      </c>
      <c r="J2449" s="31" t="n">
        <v>15.478801</v>
      </c>
      <c r="K2449" s="41" t="n">
        <v>1.545413</v>
      </c>
      <c r="L2449" s="31" t="n">
        <v>21.297097</v>
      </c>
      <c r="M2449" s="8" t="n">
        <v>181.5</v>
      </c>
      <c r="N2449" s="8" t="n">
        <v>967</v>
      </c>
      <c r="O2449" s="31" t="n">
        <v>11.510417</v>
      </c>
      <c r="P2449" s="31" t="n">
        <v>17.356228</v>
      </c>
      <c r="Q2449" s="31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31" t="n">
        <v>6.759619</v>
      </c>
      <c r="W2449" s="41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2*ROUNDUP(G2449*1000/V_ZENER,0)*PRICE_Z+(4+IF(CORE_MODE=1,1,0)+IF(OR(CORE_MODE=3,CORE_MODE=4),1+2*N_CW+2*N_CW_A,0))*ROUNDUP(G2449*DIODE_SAFETY/V_STICK,0)*PRICE_STICK</f>
        <v>101.7</v>
      </c>
      <c r="AG2449" s="24" t="n">
        <f aca="false">SUM(X2449:AF2449)</f>
        <v>3462.21177564</v>
      </c>
      <c r="AH2449" s="20" t="n">
        <f aca="false">FIXED_BOM</f>
        <v>3666</v>
      </c>
      <c r="AI2449" s="24" t="n">
        <f aca="false">(AG2449+AH2449)*(1+CONT)</f>
        <v>8197.443541986</v>
      </c>
      <c r="AJ2449" s="24" t="n">
        <f aca="false">IF(AR2449&gt;0,AI2449/AR2449,1000000000000)</f>
        <v>384.908963976921</v>
      </c>
      <c r="AK2449" s="8" t="n">
        <f aca="false">IF(AND(AP2449&gt;=V_NEED,AR2449&gt;=P_MIN,AQ2449&gt;=Z_MIN,F2449&lt;=N_CAP,D2449&lt;=R_MAX,OR(CORONA_REQ=0,O2449&gt;=G2449),OR(CORE_MODE&lt;&gt;3,E_CORE&lt;=E_NULL_MAX)),1,0)</f>
        <v>0</v>
      </c>
      <c r="AL2449" s="31" t="n">
        <f aca="false">IF(AK2449=1,IF(OBJECTIVE=1,AI2449,AJ2449),1000000000000)+ROW()*0.000000001</f>
        <v>1000000000000</v>
      </c>
      <c r="AM2449" s="31" t="n">
        <v>7.506143</v>
      </c>
      <c r="AN2449" s="41" t="n">
        <v>1.524146</v>
      </c>
      <c r="AO2449" s="31" t="n">
        <v>20.882682</v>
      </c>
      <c r="AP2449" s="31" t="n">
        <f aca="false">IF(CORE_MODE=1,G2449,IF(OR(CORE_MODE=3,CORE_MODE=4),G2449+(CHOOSE(N_CW+1,0,1,CW_N2,CW_N3,CW_N4,CW_N5,CW_N6)+CHOOSE(N_CW_A+1,0,CW_A1,CW_A2))*CW_PER_SWING*AM2449,AM2449))</f>
        <v>29.062087561609</v>
      </c>
      <c r="AQ2449" s="41" t="n">
        <f aca="false">IF(CORE_MODE=2,AN2449,K2449)</f>
        <v>1.545413</v>
      </c>
      <c r="AR2449" s="31" t="n">
        <f aca="false">IF(CORE_MODE=2,AO2449,L2449)</f>
        <v>21.297097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31" t="n">
        <v>13.132078</v>
      </c>
      <c r="H2450" s="8" t="n">
        <v>224.085077</v>
      </c>
      <c r="I2450" s="8" t="n">
        <v>3476.823602</v>
      </c>
      <c r="J2450" s="31" t="n">
        <v>15.515641</v>
      </c>
      <c r="K2450" s="41" t="n">
        <v>1.5509</v>
      </c>
      <c r="L2450" s="31" t="n">
        <v>27.162605</v>
      </c>
      <c r="M2450" s="8" t="n">
        <v>226.5</v>
      </c>
      <c r="N2450" s="8" t="n">
        <v>1057</v>
      </c>
      <c r="O2450" s="31" t="n">
        <v>11.510417</v>
      </c>
      <c r="P2450" s="31" t="n">
        <v>21.695285</v>
      </c>
      <c r="Q2450" s="31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31" t="n">
        <v>8.073584</v>
      </c>
      <c r="W2450" s="41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2*ROUNDUP(G2450*1000/V_ZENER,0)*PRICE_Z+(4+IF(CORE_MODE=1,1,0)+IF(OR(CORE_MODE=3,CORE_MODE=4),1+2*N_CW+2*N_CW_A,0))*ROUNDUP(G2450*DIODE_SAFETY/V_STICK,0)*PRICE_STICK</f>
        <v>101.7</v>
      </c>
      <c r="AG2450" s="24" t="n">
        <f aca="false">SUM(X2450:AF2450)</f>
        <v>4215.26753519</v>
      </c>
      <c r="AH2450" s="20" t="n">
        <f aca="false">FIXED_BOM</f>
        <v>3666</v>
      </c>
      <c r="AI2450" s="24" t="n">
        <f aca="false">(AG2450+AH2450)*(1+CONT)</f>
        <v>9063.4576654685</v>
      </c>
      <c r="AJ2450" s="24" t="n">
        <f aca="false">IF(AR2450&gt;0,AI2450/AR2450,1000000000000)</f>
        <v>333.674095892809</v>
      </c>
      <c r="AK2450" s="8" t="n">
        <f aca="false">IF(AND(AP2450&gt;=V_NEED,AR2450&gt;=P_MIN,AQ2450&gt;=Z_MIN,F2450&lt;=N_CAP,D2450&lt;=R_MAX,OR(CORONA_REQ=0,O2450&gt;=G2450),OR(CORE_MODE&lt;&gt;3,E_CORE&lt;=E_NULL_MAX)),1,0)</f>
        <v>0</v>
      </c>
      <c r="AL2450" s="31" t="n">
        <f aca="false">IF(AK2450=1,IF(OBJECTIVE=1,AI2450,AJ2450),1000000000000)+ROW()*0.000000001</f>
        <v>1000000000000</v>
      </c>
      <c r="AM2450" s="31" t="n">
        <v>7.607128</v>
      </c>
      <c r="AN2450" s="41" t="n">
        <v>1.533786</v>
      </c>
      <c r="AO2450" s="31" t="n">
        <v>26.747677</v>
      </c>
      <c r="AP2450" s="31" t="n">
        <f aca="false">IF(CORE_MODE=1,G2450,IF(OR(CORE_MODE=3,CORE_MODE=4),G2450+(CHOOSE(N_CW+1,0,1,CW_N2,CW_N3,CW_N4,CW_N5,CW_N6)+CHOOSE(N_CW_A+1,0,CW_A1,CW_A2))*CW_PER_SWING*AM2450,AM2450))</f>
        <v>29.276404290664</v>
      </c>
      <c r="AQ2450" s="41" t="n">
        <f aca="false">IF(CORE_MODE=2,AN2450,K2450)</f>
        <v>1.5509</v>
      </c>
      <c r="AR2450" s="31" t="n">
        <f aca="false">IF(CORE_MODE=2,AO2450,L2450)</f>
        <v>27.162605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31" t="n">
        <v>13.132078</v>
      </c>
      <c r="H2451" s="8" t="n">
        <v>270.83983</v>
      </c>
      <c r="I2451" s="8" t="n">
        <v>4208.786466</v>
      </c>
      <c r="J2451" s="31" t="n">
        <v>15.539762</v>
      </c>
      <c r="K2451" s="41" t="n">
        <v>1.554748</v>
      </c>
      <c r="L2451" s="31" t="n">
        <v>33.019722</v>
      </c>
      <c r="M2451" s="8" t="n">
        <v>271.5</v>
      </c>
      <c r="N2451" s="8" t="n">
        <v>1147</v>
      </c>
      <c r="O2451" s="31" t="n">
        <v>11.510417</v>
      </c>
      <c r="P2451" s="31" t="n">
        <v>26.034342</v>
      </c>
      <c r="Q2451" s="31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31" t="n">
        <v>9.387549</v>
      </c>
      <c r="W2451" s="41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2*ROUNDUP(G2451*1000/V_ZENER,0)*PRICE_Z+(4+IF(CORE_MODE=1,1,0)+IF(OR(CORE_MODE=3,CORE_MODE=4),1+2*N_CW+2*N_CW_A,0))*ROUNDUP(G2451*DIODE_SAFETY/V_STICK,0)*PRICE_STICK</f>
        <v>101.7</v>
      </c>
      <c r="AG2451" s="24" t="n">
        <f aca="false">SUM(X2451:AF2451)</f>
        <v>4968.32328427</v>
      </c>
      <c r="AH2451" s="20" t="n">
        <f aca="false">FIXED_BOM</f>
        <v>3666</v>
      </c>
      <c r="AI2451" s="24" t="n">
        <f aca="false">(AG2451+AH2451)*(1+CONT)</f>
        <v>9929.4717769105</v>
      </c>
      <c r="AJ2451" s="24" t="n">
        <f aca="false">IF(AR2451&gt;0,AI2451/AR2451,1000000000000)</f>
        <v>300.713366905709</v>
      </c>
      <c r="AK2451" s="8" t="n">
        <f aca="false">IF(AND(AP2451&gt;=V_NEED,AR2451&gt;=P_MIN,AQ2451&gt;=Z_MIN,F2451&lt;=N_CAP,D2451&lt;=R_MAX,OR(CORONA_REQ=0,O2451&gt;=G2451),OR(CORE_MODE&lt;&gt;3,E_CORE&lt;=E_NULL_MAX)),1,0)</f>
        <v>0</v>
      </c>
      <c r="AL2451" s="31" t="n">
        <f aca="false">IF(AK2451=1,IF(OBJECTIVE=1,AI2451,AJ2451),1000000000000)+ROW()*0.000000001</f>
        <v>1000000000000</v>
      </c>
      <c r="AM2451" s="31" t="n">
        <v>7.710407</v>
      </c>
      <c r="AN2451" s="41" t="n">
        <v>1.54017</v>
      </c>
      <c r="AO2451" s="31" t="n">
        <v>32.59385</v>
      </c>
      <c r="AP2451" s="31" t="n">
        <f aca="false">IF(CORE_MODE=1,G2451,IF(OR(CORE_MODE=3,CORE_MODE=4),G2451+(CHOOSE(N_CW+1,0,1,CW_N2,CW_N3,CW_N4,CW_N5,CW_N6)+CHOOSE(N_CW_A+1,0,CW_A1,CW_A2))*CW_PER_SWING*AM2451,AM2451))</f>
        <v>29.495589491041</v>
      </c>
      <c r="AQ2451" s="41" t="n">
        <f aca="false">IF(CORE_MODE=2,AN2451,K2451)</f>
        <v>1.554748</v>
      </c>
      <c r="AR2451" s="31" t="n">
        <f aca="false">IF(CORE_MODE=2,AO2451,L2451)</f>
        <v>33.019722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31" t="n">
        <v>13.132078</v>
      </c>
      <c r="H2452" s="8" t="n">
        <v>364.349337</v>
      </c>
      <c r="I2452" s="8" t="n">
        <v>5672.712193</v>
      </c>
      <c r="J2452" s="31" t="n">
        <v>15.569432</v>
      </c>
      <c r="K2452" s="41" t="n">
        <v>1.558909</v>
      </c>
      <c r="L2452" s="31" t="n">
        <v>44.731003</v>
      </c>
      <c r="M2452" s="8" t="n">
        <v>361.5</v>
      </c>
      <c r="N2452" s="8" t="n">
        <v>1327</v>
      </c>
      <c r="O2452" s="31" t="n">
        <v>11.510417</v>
      </c>
      <c r="P2452" s="31" t="n">
        <v>34.712456</v>
      </c>
      <c r="Q2452" s="31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31" t="n">
        <v>12.015479</v>
      </c>
      <c r="W2452" s="41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2*ROUNDUP(G2452*1000/V_ZENER,0)*PRICE_Z+(4+IF(CORE_MODE=1,1,0)+IF(OR(CORE_MODE=3,CORE_MODE=4),1+2*N_CW+2*N_CW_A,0))*ROUNDUP(G2452*DIODE_SAFETY/V_STICK,0)*PRICE_STICK</f>
        <v>101.7</v>
      </c>
      <c r="AG2452" s="24" t="n">
        <f aca="false">SUM(X2452:AF2452)</f>
        <v>6474.4347314</v>
      </c>
      <c r="AH2452" s="20" t="n">
        <f aca="false">FIXED_BOM</f>
        <v>3666</v>
      </c>
      <c r="AI2452" s="24" t="n">
        <f aca="false">(AG2452+AH2452)*(1+CONT)</f>
        <v>11661.49994111</v>
      </c>
      <c r="AJ2452" s="24" t="n">
        <f aca="false">IF(AR2452&gt;0,AI2452/AR2452,1000000000000)</f>
        <v>260.702849455667</v>
      </c>
      <c r="AK2452" s="8" t="n">
        <f aca="false">IF(AND(AP2452&gt;=V_NEED,AR2452&gt;=P_MIN,AQ2452&gt;=Z_MIN,F2452&lt;=N_CAP,D2452&lt;=R_MAX,OR(CORONA_REQ=0,O2452&gt;=G2452),OR(CORE_MODE&lt;&gt;3,E_CORE&lt;=E_NULL_MAX)),1,0)</f>
        <v>0</v>
      </c>
      <c r="AL2452" s="31" t="n">
        <f aca="false">IF(AK2452=1,IF(OBJECTIVE=1,AI2452,AJ2452),1000000000000)+ROW()*0.000000001</f>
        <v>1000000000000</v>
      </c>
      <c r="AM2452" s="31" t="n">
        <v>7.871754</v>
      </c>
      <c r="AN2452" s="41" t="n">
        <v>1.548334</v>
      </c>
      <c r="AO2452" s="31" t="n">
        <v>44.32018</v>
      </c>
      <c r="AP2452" s="31" t="n">
        <f aca="false">IF(CORE_MODE=1,G2452,IF(OR(CORE_MODE=3,CORE_MODE=4),G2452+(CHOOSE(N_CW+1,0,1,CW_N2,CW_N3,CW_N4,CW_N5,CW_N6)+CHOOSE(N_CW_A+1,0,CW_A1,CW_A2))*CW_PER_SWING*AM2452,AM2452))</f>
        <v>29.838010259302</v>
      </c>
      <c r="AQ2452" s="41" t="n">
        <f aca="false">IF(CORE_MODE=2,AN2452,K2452)</f>
        <v>1.558909</v>
      </c>
      <c r="AR2452" s="31" t="n">
        <f aca="false">IF(CORE_MODE=2,AO2452,L2452)</f>
        <v>44.731003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31" t="n">
        <v>13.132078</v>
      </c>
      <c r="H2453" s="8" t="n">
        <v>41.788671</v>
      </c>
      <c r="I2453" s="8" t="n">
        <v>904.909668</v>
      </c>
      <c r="J2453" s="31" t="n">
        <v>21.654426</v>
      </c>
      <c r="K2453" s="41" t="n">
        <v>1.545433</v>
      </c>
      <c r="L2453" s="31" t="n">
        <v>6.999093</v>
      </c>
      <c r="M2453" s="8" t="n">
        <v>90</v>
      </c>
      <c r="N2453" s="8" t="n">
        <v>784</v>
      </c>
      <c r="O2453" s="31" t="n">
        <v>12.486647</v>
      </c>
      <c r="P2453" s="31" t="n">
        <v>8.404093</v>
      </c>
      <c r="Q2453" s="31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31" t="n">
        <v>4.087891</v>
      </c>
      <c r="W2453" s="41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2*ROUNDUP(G2453*1000/V_ZENER,0)*PRICE_Z+(4+IF(CORE_MODE=1,1,0)+IF(OR(CORE_MODE=3,CORE_MODE=4),1+2*N_CW+2*N_CW_A,0))*ROUNDUP(G2453*DIODE_SAFETY/V_STICK,0)*PRICE_STICK</f>
        <v>101.7</v>
      </c>
      <c r="AG2453" s="24" t="n">
        <f aca="false">SUM(X2453:AF2453)</f>
        <v>1889.35183311</v>
      </c>
      <c r="AH2453" s="20" t="n">
        <f aca="false">FIXED_BOM</f>
        <v>3666</v>
      </c>
      <c r="AI2453" s="24" t="n">
        <f aca="false">(AG2453+AH2453)*(1+CONT)</f>
        <v>6388.6546080765</v>
      </c>
      <c r="AJ2453" s="24" t="n">
        <f aca="false">IF(AR2453&gt;0,AI2453/AR2453,1000000000000)</f>
        <v>912.783214636025</v>
      </c>
      <c r="AK2453" s="8" t="n">
        <f aca="false">IF(AND(AP2453&gt;=V_NEED,AR2453&gt;=P_MIN,AQ2453&gt;=Z_MIN,F2453&lt;=N_CAP,D2453&lt;=R_MAX,OR(CORONA_REQ=0,O2453&gt;=G2453),OR(CORE_MODE&lt;&gt;3,E_CORE&lt;=E_NULL_MAX)),1,0)</f>
        <v>0</v>
      </c>
      <c r="AL2453" s="31" t="n">
        <f aca="false">IF(AK2453=1,IF(OBJECTIVE=1,AI2453,AJ2453),1000000000000)+ROW()*0.000000001</f>
        <v>1000000000000</v>
      </c>
      <c r="AM2453" s="31" t="n">
        <v>7.343718</v>
      </c>
      <c r="AN2453" s="41" t="n">
        <v>1.483791</v>
      </c>
      <c r="AO2453" s="31" t="n">
        <v>6.58148</v>
      </c>
      <c r="AP2453" s="31" t="n">
        <f aca="false">IF(CORE_MODE=1,G2453,IF(OR(CORE_MODE=3,CORE_MODE=4),G2453+(CHOOSE(N_CW+1,0,1,CW_N2,CW_N3,CW_N4,CW_N5,CW_N6)+CHOOSE(N_CW_A+1,0,CW_A1,CW_A2))*CW_PER_SWING*AM2453,AM2453))</f>
        <v>28.717378993834</v>
      </c>
      <c r="AQ2453" s="41" t="n">
        <f aca="false">IF(CORE_MODE=2,AN2453,K2453)</f>
        <v>1.545433</v>
      </c>
      <c r="AR2453" s="31" t="n">
        <f aca="false">IF(CORE_MODE=2,AO2453,L2453)</f>
        <v>6.999093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31" t="n">
        <v>13.132078</v>
      </c>
      <c r="H2454" s="8" t="n">
        <v>64.525054</v>
      </c>
      <c r="I2454" s="8" t="n">
        <v>1422.000908</v>
      </c>
      <c r="J2454" s="31" t="n">
        <v>22.037965</v>
      </c>
      <c r="K2454" s="41" t="n">
        <v>1.572424</v>
      </c>
      <c r="L2454" s="31" t="n">
        <v>11.372549</v>
      </c>
      <c r="M2454" s="8" t="n">
        <v>130</v>
      </c>
      <c r="N2454" s="8" t="n">
        <v>864</v>
      </c>
      <c r="O2454" s="31" t="n">
        <v>12.486647</v>
      </c>
      <c r="P2454" s="31" t="n">
        <v>12.60614</v>
      </c>
      <c r="Q2454" s="31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31" t="n">
        <v>5.255859</v>
      </c>
      <c r="W2454" s="41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2*ROUNDUP(G2454*1000/V_ZENER,0)*PRICE_Z+(4+IF(CORE_MODE=1,1,0)+IF(OR(CORE_MODE=3,CORE_MODE=4),1+2*N_CW+2*N_CW_A,0))*ROUNDUP(G2454*DIODE_SAFETY/V_STICK,0)*PRICE_STICK</f>
        <v>101.7</v>
      </c>
      <c r="AG2454" s="24" t="n">
        <f aca="false">SUM(X2454:AF2454)</f>
        <v>2543.03032405</v>
      </c>
      <c r="AH2454" s="20" t="n">
        <f aca="false">FIXED_BOM</f>
        <v>3666</v>
      </c>
      <c r="AI2454" s="24" t="n">
        <f aca="false">(AG2454+AH2454)*(1+CONT)</f>
        <v>7140.3848726575</v>
      </c>
      <c r="AJ2454" s="24" t="n">
        <f aca="false">IF(AR2454&gt;0,AI2454/AR2454,1000000000000)</f>
        <v>627.861429540334</v>
      </c>
      <c r="AK2454" s="8" t="n">
        <f aca="false">IF(AND(AP2454&gt;=V_NEED,AR2454&gt;=P_MIN,AQ2454&gt;=Z_MIN,F2454&lt;=N_CAP,D2454&lt;=R_MAX,OR(CORONA_REQ=0,O2454&gt;=G2454),OR(CORE_MODE&lt;&gt;3,E_CORE&lt;=E_NULL_MAX)),1,0)</f>
        <v>0</v>
      </c>
      <c r="AL2454" s="31" t="n">
        <f aca="false">IF(AK2454=1,IF(OBJECTIVE=1,AI2454,AJ2454),1000000000000)+ROW()*0.000000001</f>
        <v>1000000000000</v>
      </c>
      <c r="AM2454" s="31" t="n">
        <v>7.401707</v>
      </c>
      <c r="AN2454" s="41" t="n">
        <v>1.530597</v>
      </c>
      <c r="AO2454" s="31" t="n">
        <v>10.956708</v>
      </c>
      <c r="AP2454" s="31" t="n">
        <f aca="false">IF(CORE_MODE=1,G2454,IF(OR(CORE_MODE=3,CORE_MODE=4),G2454+(CHOOSE(N_CW+1,0,1,CW_N2,CW_N3,CW_N4,CW_N5,CW_N6)+CHOOSE(N_CW_A+1,0,CW_A1,CW_A2))*CW_PER_SWING*AM2454,AM2454))</f>
        <v>28.840446902941</v>
      </c>
      <c r="AQ2454" s="41" t="n">
        <f aca="false">IF(CORE_MODE=2,AN2454,K2454)</f>
        <v>1.572424</v>
      </c>
      <c r="AR2454" s="31" t="n">
        <f aca="false">IF(CORE_MODE=2,AO2454,L2454)</f>
        <v>11.372549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31" t="n">
        <v>13.132078</v>
      </c>
      <c r="H2455" s="8" t="n">
        <v>87.261437</v>
      </c>
      <c r="I2455" s="8" t="n">
        <v>1939.092147</v>
      </c>
      <c r="J2455" s="31" t="n">
        <v>22.221639</v>
      </c>
      <c r="K2455" s="41" t="n">
        <v>1.586435</v>
      </c>
      <c r="L2455" s="31" t="n">
        <v>15.756693</v>
      </c>
      <c r="M2455" s="8" t="n">
        <v>178</v>
      </c>
      <c r="N2455" s="8" t="n">
        <v>960</v>
      </c>
      <c r="O2455" s="31" t="n">
        <v>12.486647</v>
      </c>
      <c r="P2455" s="31" t="n">
        <v>16.808187</v>
      </c>
      <c r="Q2455" s="31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31" t="n">
        <v>6.657422</v>
      </c>
      <c r="W2455" s="41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2*ROUNDUP(G2455*1000/V_ZENER,0)*PRICE_Z+(4+IF(CORE_MODE=1,1,0)+IF(OR(CORE_MODE=3,CORE_MODE=4),1+2*N_CW+2*N_CW_A,0))*ROUNDUP(G2455*DIODE_SAFETY/V_STICK,0)*PRICE_STICK</f>
        <v>101.7</v>
      </c>
      <c r="AG2455" s="24" t="n">
        <f aca="false">SUM(X2455:AF2455)</f>
        <v>3318.74260734</v>
      </c>
      <c r="AH2455" s="20" t="n">
        <f aca="false">FIXED_BOM</f>
        <v>3666</v>
      </c>
      <c r="AI2455" s="24" t="n">
        <f aca="false">(AG2455+AH2455)*(1+CONT)</f>
        <v>8032.453998441</v>
      </c>
      <c r="AJ2455" s="24" t="n">
        <f aca="false">IF(AR2455&gt;0,AI2455/AR2455,1000000000000)</f>
        <v>509.780446851443</v>
      </c>
      <c r="AK2455" s="8" t="n">
        <f aca="false">IF(AND(AP2455&gt;=V_NEED,AR2455&gt;=P_MIN,AQ2455&gt;=Z_MIN,F2455&lt;=N_CAP,D2455&lt;=R_MAX,OR(CORONA_REQ=0,O2455&gt;=G2455),OR(CORE_MODE&lt;&gt;3,E_CORE&lt;=E_NULL_MAX)),1,0)</f>
        <v>0</v>
      </c>
      <c r="AL2455" s="31" t="n">
        <f aca="false">IF(AK2455=1,IF(OBJECTIVE=1,AI2455,AJ2455),1000000000000)+ROW()*0.000000001</f>
        <v>1000000000000</v>
      </c>
      <c r="AM2455" s="31" t="n">
        <v>7.471365</v>
      </c>
      <c r="AN2455" s="41" t="n">
        <v>1.553744</v>
      </c>
      <c r="AO2455" s="31" t="n">
        <v>15.325515</v>
      </c>
      <c r="AP2455" s="31" t="n">
        <f aca="false">IF(CORE_MODE=1,G2455,IF(OR(CORE_MODE=3,CORE_MODE=4),G2455+(CHOOSE(N_CW+1,0,1,CW_N2,CW_N3,CW_N4,CW_N5,CW_N6)+CHOOSE(N_CW_A+1,0,CW_A1,CW_A2))*CW_PER_SWING*AM2455,AM2455))</f>
        <v>28.988279498995</v>
      </c>
      <c r="AQ2455" s="41" t="n">
        <f aca="false">IF(CORE_MODE=2,AN2455,K2455)</f>
        <v>1.586435</v>
      </c>
      <c r="AR2455" s="31" t="n">
        <f aca="false">IF(CORE_MODE=2,AO2455,L2455)</f>
        <v>15.756693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31" t="n">
        <v>13.132078</v>
      </c>
      <c r="H2456" s="8" t="n">
        <v>109.997821</v>
      </c>
      <c r="I2456" s="8" t="n">
        <v>2456.183386</v>
      </c>
      <c r="J2456" s="31" t="n">
        <v>22.329382</v>
      </c>
      <c r="K2456" s="41" t="n">
        <v>1.59384</v>
      </c>
      <c r="L2456" s="31" t="n">
        <v>20.125863</v>
      </c>
      <c r="M2456" s="8" t="n">
        <v>218</v>
      </c>
      <c r="N2456" s="8" t="n">
        <v>1040</v>
      </c>
      <c r="O2456" s="31" t="n">
        <v>12.486647</v>
      </c>
      <c r="P2456" s="31" t="n">
        <v>21.010233</v>
      </c>
      <c r="Q2456" s="31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31" t="n">
        <v>7.825391</v>
      </c>
      <c r="W2456" s="41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2*ROUNDUP(G2456*1000/V_ZENER,0)*PRICE_Z+(4+IF(CORE_MODE=1,1,0)+IF(OR(CORE_MODE=3,CORE_MODE=4),1+2*N_CW+2*N_CW_A,0))*ROUNDUP(G2456*DIODE_SAFETY/V_STICK,0)*PRICE_STICK</f>
        <v>101.7</v>
      </c>
      <c r="AG2456" s="24" t="n">
        <f aca="false">SUM(X2456:AF2456)</f>
        <v>3972.42120631</v>
      </c>
      <c r="AH2456" s="20" t="n">
        <f aca="false">FIXED_BOM</f>
        <v>3666</v>
      </c>
      <c r="AI2456" s="24" t="n">
        <f aca="false">(AG2456+AH2456)*(1+CONT)</f>
        <v>8784.1843872565</v>
      </c>
      <c r="AJ2456" s="24" t="n">
        <f aca="false">IF(AR2456&gt;0,AI2456/AR2456,1000000000000)</f>
        <v>436.462495409837</v>
      </c>
      <c r="AK2456" s="8" t="n">
        <f aca="false">IF(AND(AP2456&gt;=V_NEED,AR2456&gt;=P_MIN,AQ2456&gt;=Z_MIN,F2456&lt;=N_CAP,D2456&lt;=R_MAX,OR(CORONA_REQ=0,O2456&gt;=G2456),OR(CORE_MODE&lt;&gt;3,E_CORE&lt;=E_NULL_MAX)),1,0)</f>
        <v>0</v>
      </c>
      <c r="AL2456" s="31" t="n">
        <f aca="false">IF(AK2456=1,IF(OBJECTIVE=1,AI2456,AJ2456),1000000000000)+ROW()*0.000000001</f>
        <v>1000000000000</v>
      </c>
      <c r="AM2456" s="31" t="n">
        <v>7.529253</v>
      </c>
      <c r="AN2456" s="41" t="n">
        <v>1.567488</v>
      </c>
      <c r="AO2456" s="31" t="n">
        <v>19.695118</v>
      </c>
      <c r="AP2456" s="31" t="n">
        <f aca="false">IF(CORE_MODE=1,G2456,IF(OR(CORE_MODE=3,CORE_MODE=4),G2456+(CHOOSE(N_CW+1,0,1,CW_N2,CW_N3,CW_N4,CW_N5,CW_N6)+CHOOSE(N_CW_A+1,0,CW_A1,CW_A2))*CW_PER_SWING*AM2456,AM2456))</f>
        <v>29.111133059539</v>
      </c>
      <c r="AQ2456" s="41" t="n">
        <f aca="false">IF(CORE_MODE=2,AN2456,K2456)</f>
        <v>1.59384</v>
      </c>
      <c r="AR2456" s="31" t="n">
        <f aca="false">IF(CORE_MODE=2,AO2456,L2456)</f>
        <v>20.125863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31" t="n">
        <v>13.132078</v>
      </c>
      <c r="H2457" s="8" t="n">
        <v>132.734204</v>
      </c>
      <c r="I2457" s="8" t="n">
        <v>2973.274625</v>
      </c>
      <c r="J2457" s="31" t="n">
        <v>22.400214</v>
      </c>
      <c r="K2457" s="41" t="n">
        <v>1.599236</v>
      </c>
      <c r="L2457" s="31" t="n">
        <v>24.511345</v>
      </c>
      <c r="M2457" s="8" t="n">
        <v>266</v>
      </c>
      <c r="N2457" s="8" t="n">
        <v>1136</v>
      </c>
      <c r="O2457" s="31" t="n">
        <v>12.486647</v>
      </c>
      <c r="P2457" s="31" t="n">
        <v>25.21228</v>
      </c>
      <c r="Q2457" s="31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31" t="n">
        <v>9.226953</v>
      </c>
      <c r="W2457" s="41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2*ROUNDUP(G2457*1000/V_ZENER,0)*PRICE_Z+(4+IF(CORE_MODE=1,1,0)+IF(OR(CORE_MODE=3,CORE_MODE=4),1+2*N_CW+2*N_CW_A,0))*ROUNDUP(G2457*DIODE_SAFETY/V_STICK,0)*PRICE_STICK</f>
        <v>101.7</v>
      </c>
      <c r="AG2457" s="24" t="n">
        <f aca="false">SUM(X2457:AF2457)</f>
        <v>4748.13344007</v>
      </c>
      <c r="AH2457" s="20" t="n">
        <f aca="false">FIXED_BOM</f>
        <v>3666</v>
      </c>
      <c r="AI2457" s="24" t="n">
        <f aca="false">(AG2457+AH2457)*(1+CONT)</f>
        <v>9676.2534560805</v>
      </c>
      <c r="AJ2457" s="24" t="n">
        <f aca="false">IF(AR2457&gt;0,AI2457/AR2457,1000000000000)</f>
        <v>394.766319680968</v>
      </c>
      <c r="AK2457" s="8" t="n">
        <f aca="false">IF(AND(AP2457&gt;=V_NEED,AR2457&gt;=P_MIN,AQ2457&gt;=Z_MIN,F2457&lt;=N_CAP,D2457&lt;=R_MAX,OR(CORONA_REQ=0,O2457&gt;=G2457),OR(CORE_MODE&lt;&gt;3,E_CORE&lt;=E_NULL_MAX)),1,0)</f>
        <v>0</v>
      </c>
      <c r="AL2457" s="31" t="n">
        <f aca="false">IF(AK2457=1,IF(OBJECTIVE=1,AI2457,AJ2457),1000000000000)+ROW()*0.000000001</f>
        <v>1000000000000</v>
      </c>
      <c r="AM2457" s="31" t="n">
        <v>7.575997</v>
      </c>
      <c r="AN2457" s="41" t="n">
        <v>1.578065</v>
      </c>
      <c r="AO2457" s="31" t="n">
        <v>24.104767</v>
      </c>
      <c r="AP2457" s="31" t="n">
        <f aca="false">IF(CORE_MODE=1,G2457,IF(OR(CORE_MODE=3,CORE_MODE=4),G2457+(CHOOSE(N_CW+1,0,1,CW_N2,CW_N3,CW_N4,CW_N5,CW_N6)+CHOOSE(N_CW_A+1,0,CW_A1,CW_A2))*CW_PER_SWING*AM2457,AM2457))</f>
        <v>29.210336121211</v>
      </c>
      <c r="AQ2457" s="41" t="n">
        <f aca="false">IF(CORE_MODE=2,AN2457,K2457)</f>
        <v>1.599236</v>
      </c>
      <c r="AR2457" s="31" t="n">
        <f aca="false">IF(CORE_MODE=2,AO2457,L2457)</f>
        <v>24.511345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31" t="n">
        <v>13.132078</v>
      </c>
      <c r="H2458" s="8" t="n">
        <v>178.20697</v>
      </c>
      <c r="I2458" s="8" t="n">
        <v>4007.457103</v>
      </c>
      <c r="J2458" s="31" t="n">
        <v>22.487656</v>
      </c>
      <c r="K2458" s="41" t="n">
        <v>1.605476</v>
      </c>
      <c r="L2458" s="31" t="n">
        <v>33.284406</v>
      </c>
      <c r="M2458" s="8" t="n">
        <v>346</v>
      </c>
      <c r="N2458" s="8" t="n">
        <v>1296</v>
      </c>
      <c r="O2458" s="31" t="n">
        <v>12.486647</v>
      </c>
      <c r="P2458" s="31" t="n">
        <v>33.616373</v>
      </c>
      <c r="Q2458" s="31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31" t="n">
        <v>11.562891</v>
      </c>
      <c r="W2458" s="41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2*ROUNDUP(G2458*1000/V_ZENER,0)*PRICE_Z+(4+IF(CORE_MODE=1,1,0)+IF(OR(CORE_MODE=3,CORE_MODE=4),1+2*N_CW+2*N_CW_A,0))*ROUNDUP(G2458*DIODE_SAFETY/V_STICK,0)*PRICE_STICK</f>
        <v>101.7</v>
      </c>
      <c r="AG2458" s="24" t="n">
        <f aca="false">SUM(X2458:AF2458)</f>
        <v>6055.49053298</v>
      </c>
      <c r="AH2458" s="20" t="n">
        <f aca="false">FIXED_BOM</f>
        <v>3666</v>
      </c>
      <c r="AI2458" s="24" t="n">
        <f aca="false">(AG2458+AH2458)*(1+CONT)</f>
        <v>11179.714112927</v>
      </c>
      <c r="AJ2458" s="24" t="n">
        <f aca="false">IF(AR2458&gt;0,AI2458/AR2458,1000000000000)</f>
        <v>335.884441288422</v>
      </c>
      <c r="AK2458" s="8" t="n">
        <f aca="false">IF(AND(AP2458&gt;=V_NEED,AR2458&gt;=P_MIN,AQ2458&gt;=Z_MIN,F2458&lt;=N_CAP,D2458&lt;=R_MAX,OR(CORONA_REQ=0,O2458&gt;=G2458),OR(CORE_MODE&lt;&gt;3,E_CORE&lt;=E_NULL_MAX)),1,0)</f>
        <v>0</v>
      </c>
      <c r="AL2458" s="31" t="n">
        <f aca="false">IF(AK2458=1,IF(OBJECTIVE=1,AI2458,AJ2458),1000000000000)+ROW()*0.000000001</f>
        <v>1000000000000</v>
      </c>
      <c r="AM2458" s="31" t="n">
        <v>7.742349</v>
      </c>
      <c r="AN2458" s="41" t="n">
        <v>1.588752</v>
      </c>
      <c r="AO2458" s="31" t="n">
        <v>32.854726</v>
      </c>
      <c r="AP2458" s="31" t="n">
        <f aca="false">IF(CORE_MODE=1,G2458,IF(OR(CORE_MODE=3,CORE_MODE=4),G2458+(CHOOSE(N_CW+1,0,1,CW_N2,CW_N3,CW_N4,CW_N5,CW_N6)+CHOOSE(N_CW_A+1,0,CW_A1,CW_A2))*CW_PER_SWING*AM2458,AM2458))</f>
        <v>29.563378815787</v>
      </c>
      <c r="AQ2458" s="41" t="n">
        <f aca="false">IF(CORE_MODE=2,AN2458,K2458)</f>
        <v>1.605476</v>
      </c>
      <c r="AR2458" s="31" t="n">
        <f aca="false">IF(CORE_MODE=2,AO2458,L2458)</f>
        <v>33.284406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31" t="n">
        <v>13.132078</v>
      </c>
      <c r="H2459" s="8" t="n">
        <v>56.549916</v>
      </c>
      <c r="I2459" s="8" t="n">
        <v>1094.835007</v>
      </c>
      <c r="J2459" s="31" t="n">
        <v>19.360506</v>
      </c>
      <c r="K2459" s="41" t="n">
        <v>1.543517</v>
      </c>
      <c r="L2459" s="31" t="n">
        <v>8.454254</v>
      </c>
      <c r="M2459" s="8" t="n">
        <v>90</v>
      </c>
      <c r="N2459" s="8" t="n">
        <v>784</v>
      </c>
      <c r="O2459" s="31" t="n">
        <v>12.486647</v>
      </c>
      <c r="P2459" s="31" t="n">
        <v>9.987456</v>
      </c>
      <c r="Q2459" s="31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31" t="n">
        <v>4.087891</v>
      </c>
      <c r="W2459" s="41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2*ROUNDUP(G2459*1000/V_ZENER,0)*PRICE_Z+(4+IF(CORE_MODE=1,1,0)+IF(OR(CORE_MODE=3,CORE_MODE=4),1+2*N_CW+2*N_CW_A,0))*ROUNDUP(G2459*DIODE_SAFETY/V_STICK,0)*PRICE_STICK</f>
        <v>101.7</v>
      </c>
      <c r="AG2459" s="24" t="n">
        <f aca="false">SUM(X2459:AF2459)</f>
        <v>1908.30468822</v>
      </c>
      <c r="AH2459" s="20" t="n">
        <f aca="false">FIXED_BOM</f>
        <v>3666</v>
      </c>
      <c r="AI2459" s="24" t="n">
        <f aca="false">(AG2459+AH2459)*(1+CONT)</f>
        <v>6410.450391453</v>
      </c>
      <c r="AJ2459" s="24" t="n">
        <f aca="false">IF(AR2459&gt;0,AI2459/AR2459,1000000000000)</f>
        <v>758.25145441017</v>
      </c>
      <c r="AK2459" s="8" t="n">
        <f aca="false">IF(AND(AP2459&gt;=V_NEED,AR2459&gt;=P_MIN,AQ2459&gt;=Z_MIN,F2459&lt;=N_CAP,D2459&lt;=R_MAX,OR(CORONA_REQ=0,O2459&gt;=G2459),OR(CORE_MODE&lt;&gt;3,E_CORE&lt;=E_NULL_MAX)),1,0)</f>
        <v>0</v>
      </c>
      <c r="AL2459" s="31" t="n">
        <f aca="false">IF(AK2459=1,IF(OBJECTIVE=1,AI2459,AJ2459),1000000000000)+ROW()*0.000000001</f>
        <v>1000000000000</v>
      </c>
      <c r="AM2459" s="31" t="n">
        <v>7.352391</v>
      </c>
      <c r="AN2459" s="41" t="n">
        <v>1.491565</v>
      </c>
      <c r="AO2459" s="31" t="n">
        <v>8.025657</v>
      </c>
      <c r="AP2459" s="31" t="n">
        <f aca="false">IF(CORE_MODE=1,G2459,IF(OR(CORE_MODE=3,CORE_MODE=4),G2459+(CHOOSE(N_CW+1,0,1,CW_N2,CW_N3,CW_N4,CW_N5,CW_N6)+CHOOSE(N_CW_A+1,0,CW_A1,CW_A2))*CW_PER_SWING*AM2459,AM2459))</f>
        <v>28.735785380833</v>
      </c>
      <c r="AQ2459" s="41" t="n">
        <f aca="false">IF(CORE_MODE=2,AN2459,K2459)</f>
        <v>1.543517</v>
      </c>
      <c r="AR2459" s="31" t="n">
        <f aca="false">IF(CORE_MODE=2,AO2459,L2459)</f>
        <v>8.454254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31" t="n">
        <v>13.132078</v>
      </c>
      <c r="H2460" s="8" t="n">
        <v>87.721297</v>
      </c>
      <c r="I2460" s="8" t="n">
        <v>1720.455011</v>
      </c>
      <c r="J2460" s="31" t="n">
        <v>19.61274</v>
      </c>
      <c r="K2460" s="41" t="n">
        <v>1.566309</v>
      </c>
      <c r="L2460" s="31" t="n">
        <v>13.663068</v>
      </c>
      <c r="M2460" s="8" t="n">
        <v>138</v>
      </c>
      <c r="N2460" s="8" t="n">
        <v>880</v>
      </c>
      <c r="O2460" s="31" t="n">
        <v>12.486647</v>
      </c>
      <c r="P2460" s="31" t="n">
        <v>14.981184</v>
      </c>
      <c r="Q2460" s="31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31" t="n">
        <v>5.489453</v>
      </c>
      <c r="W2460" s="41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2*ROUNDUP(G2460*1000/V_ZENER,0)*PRICE_Z+(4+IF(CORE_MODE=1,1,0)+IF(OR(CORE_MODE=3,CORE_MODE=4),1+2*N_CW+2*N_CW_A,0))*ROUNDUP(G2460*DIODE_SAFETY/V_STICK,0)*PRICE_STICK</f>
        <v>101.7</v>
      </c>
      <c r="AG2460" s="24" t="n">
        <f aca="false">SUM(X2460:AF2460)</f>
        <v>2693.49333158</v>
      </c>
      <c r="AH2460" s="20" t="n">
        <f aca="false">FIXED_BOM</f>
        <v>3666</v>
      </c>
      <c r="AI2460" s="24" t="n">
        <f aca="false">(AG2460+AH2460)*(1+CONT)</f>
        <v>7313.417331317</v>
      </c>
      <c r="AJ2460" s="24" t="n">
        <f aca="false">IF(AR2460&gt;0,AI2460/AR2460,1000000000000)</f>
        <v>535.269042891172</v>
      </c>
      <c r="AK2460" s="8" t="n">
        <f aca="false">IF(AND(AP2460&gt;=V_NEED,AR2460&gt;=P_MIN,AQ2460&gt;=Z_MIN,F2460&lt;=N_CAP,D2460&lt;=R_MAX,OR(CORONA_REQ=0,O2460&gt;=G2460),OR(CORE_MODE&lt;&gt;3,E_CORE&lt;=E_NULL_MAX)),1,0)</f>
        <v>0</v>
      </c>
      <c r="AL2460" s="31" t="n">
        <f aca="false">IF(AK2460=1,IF(OBJECTIVE=1,AI2460,AJ2460),1000000000000)+ROW()*0.000000001</f>
        <v>1000000000000</v>
      </c>
      <c r="AM2460" s="31" t="n">
        <v>7.426385</v>
      </c>
      <c r="AN2460" s="41" t="n">
        <v>1.531483</v>
      </c>
      <c r="AO2460" s="31" t="n">
        <v>13.241575</v>
      </c>
      <c r="AP2460" s="31" t="n">
        <f aca="false">IF(CORE_MODE=1,G2460,IF(OR(CORE_MODE=3,CORE_MODE=4),G2460+(CHOOSE(N_CW+1,0,1,CW_N2,CW_N3,CW_N4,CW_N5,CW_N6)+CHOOSE(N_CW_A+1,0,CW_A1,CW_A2))*CW_PER_SWING*AM2460,AM2460))</f>
        <v>28.892820109255</v>
      </c>
      <c r="AQ2460" s="41" t="n">
        <f aca="false">IF(CORE_MODE=2,AN2460,K2460)</f>
        <v>1.566309</v>
      </c>
      <c r="AR2460" s="31" t="n">
        <f aca="false">IF(CORE_MODE=2,AO2460,L2460)</f>
        <v>13.663068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31" t="n">
        <v>13.132078</v>
      </c>
      <c r="H2461" s="8" t="n">
        <v>118.892677</v>
      </c>
      <c r="I2461" s="8" t="n">
        <v>2346.075016</v>
      </c>
      <c r="J2461" s="31" t="n">
        <v>19.732712</v>
      </c>
      <c r="K2461" s="41" t="n">
        <v>1.577078</v>
      </c>
      <c r="L2461" s="31" t="n">
        <v>18.861876</v>
      </c>
      <c r="M2461" s="8" t="n">
        <v>186</v>
      </c>
      <c r="N2461" s="8" t="n">
        <v>976</v>
      </c>
      <c r="O2461" s="31" t="n">
        <v>12.486647</v>
      </c>
      <c r="P2461" s="31" t="n">
        <v>19.974912</v>
      </c>
      <c r="Q2461" s="31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31" t="n">
        <v>6.891016</v>
      </c>
      <c r="W2461" s="41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2*ROUNDUP(G2461*1000/V_ZENER,0)*PRICE_Z+(4+IF(CORE_MODE=1,1,0)+IF(OR(CORE_MODE=3,CORE_MODE=4),1+2*N_CW+2*N_CW_A,0))*ROUNDUP(G2461*DIODE_SAFETY/V_STICK,0)*PRICE_STICK</f>
        <v>101.7</v>
      </c>
      <c r="AG2461" s="24" t="n">
        <f aca="false">SUM(X2461:AF2461)</f>
        <v>3478.68202994</v>
      </c>
      <c r="AH2461" s="20" t="n">
        <f aca="false">FIXED_BOM</f>
        <v>3666</v>
      </c>
      <c r="AI2461" s="24" t="n">
        <f aca="false">(AG2461+AH2461)*(1+CONT)</f>
        <v>8216.384334431</v>
      </c>
      <c r="AJ2461" s="24" t="n">
        <f aca="false">IF(AR2461&gt;0,AI2461/AR2461,1000000000000)</f>
        <v>435.608013456933</v>
      </c>
      <c r="AK2461" s="8" t="n">
        <f aca="false">IF(AND(AP2461&gt;=V_NEED,AR2461&gt;=P_MIN,AQ2461&gt;=Z_MIN,F2461&lt;=N_CAP,D2461&lt;=R_MAX,OR(CORONA_REQ=0,O2461&gt;=G2461),OR(CORE_MODE&lt;&gt;3,E_CORE&lt;=E_NULL_MAX)),1,0)</f>
        <v>0</v>
      </c>
      <c r="AL2461" s="31" t="n">
        <f aca="false">IF(AK2461=1,IF(OBJECTIVE=1,AI2461,AJ2461),1000000000000)+ROW()*0.000000001</f>
        <v>1000000000000</v>
      </c>
      <c r="AM2461" s="31" t="n">
        <v>7.502082</v>
      </c>
      <c r="AN2461" s="41" t="n">
        <v>1.550273</v>
      </c>
      <c r="AO2461" s="31" t="n">
        <v>18.430038</v>
      </c>
      <c r="AP2461" s="31" t="n">
        <f aca="false">IF(CORE_MODE=1,G2461,IF(OR(CORE_MODE=3,CORE_MODE=4),G2461+(CHOOSE(N_CW+1,0,1,CW_N2,CW_N3,CW_N4,CW_N5,CW_N6)+CHOOSE(N_CW_A+1,0,CW_A1,CW_A2))*CW_PER_SWING*AM2461,AM2461))</f>
        <v>29.053469051566</v>
      </c>
      <c r="AQ2461" s="41" t="n">
        <f aca="false">IF(CORE_MODE=2,AN2461,K2461)</f>
        <v>1.577078</v>
      </c>
      <c r="AR2461" s="31" t="n">
        <f aca="false">IF(CORE_MODE=2,AO2461,L2461)</f>
        <v>18.861876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31" t="n">
        <v>13.132078</v>
      </c>
      <c r="H2462" s="8" t="n">
        <v>150.064058</v>
      </c>
      <c r="I2462" s="8" t="n">
        <v>2971.69502</v>
      </c>
      <c r="J2462" s="31" t="n">
        <v>19.802843</v>
      </c>
      <c r="K2462" s="41" t="n">
        <v>1.583347</v>
      </c>
      <c r="L2462" s="31" t="n">
        <v>24.077207</v>
      </c>
      <c r="M2462" s="8" t="n">
        <v>234</v>
      </c>
      <c r="N2462" s="8" t="n">
        <v>1072</v>
      </c>
      <c r="O2462" s="31" t="n">
        <v>12.486647</v>
      </c>
      <c r="P2462" s="31" t="n">
        <v>24.96864</v>
      </c>
      <c r="Q2462" s="31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31" t="n">
        <v>8.292578</v>
      </c>
      <c r="W2462" s="41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2*ROUNDUP(G2462*1000/V_ZENER,0)*PRICE_Z+(4+IF(CORE_MODE=1,1,0)+IF(OR(CORE_MODE=3,CORE_MODE=4),1+2*N_CW+2*N_CW_A,0))*ROUNDUP(G2462*DIODE_SAFETY/V_STICK,0)*PRICE_STICK</f>
        <v>101.7</v>
      </c>
      <c r="AG2462" s="24" t="n">
        <f aca="false">SUM(X2462:AF2462)</f>
        <v>4263.87068677</v>
      </c>
      <c r="AH2462" s="20" t="n">
        <f aca="false">FIXED_BOM</f>
        <v>3666</v>
      </c>
      <c r="AI2462" s="24" t="n">
        <f aca="false">(AG2462+AH2462)*(1+CONT)</f>
        <v>9119.3512897855</v>
      </c>
      <c r="AJ2462" s="24" t="n">
        <f aca="false">IF(AR2462&gt;0,AI2462/AR2462,1000000000000)</f>
        <v>378.754532856967</v>
      </c>
      <c r="AK2462" s="8" t="n">
        <f aca="false">IF(AND(AP2462&gt;=V_NEED,AR2462&gt;=P_MIN,AQ2462&gt;=Z_MIN,F2462&lt;=N_CAP,D2462&lt;=R_MAX,OR(CORONA_REQ=0,O2462&gt;=G2462),OR(CORE_MODE&lt;&gt;3,E_CORE&lt;=E_NULL_MAX)),1,0)</f>
        <v>0</v>
      </c>
      <c r="AL2462" s="31" t="n">
        <f aca="false">IF(AK2462=1,IF(OBJECTIVE=1,AI2462,AJ2462),1000000000000)+ROW()*0.000000001</f>
        <v>1000000000000</v>
      </c>
      <c r="AM2462" s="31" t="n">
        <v>7.559661</v>
      </c>
      <c r="AN2462" s="41" t="n">
        <v>1.562769</v>
      </c>
      <c r="AO2462" s="31" t="n">
        <v>23.671674</v>
      </c>
      <c r="AP2462" s="31" t="n">
        <f aca="false">IF(CORE_MODE=1,G2462,IF(OR(CORE_MODE=3,CORE_MODE=4),G2462+(CHOOSE(N_CW+1,0,1,CW_N2,CW_N3,CW_N4,CW_N5,CW_N6)+CHOOSE(N_CW_A+1,0,CW_A1,CW_A2))*CW_PER_SWING*AM2462,AM2462))</f>
        <v>29.175666832843</v>
      </c>
      <c r="AQ2462" s="41" t="n">
        <f aca="false">IF(CORE_MODE=2,AN2462,K2462)</f>
        <v>1.583347</v>
      </c>
      <c r="AR2462" s="31" t="n">
        <f aca="false">IF(CORE_MODE=2,AO2462,L2462)</f>
        <v>24.077207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31" t="n">
        <v>13.132078</v>
      </c>
      <c r="H2463" s="8" t="n">
        <v>181.235439</v>
      </c>
      <c r="I2463" s="8" t="n">
        <v>3597.315024</v>
      </c>
      <c r="J2463" s="31" t="n">
        <v>19.84885</v>
      </c>
      <c r="K2463" s="41" t="n">
        <v>1.587445</v>
      </c>
      <c r="L2463" s="31" t="n">
        <v>29.283537</v>
      </c>
      <c r="M2463" s="8" t="n">
        <v>274</v>
      </c>
      <c r="N2463" s="8" t="n">
        <v>1152</v>
      </c>
      <c r="O2463" s="31" t="n">
        <v>12.486647</v>
      </c>
      <c r="P2463" s="31" t="n">
        <v>29.962368</v>
      </c>
      <c r="Q2463" s="31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31" t="n">
        <v>9.460547</v>
      </c>
      <c r="W2463" s="41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2*ROUNDUP(G2463*1000/V_ZENER,0)*PRICE_Z+(4+IF(CORE_MODE=1,1,0)+IF(OR(CORE_MODE=3,CORE_MODE=4),1+2*N_CW+2*N_CW_A,0))*ROUNDUP(G2463*DIODE_SAFETY/V_STICK,0)*PRICE_STICK</f>
        <v>101.7</v>
      </c>
      <c r="AG2463" s="24" t="n">
        <f aca="false">SUM(X2463:AF2463)</f>
        <v>4927.02565928</v>
      </c>
      <c r="AH2463" s="20" t="n">
        <f aca="false">FIXED_BOM</f>
        <v>3666</v>
      </c>
      <c r="AI2463" s="24" t="n">
        <f aca="false">(AG2463+AH2463)*(1+CONT)</f>
        <v>9881.979508172</v>
      </c>
      <c r="AJ2463" s="24" t="n">
        <f aca="false">IF(AR2463&gt;0,AI2463/AR2463,1000000000000)</f>
        <v>337.458535428012</v>
      </c>
      <c r="AK2463" s="8" t="n">
        <f aca="false">IF(AND(AP2463&gt;=V_NEED,AR2463&gt;=P_MIN,AQ2463&gt;=Z_MIN,F2463&lt;=N_CAP,D2463&lt;=R_MAX,OR(CORONA_REQ=0,O2463&gt;=G2463),OR(CORE_MODE&lt;&gt;3,E_CORE&lt;=E_NULL_MAX)),1,0)</f>
        <v>0</v>
      </c>
      <c r="AL2463" s="31" t="n">
        <f aca="false">IF(AK2463=1,IF(OBJECTIVE=1,AI2463,AJ2463),1000000000000)+ROW()*0.000000001</f>
        <v>1000000000000</v>
      </c>
      <c r="AM2463" s="31" t="n">
        <v>7.66349</v>
      </c>
      <c r="AN2463" s="41" t="n">
        <v>1.569672</v>
      </c>
      <c r="AO2463" s="31" t="n">
        <v>28.86176</v>
      </c>
      <c r="AP2463" s="31" t="n">
        <f aca="false">IF(CORE_MODE=1,G2463,IF(OR(CORE_MODE=3,CORE_MODE=4),G2463+(CHOOSE(N_CW+1,0,1,CW_N2,CW_N3,CW_N4,CW_N5,CW_N6)+CHOOSE(N_CW_A+1,0,CW_A1,CW_A2))*CW_PER_SWING*AM2463,AM2463))</f>
        <v>29.39601927787</v>
      </c>
      <c r="AQ2463" s="41" t="n">
        <f aca="false">IF(CORE_MODE=2,AN2463,K2463)</f>
        <v>1.587445</v>
      </c>
      <c r="AR2463" s="31" t="n">
        <f aca="false">IF(CORE_MODE=2,AO2463,L2463)</f>
        <v>29.283537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31" t="n">
        <v>13.132078</v>
      </c>
      <c r="H2464" s="8" t="n">
        <v>243.5782</v>
      </c>
      <c r="I2464" s="8" t="n">
        <v>4848.555032</v>
      </c>
      <c r="J2464" s="31" t="n">
        <v>19.905538</v>
      </c>
      <c r="K2464" s="41" t="n">
        <v>1.592889</v>
      </c>
      <c r="L2464" s="31" t="n">
        <v>39.714695</v>
      </c>
      <c r="M2464" s="8" t="n">
        <v>370</v>
      </c>
      <c r="N2464" s="8" t="n">
        <v>1344</v>
      </c>
      <c r="O2464" s="31" t="n">
        <v>12.486647</v>
      </c>
      <c r="P2464" s="31" t="n">
        <v>39.949824</v>
      </c>
      <c r="Q2464" s="31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31" t="n">
        <v>12.263672</v>
      </c>
      <c r="W2464" s="41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2*ROUNDUP(G2464*1000/V_ZENER,0)*PRICE_Z+(4+IF(CORE_MODE=1,1,0)+IF(OR(CORE_MODE=3,CORE_MODE=4),1+2*N_CW+2*N_CW_A,0))*ROUNDUP(G2464*DIODE_SAFETY/V_STICK,0)*PRICE_STICK</f>
        <v>101.7</v>
      </c>
      <c r="AG2464" s="24" t="n">
        <f aca="false">SUM(X2464:AF2464)</f>
        <v>6497.4030075</v>
      </c>
      <c r="AH2464" s="20" t="n">
        <f aca="false">FIXED_BOM</f>
        <v>3666</v>
      </c>
      <c r="AI2464" s="24" t="n">
        <f aca="false">(AG2464+AH2464)*(1+CONT)</f>
        <v>11687.913458625</v>
      </c>
      <c r="AJ2464" s="24" t="n">
        <f aca="false">IF(AR2464&gt;0,AI2464/AR2464,1000000000000)</f>
        <v>294.296946221669</v>
      </c>
      <c r="AK2464" s="8" t="n">
        <f aca="false">IF(AND(AP2464&gt;=V_NEED,AR2464&gt;=P_MIN,AQ2464&gt;=Z_MIN,F2464&lt;=N_CAP,D2464&lt;=R_MAX,OR(CORONA_REQ=0,O2464&gt;=G2464),OR(CORE_MODE&lt;&gt;3,E_CORE&lt;=E_NULL_MAX)),1,0)</f>
        <v>0</v>
      </c>
      <c r="AL2464" s="31" t="n">
        <f aca="false">IF(AK2464=1,IF(OBJECTIVE=1,AI2464,AJ2464),1000000000000)+ROW()*0.000000001</f>
        <v>1000000000000</v>
      </c>
      <c r="AM2464" s="31" t="n">
        <v>7.830375</v>
      </c>
      <c r="AN2464" s="41" t="n">
        <v>1.579355</v>
      </c>
      <c r="AO2464" s="31" t="n">
        <v>39.285987</v>
      </c>
      <c r="AP2464" s="31" t="n">
        <f aca="false">IF(CORE_MODE=1,G2464,IF(OR(CORE_MODE=3,CORE_MODE=4),G2464+(CHOOSE(N_CW+1,0,1,CW_N2,CW_N3,CW_N4,CW_N5,CW_N6)+CHOOSE(N_CW_A+1,0,CW_A1,CW_A2))*CW_PER_SWING*AM2464,AM2464))</f>
        <v>29.750193138625</v>
      </c>
      <c r="AQ2464" s="41" t="n">
        <f aca="false">IF(CORE_MODE=2,AN2464,K2464)</f>
        <v>1.592889</v>
      </c>
      <c r="AR2464" s="31" t="n">
        <f aca="false">IF(CORE_MODE=2,AO2464,L2464)</f>
        <v>39.714695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31" t="n">
        <v>13.132078</v>
      </c>
      <c r="H2465" s="8" t="n">
        <v>89.034946</v>
      </c>
      <c r="I2465" s="8" t="n">
        <v>1284.0133</v>
      </c>
      <c r="J2465" s="31" t="n">
        <v>14.421453</v>
      </c>
      <c r="K2465" s="41" t="n">
        <v>1.509402</v>
      </c>
      <c r="L2465" s="31" t="n">
        <v>9.510545</v>
      </c>
      <c r="M2465" s="8" t="n">
        <v>98</v>
      </c>
      <c r="N2465" s="8" t="n">
        <v>800</v>
      </c>
      <c r="O2465" s="31" t="n">
        <v>12.486647</v>
      </c>
      <c r="P2465" s="31" t="n">
        <v>11.570819</v>
      </c>
      <c r="Q2465" s="31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31" t="n">
        <v>4.321484</v>
      </c>
      <c r="W2465" s="41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2*ROUNDUP(G2465*1000/V_ZENER,0)*PRICE_Z+(4+IF(CORE_MODE=1,1,0)+IF(OR(CORE_MODE=3,CORE_MODE=4),1+2*N_CW+2*N_CW_A,0))*ROUNDUP(G2465*DIODE_SAFETY/V_STICK,0)*PRICE_STICK</f>
        <v>101.7</v>
      </c>
      <c r="AG2465" s="24" t="n">
        <f aca="false">SUM(X2465:AF2465)</f>
        <v>2049.29120768</v>
      </c>
      <c r="AH2465" s="20" t="n">
        <f aca="false">FIXED_BOM</f>
        <v>3666</v>
      </c>
      <c r="AI2465" s="24" t="n">
        <f aca="false">(AG2465+AH2465)*(1+CONT)</f>
        <v>6572.584888832</v>
      </c>
      <c r="AJ2465" s="24" t="n">
        <f aca="false">IF(AR2465&gt;0,AI2465/AR2465,1000000000000)</f>
        <v>691.083937758772</v>
      </c>
      <c r="AK2465" s="8" t="n">
        <f aca="false">IF(AND(AP2465&gt;=V_NEED,AR2465&gt;=P_MIN,AQ2465&gt;=Z_MIN,F2465&lt;=N_CAP,D2465&lt;=R_MAX,OR(CORONA_REQ=0,O2465&gt;=G2465),OR(CORE_MODE&lt;&gt;3,E_CORE&lt;=E_NULL_MAX)),1,0)</f>
        <v>0</v>
      </c>
      <c r="AL2465" s="31" t="n">
        <f aca="false">IF(AK2465=1,IF(OBJECTIVE=1,AI2465,AJ2465),1000000000000)+ROW()*0.000000001</f>
        <v>1000000000000</v>
      </c>
      <c r="AM2465" s="31" t="n">
        <v>7.333644</v>
      </c>
      <c r="AN2465" s="41" t="n">
        <v>1.467659</v>
      </c>
      <c r="AO2465" s="31" t="n">
        <v>9.091516</v>
      </c>
      <c r="AP2465" s="31" t="n">
        <f aca="false">IF(CORE_MODE=1,G2465,IF(OR(CORE_MODE=3,CORE_MODE=4),G2465+(CHOOSE(N_CW+1,0,1,CW_N2,CW_N3,CW_N4,CW_N5,CW_N6)+CHOOSE(N_CW_A+1,0,CW_A1,CW_A2))*CW_PER_SWING*AM2465,AM2465))</f>
        <v>28.695999316372</v>
      </c>
      <c r="AQ2465" s="41" t="n">
        <f aca="false">IF(CORE_MODE=2,AN2465,K2465)</f>
        <v>1.509402</v>
      </c>
      <c r="AR2465" s="31" t="n">
        <f aca="false">IF(CORE_MODE=2,AO2465,L2465)</f>
        <v>9.510545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31" t="n">
        <v>13.132078</v>
      </c>
      <c r="H2466" s="8" t="n">
        <v>138.769202</v>
      </c>
      <c r="I2466" s="8" t="n">
        <v>2017.735186</v>
      </c>
      <c r="J2466" s="31" t="n">
        <v>14.540223</v>
      </c>
      <c r="K2466" s="41" t="n">
        <v>1.527272</v>
      </c>
      <c r="L2466" s="31" t="n">
        <v>15.297022</v>
      </c>
      <c r="M2466" s="8" t="n">
        <v>146</v>
      </c>
      <c r="N2466" s="8" t="n">
        <v>896</v>
      </c>
      <c r="O2466" s="31" t="n">
        <v>12.486647</v>
      </c>
      <c r="P2466" s="31" t="n">
        <v>17.356228</v>
      </c>
      <c r="Q2466" s="31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31" t="n">
        <v>5.723047</v>
      </c>
      <c r="W2466" s="41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2*ROUNDUP(G2466*1000/V_ZENER,0)*PRICE_Z+(4+IF(CORE_MODE=1,1,0)+IF(OR(CORE_MODE=3,CORE_MODE=4),1+2*N_CW+2*N_CW_A,0))*ROUNDUP(G2466*DIODE_SAFETY/V_STICK,0)*PRICE_STICK</f>
        <v>101.7</v>
      </c>
      <c r="AG2466" s="24" t="n">
        <f aca="false">SUM(X2466:AF2466)</f>
        <v>2843.95633411</v>
      </c>
      <c r="AH2466" s="20" t="n">
        <f aca="false">FIXED_BOM</f>
        <v>3666</v>
      </c>
      <c r="AI2466" s="24" t="n">
        <f aca="false">(AG2466+AH2466)*(1+CONT)</f>
        <v>7486.4497842265</v>
      </c>
      <c r="AJ2466" s="24" t="n">
        <f aca="false">IF(AR2466&gt;0,AI2466/AR2466,1000000000000)</f>
        <v>489.405701595154</v>
      </c>
      <c r="AK2466" s="8" t="n">
        <f aca="false">IF(AND(AP2466&gt;=V_NEED,AR2466&gt;=P_MIN,AQ2466&gt;=Z_MIN,F2466&lt;=N_CAP,D2466&lt;=R_MAX,OR(CORONA_REQ=0,O2466&gt;=G2466),OR(CORE_MODE&lt;&gt;3,E_CORE&lt;=E_NULL_MAX)),1,0)</f>
        <v>0</v>
      </c>
      <c r="AL2466" s="31" t="n">
        <f aca="false">IF(AK2466=1,IF(OBJECTIVE=1,AI2466,AJ2466),1000000000000)+ROW()*0.000000001</f>
        <v>1000000000000</v>
      </c>
      <c r="AM2466" s="31" t="n">
        <v>7.424642</v>
      </c>
      <c r="AN2466" s="41" t="n">
        <v>1.498895</v>
      </c>
      <c r="AO2466" s="31" t="n">
        <v>14.871964</v>
      </c>
      <c r="AP2466" s="31" t="n">
        <f aca="false">IF(CORE_MODE=1,G2466,IF(OR(CORE_MODE=3,CORE_MODE=4),G2466+(CHOOSE(N_CW+1,0,1,CW_N2,CW_N3,CW_N4,CW_N5,CW_N6)+CHOOSE(N_CW_A+1,0,CW_A1,CW_A2))*CW_PER_SWING*AM2466,AM2466))</f>
        <v>28.889121004846</v>
      </c>
      <c r="AQ2466" s="41" t="n">
        <f aca="false">IF(CORE_MODE=2,AN2466,K2466)</f>
        <v>1.527272</v>
      </c>
      <c r="AR2466" s="31" t="n">
        <f aca="false">IF(CORE_MODE=2,AO2466,L2466)</f>
        <v>15.297022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31" t="n">
        <v>13.132078</v>
      </c>
      <c r="H2467" s="8" t="n">
        <v>188.503457</v>
      </c>
      <c r="I2467" s="8" t="n">
        <v>2751.457071</v>
      </c>
      <c r="J2467" s="31" t="n">
        <v>14.596322</v>
      </c>
      <c r="K2467" s="41" t="n">
        <v>1.53601</v>
      </c>
      <c r="L2467" s="31" t="n">
        <v>21.096361</v>
      </c>
      <c r="M2467" s="8" t="n">
        <v>194</v>
      </c>
      <c r="N2467" s="8" t="n">
        <v>992</v>
      </c>
      <c r="O2467" s="31" t="n">
        <v>12.486647</v>
      </c>
      <c r="P2467" s="31" t="n">
        <v>23.141638</v>
      </c>
      <c r="Q2467" s="31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31" t="n">
        <v>7.124609</v>
      </c>
      <c r="W2467" s="41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2*ROUNDUP(G2467*1000/V_ZENER,0)*PRICE_Z+(4+IF(CORE_MODE=1,1,0)+IF(OR(CORE_MODE=3,CORE_MODE=4),1+2*N_CW+2*N_CW_A,0))*ROUNDUP(G2467*DIODE_SAFETY/V_STICK,0)*PRICE_STICK</f>
        <v>101.7</v>
      </c>
      <c r="AG2467" s="24" t="n">
        <f aca="false">SUM(X2467:AF2467)</f>
        <v>3638.62142298</v>
      </c>
      <c r="AH2467" s="20" t="n">
        <f aca="false">FIXED_BOM</f>
        <v>3666</v>
      </c>
      <c r="AI2467" s="24" t="n">
        <f aca="false">(AG2467+AH2467)*(1+CONT)</f>
        <v>8400.314636427</v>
      </c>
      <c r="AJ2467" s="24" t="n">
        <f aca="false">IF(AR2467&gt;0,AI2467/AR2467,1000000000000)</f>
        <v>398.187850332434</v>
      </c>
      <c r="AK2467" s="8" t="n">
        <f aca="false">IF(AND(AP2467&gt;=V_NEED,AR2467&gt;=P_MIN,AQ2467&gt;=Z_MIN,F2467&lt;=N_CAP,D2467&lt;=R_MAX,OR(CORONA_REQ=0,O2467&gt;=G2467),OR(CORE_MODE&lt;&gt;3,E_CORE&lt;=E_NULL_MAX)),1,0)</f>
        <v>0</v>
      </c>
      <c r="AL2467" s="31" t="n">
        <f aca="false">IF(AK2467=1,IF(OBJECTIVE=1,AI2467,AJ2467),1000000000000)+ROW()*0.000000001</f>
        <v>1000000000000</v>
      </c>
      <c r="AM2467" s="31" t="n">
        <v>7.498528</v>
      </c>
      <c r="AN2467" s="41" t="n">
        <v>1.515146</v>
      </c>
      <c r="AO2467" s="31" t="n">
        <v>20.68425</v>
      </c>
      <c r="AP2467" s="31" t="n">
        <f aca="false">IF(CORE_MODE=1,G2467,IF(OR(CORE_MODE=3,CORE_MODE=4),G2467+(CHOOSE(N_CW+1,0,1,CW_N2,CW_N3,CW_N4,CW_N5,CW_N6)+CHOOSE(N_CW_A+1,0,CW_A1,CW_A2))*CW_PER_SWING*AM2467,AM2467))</f>
        <v>29.045926528864</v>
      </c>
      <c r="AQ2467" s="41" t="n">
        <f aca="false">IF(CORE_MODE=2,AN2467,K2467)</f>
        <v>1.53601</v>
      </c>
      <c r="AR2467" s="31" t="n">
        <f aca="false">IF(CORE_MODE=2,AO2467,L2467)</f>
        <v>21.096361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31" t="n">
        <v>13.132078</v>
      </c>
      <c r="H2468" s="8" t="n">
        <v>238.237712</v>
      </c>
      <c r="I2468" s="8" t="n">
        <v>3485.178957</v>
      </c>
      <c r="J2468" s="31" t="n">
        <v>14.628998</v>
      </c>
      <c r="K2468" s="41" t="n">
        <v>1.541385</v>
      </c>
      <c r="L2468" s="31" t="n">
        <v>26.905434</v>
      </c>
      <c r="M2468" s="8" t="n">
        <v>242</v>
      </c>
      <c r="N2468" s="8" t="n">
        <v>1088</v>
      </c>
      <c r="O2468" s="31" t="n">
        <v>12.486647</v>
      </c>
      <c r="P2468" s="31" t="n">
        <v>28.927047</v>
      </c>
      <c r="Q2468" s="31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31" t="n">
        <v>8.526172</v>
      </c>
      <c r="W2468" s="41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2*ROUNDUP(G2468*1000/V_ZENER,0)*PRICE_Z+(4+IF(CORE_MODE=1,1,0)+IF(OR(CORE_MODE=3,CORE_MODE=4),1+2*N_CW+2*N_CW_A,0))*ROUNDUP(G2468*DIODE_SAFETY/V_STICK,0)*PRICE_STICK</f>
        <v>101.7</v>
      </c>
      <c r="AG2468" s="24" t="n">
        <f aca="false">SUM(X2468:AF2468)</f>
        <v>4433.28654791</v>
      </c>
      <c r="AH2468" s="20" t="n">
        <f aca="false">FIXED_BOM</f>
        <v>3666</v>
      </c>
      <c r="AI2468" s="24" t="n">
        <f aca="false">(AG2468+AH2468)*(1+CONT)</f>
        <v>9314.1795300965</v>
      </c>
      <c r="AJ2468" s="24" t="n">
        <f aca="false">IF(AR2468&gt;0,AI2468/AR2468,1000000000000)</f>
        <v>346.182095783941</v>
      </c>
      <c r="AK2468" s="8" t="n">
        <f aca="false">IF(AND(AP2468&gt;=V_NEED,AR2468&gt;=P_MIN,AQ2468&gt;=Z_MIN,F2468&lt;=N_CAP,D2468&lt;=R_MAX,OR(CORONA_REQ=0,O2468&gt;=G2468),OR(CORE_MODE&lt;&gt;3,E_CORE&lt;=E_NULL_MAX)),1,0)</f>
        <v>0</v>
      </c>
      <c r="AL2468" s="31" t="n">
        <f aca="false">IF(AK2468=1,IF(OBJECTIVE=1,AI2468,AJ2468),1000000000000)+ROW()*0.000000001</f>
        <v>1000000000000</v>
      </c>
      <c r="AM2468" s="31" t="n">
        <v>7.599483</v>
      </c>
      <c r="AN2468" s="41" t="n">
        <v>1.524582</v>
      </c>
      <c r="AO2468" s="31" t="n">
        <v>26.49228</v>
      </c>
      <c r="AP2468" s="31" t="n">
        <f aca="false">IF(CORE_MODE=1,G2468,IF(OR(CORE_MODE=3,CORE_MODE=4),G2468+(CHOOSE(N_CW+1,0,1,CW_N2,CW_N3,CW_N4,CW_N5,CW_N6)+CHOOSE(N_CW_A+1,0,CW_A1,CW_A2))*CW_PER_SWING*AM2468,AM2468))</f>
        <v>29.260179590029</v>
      </c>
      <c r="AQ2468" s="41" t="n">
        <f aca="false">IF(CORE_MODE=2,AN2468,K2468)</f>
        <v>1.541385</v>
      </c>
      <c r="AR2468" s="31" t="n">
        <f aca="false">IF(CORE_MODE=2,AO2468,L2468)</f>
        <v>26.905434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31" t="n">
        <v>13.132078</v>
      </c>
      <c r="H2469" s="8" t="n">
        <v>287.971967</v>
      </c>
      <c r="I2469" s="8" t="n">
        <v>4218.900843</v>
      </c>
      <c r="J2469" s="31" t="n">
        <v>14.650387</v>
      </c>
      <c r="K2469" s="41" t="n">
        <v>1.544399</v>
      </c>
      <c r="L2469" s="31" t="n">
        <v>32.692921</v>
      </c>
      <c r="M2469" s="8" t="n">
        <v>290</v>
      </c>
      <c r="N2469" s="8" t="n">
        <v>1184</v>
      </c>
      <c r="O2469" s="31" t="n">
        <v>12.486647</v>
      </c>
      <c r="P2469" s="31" t="n">
        <v>34.712456</v>
      </c>
      <c r="Q2469" s="31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31" t="n">
        <v>9.927734</v>
      </c>
      <c r="W2469" s="41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2*ROUNDUP(G2469*1000/V_ZENER,0)*PRICE_Z+(4+IF(CORE_MODE=1,1,0)+IF(OR(CORE_MODE=3,CORE_MODE=4),1+2*N_CW+2*N_CW_A,0))*ROUNDUP(G2469*DIODE_SAFETY/V_STICK,0)*PRICE_STICK</f>
        <v>101.7</v>
      </c>
      <c r="AG2469" s="24" t="n">
        <f aca="false">SUM(X2469:AF2469)</f>
        <v>5227.95161434</v>
      </c>
      <c r="AH2469" s="20" t="n">
        <f aca="false">FIXED_BOM</f>
        <v>3666</v>
      </c>
      <c r="AI2469" s="24" t="n">
        <f aca="false">(AG2469+AH2469)*(1+CONT)</f>
        <v>10228.044356491</v>
      </c>
      <c r="AJ2469" s="24" t="n">
        <f aca="false">IF(AR2469&gt;0,AI2469/AR2469,1000000000000)</f>
        <v>312.851958272282</v>
      </c>
      <c r="AK2469" s="8" t="n">
        <f aca="false">IF(AND(AP2469&gt;=V_NEED,AR2469&gt;=P_MIN,AQ2469&gt;=Z_MIN,F2469&lt;=N_CAP,D2469&lt;=R_MAX,OR(CORONA_REQ=0,O2469&gt;=G2469),OR(CORE_MODE&lt;&gt;3,E_CORE&lt;=E_NULL_MAX)),1,0)</f>
        <v>0</v>
      </c>
      <c r="AL2469" s="31" t="n">
        <f aca="false">IF(AK2469=1,IF(OBJECTIVE=1,AI2469,AJ2469),1000000000000)+ROW()*0.000000001</f>
        <v>1000000000000</v>
      </c>
      <c r="AM2469" s="31" t="n">
        <v>7.701917</v>
      </c>
      <c r="AN2469" s="41" t="n">
        <v>1.530098</v>
      </c>
      <c r="AO2469" s="31" t="n">
        <v>32.269176</v>
      </c>
      <c r="AP2469" s="31" t="n">
        <f aca="false">IF(CORE_MODE=1,G2469,IF(OR(CORE_MODE=3,CORE_MODE=4),G2469+(CHOOSE(N_CW+1,0,1,CW_N2,CW_N3,CW_N4,CW_N5,CW_N6)+CHOOSE(N_CW_A+1,0,CW_A1,CW_A2))*CW_PER_SWING*AM2469,AM2469))</f>
        <v>29.477571478171</v>
      </c>
      <c r="AQ2469" s="41" t="n">
        <f aca="false">IF(CORE_MODE=2,AN2469,K2469)</f>
        <v>1.544399</v>
      </c>
      <c r="AR2469" s="31" t="n">
        <f aca="false">IF(CORE_MODE=2,AO2469,L2469)</f>
        <v>32.692921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31" t="n">
        <v>13.132078</v>
      </c>
      <c r="H2470" s="8" t="n">
        <v>387.440477</v>
      </c>
      <c r="I2470" s="8" t="n">
        <v>5686.344614</v>
      </c>
      <c r="J2470" s="31" t="n">
        <v>14.676692</v>
      </c>
      <c r="K2470" s="41" t="n">
        <v>1.548466</v>
      </c>
      <c r="L2470" s="31" t="n">
        <v>44.288322</v>
      </c>
      <c r="M2470" s="8" t="n">
        <v>386</v>
      </c>
      <c r="N2470" s="8" t="n">
        <v>1376</v>
      </c>
      <c r="O2470" s="31" t="n">
        <v>12.486647</v>
      </c>
      <c r="P2470" s="31" t="n">
        <v>46.283275</v>
      </c>
      <c r="Q2470" s="31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31" t="n">
        <v>12.730859</v>
      </c>
      <c r="W2470" s="41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2*ROUNDUP(G2470*1000/V_ZENER,0)*PRICE_Z+(4+IF(CORE_MODE=1,1,0)+IF(OR(CORE_MODE=3,CORE_MODE=4),1+2*N_CW+2*N_CW_A,0))*ROUNDUP(G2470*DIODE_SAFETY/V_STICK,0)*PRICE_STICK</f>
        <v>101.7</v>
      </c>
      <c r="AG2470" s="24" t="n">
        <f aca="false">SUM(X2470:AF2470)</f>
        <v>6817.28181617</v>
      </c>
      <c r="AH2470" s="20" t="n">
        <f aca="false">FIXED_BOM</f>
        <v>3666</v>
      </c>
      <c r="AI2470" s="24" t="n">
        <f aca="false">(AG2470+AH2470)*(1+CONT)</f>
        <v>12055.7740885955</v>
      </c>
      <c r="AJ2470" s="24" t="n">
        <f aca="false">IF(AR2470&gt;0,AI2470/AR2470,1000000000000)</f>
        <v>272.211127994316</v>
      </c>
      <c r="AK2470" s="8" t="n">
        <f aca="false">IF(AND(AP2470&gt;=V_NEED,AR2470&gt;=P_MIN,AQ2470&gt;=Z_MIN,F2470&lt;=N_CAP,D2470&lt;=R_MAX,OR(CORONA_REQ=0,O2470&gt;=G2470),OR(CORE_MODE&lt;&gt;3,E_CORE&lt;=E_NULL_MAX)),1,0)</f>
        <v>0</v>
      </c>
      <c r="AL2470" s="31" t="n">
        <f aca="false">IF(AK2470=1,IF(OBJECTIVE=1,AI2470,AJ2470),1000000000000)+ROW()*0.000000001</f>
        <v>1000000000000</v>
      </c>
      <c r="AM2470" s="31" t="n">
        <v>7.861944</v>
      </c>
      <c r="AN2470" s="41" t="n">
        <v>1.538102</v>
      </c>
      <c r="AO2470" s="31" t="n">
        <v>43.879865</v>
      </c>
      <c r="AP2470" s="31" t="n">
        <f aca="false">IF(CORE_MODE=1,G2470,IF(OR(CORE_MODE=3,CORE_MODE=4),G2470+(CHOOSE(N_CW+1,0,1,CW_N2,CW_N3,CW_N4,CW_N5,CW_N6)+CHOOSE(N_CW_A+1,0,CW_A1,CW_A2))*CW_PER_SWING*AM2470,AM2470))</f>
        <v>29.817190859272</v>
      </c>
      <c r="AQ2470" s="41" t="n">
        <f aca="false">IF(CORE_MODE=2,AN2470,K2470)</f>
        <v>1.548466</v>
      </c>
      <c r="AR2470" s="31" t="n">
        <f aca="false">IF(CORE_MODE=2,AO2470,L2470)</f>
        <v>44.288322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31" t="n">
        <v>13.132078</v>
      </c>
      <c r="H2471" s="8" t="n">
        <v>44.257649</v>
      </c>
      <c r="I2471" s="8" t="n">
        <v>907.55239</v>
      </c>
      <c r="J2471" s="31" t="n">
        <v>20.506114</v>
      </c>
      <c r="K2471" s="41" t="n">
        <v>1.53873</v>
      </c>
      <c r="L2471" s="31" t="n">
        <v>6.965768</v>
      </c>
      <c r="M2471" s="8" t="n">
        <v>96</v>
      </c>
      <c r="N2471" s="8" t="n">
        <v>796</v>
      </c>
      <c r="O2471" s="31" t="n">
        <v>13.305303</v>
      </c>
      <c r="P2471" s="31" t="n">
        <v>10.505117</v>
      </c>
      <c r="Q2471" s="31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31" t="n">
        <v>4.263086</v>
      </c>
      <c r="W2471" s="41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2*ROUNDUP(G2471*1000/V_ZENER,0)*PRICE_Z+(4+IF(CORE_MODE=1,1,0)+IF(OR(CORE_MODE=3,CORE_MODE=4),1+2*N_CW+2*N_CW_A,0))*ROUNDUP(G2471*DIODE_SAFETY/V_STICK,0)*PRICE_STICK</f>
        <v>101.7</v>
      </c>
      <c r="AG2471" s="24" t="n">
        <f aca="false">SUM(X2471:AF2471)</f>
        <v>1963.09410624</v>
      </c>
      <c r="AH2471" s="20" t="n">
        <f aca="false">FIXED_BOM</f>
        <v>3666</v>
      </c>
      <c r="AI2471" s="24" t="n">
        <f aca="false">(AG2471+AH2471)*(1+CONT)</f>
        <v>6473.458222176</v>
      </c>
      <c r="AJ2471" s="24" t="n">
        <f aca="false">IF(AR2471&gt;0,AI2471/AR2471,1000000000000)</f>
        <v>929.324407901038</v>
      </c>
      <c r="AK2471" s="8" t="n">
        <f aca="false">IF(AND(AP2471&gt;=V_NEED,AR2471&gt;=P_MIN,AQ2471&gt;=Z_MIN,F2471&lt;=N_CAP,D2471&lt;=R_MAX,OR(CORONA_REQ=0,O2471&gt;=G2471),OR(CORE_MODE&lt;&gt;3,E_CORE&lt;=E_NULL_MAX)),1,0)</f>
        <v>1</v>
      </c>
      <c r="AL2471" s="31" t="n">
        <f aca="false">IF(AK2471=1,IF(OBJECTIVE=1,AI2471,AJ2471),1000000000000)+ROW()*0.000000001</f>
        <v>6473.458224647</v>
      </c>
      <c r="AM2471" s="31" t="n">
        <v>7.336752</v>
      </c>
      <c r="AN2471" s="41" t="n">
        <v>1.478004</v>
      </c>
      <c r="AO2471" s="31" t="n">
        <v>6.548199</v>
      </c>
      <c r="AP2471" s="31" t="n">
        <f aca="false">IF(CORE_MODE=1,G2471,IF(OR(CORE_MODE=3,CORE_MODE=4),G2471+(CHOOSE(N_CW+1,0,1,CW_N2,CW_N3,CW_N4,CW_N5,CW_N6)+CHOOSE(N_CW_A+1,0,CW_A1,CW_A2))*CW_PER_SWING*AM2471,AM2471))</f>
        <v>28.702595309776</v>
      </c>
      <c r="AQ2471" s="41" t="n">
        <f aca="false">IF(CORE_MODE=2,AN2471,K2471)</f>
        <v>1.53873</v>
      </c>
      <c r="AR2471" s="31" t="n">
        <f aca="false">IF(CORE_MODE=2,AO2471,L2471)</f>
        <v>6.965768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31" t="n">
        <v>13.132078</v>
      </c>
      <c r="H2472" s="8" t="n">
        <v>68.404876</v>
      </c>
      <c r="I2472" s="8" t="n">
        <v>1426.153756</v>
      </c>
      <c r="J2472" s="31" t="n">
        <v>20.848715</v>
      </c>
      <c r="K2472" s="41" t="n">
        <v>1.566045</v>
      </c>
      <c r="L2472" s="31" t="n">
        <v>11.323316</v>
      </c>
      <c r="M2472" s="8" t="n">
        <v>138.5</v>
      </c>
      <c r="N2472" s="8" t="n">
        <v>881</v>
      </c>
      <c r="O2472" s="31" t="n">
        <v>13.305303</v>
      </c>
      <c r="P2472" s="31" t="n">
        <v>15.757675</v>
      </c>
      <c r="Q2472" s="31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31" t="n">
        <v>5.504053</v>
      </c>
      <c r="W2472" s="41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2*ROUNDUP(G2472*1000/V_ZENER,0)*PRICE_Z+(4+IF(CORE_MODE=1,1,0)+IF(OR(CORE_MODE=3,CORE_MODE=4),1+2*N_CW+2*N_CW_A,0))*ROUNDUP(G2472*DIODE_SAFETY/V_STICK,0)*PRICE_STICK</f>
        <v>101.7</v>
      </c>
      <c r="AG2472" s="24" t="n">
        <f aca="false">SUM(X2472:AF2472)</f>
        <v>2643.67163179</v>
      </c>
      <c r="AH2472" s="20" t="n">
        <f aca="false">FIXED_BOM</f>
        <v>3666</v>
      </c>
      <c r="AI2472" s="24" t="n">
        <f aca="false">(AG2472+AH2472)*(1+CONT)</f>
        <v>7256.1223765585</v>
      </c>
      <c r="AJ2472" s="24" t="n">
        <f aca="false">IF(AR2472&gt;0,AI2472/AR2472,1000000000000)</f>
        <v>640.81249490507</v>
      </c>
      <c r="AK2472" s="8" t="n">
        <f aca="false">IF(AND(AP2472&gt;=V_NEED,AR2472&gt;=P_MIN,AQ2472&gt;=Z_MIN,F2472&lt;=N_CAP,D2472&lt;=R_MAX,OR(CORONA_REQ=0,O2472&gt;=G2472),OR(CORE_MODE&lt;&gt;3,E_CORE&lt;=E_NULL_MAX)),1,0)</f>
        <v>1</v>
      </c>
      <c r="AL2472" s="31" t="n">
        <f aca="false">IF(AK2472=1,IF(OBJECTIVE=1,AI2472,AJ2472),1000000000000)+ROW()*0.000000001</f>
        <v>7256.1223790305</v>
      </c>
      <c r="AM2472" s="31" t="n">
        <v>7.394953</v>
      </c>
      <c r="AN2472" s="41" t="n">
        <v>1.524883</v>
      </c>
      <c r="AO2472" s="31" t="n">
        <v>10.908031</v>
      </c>
      <c r="AP2472" s="31" t="n">
        <f aca="false">IF(CORE_MODE=1,G2472,IF(OR(CORE_MODE=3,CORE_MODE=4),G2472+(CHOOSE(N_CW+1,0,1,CW_N2,CW_N3,CW_N4,CW_N5,CW_N6)+CHOOSE(N_CW_A+1,0,CW_A1,CW_A2))*CW_PER_SWING*AM2472,AM2472))</f>
        <v>28.826113138639</v>
      </c>
      <c r="AQ2472" s="41" t="n">
        <f aca="false">IF(CORE_MODE=2,AN2472,K2472)</f>
        <v>1.566045</v>
      </c>
      <c r="AR2472" s="31" t="n">
        <f aca="false">IF(CORE_MODE=2,AO2472,L2472)</f>
        <v>11.323316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31" t="n">
        <v>13.132078</v>
      </c>
      <c r="H2473" s="8" t="n">
        <v>92.552104</v>
      </c>
      <c r="I2473" s="8" t="n">
        <v>1944.755122</v>
      </c>
      <c r="J2473" s="31" t="n">
        <v>21.012544</v>
      </c>
      <c r="K2473" s="41" t="n">
        <v>1.579843</v>
      </c>
      <c r="L2473" s="31" t="n">
        <v>15.687884</v>
      </c>
      <c r="M2473" s="8" t="n">
        <v>189.5</v>
      </c>
      <c r="N2473" s="8" t="n">
        <v>983</v>
      </c>
      <c r="O2473" s="31" t="n">
        <v>13.305303</v>
      </c>
      <c r="P2473" s="31" t="n">
        <v>21.010233</v>
      </c>
      <c r="Q2473" s="31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31" t="n">
        <v>6.993213</v>
      </c>
      <c r="W2473" s="41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2*ROUNDUP(G2473*1000/V_ZENER,0)*PRICE_Z+(4+IF(CORE_MODE=1,1,0)+IF(OR(CORE_MODE=3,CORE_MODE=4),1+2*N_CW+2*N_CW_A,0))*ROUNDUP(G2473*DIODE_SAFETY/V_STICK,0)*PRICE_STICK</f>
        <v>101.7</v>
      </c>
      <c r="AG2473" s="24" t="n">
        <f aca="false">SUM(X2473:AF2473)</f>
        <v>3456.25500369</v>
      </c>
      <c r="AH2473" s="20" t="n">
        <f aca="false">FIXED_BOM</f>
        <v>3666</v>
      </c>
      <c r="AI2473" s="24" t="n">
        <f aca="false">(AG2473+AH2473)*(1+CONT)</f>
        <v>8190.5932542435</v>
      </c>
      <c r="AJ2473" s="24" t="n">
        <f aca="false">IF(AR2473&gt;0,AI2473/AR2473,1000000000000)</f>
        <v>522.096750220967</v>
      </c>
      <c r="AK2473" s="8" t="n">
        <f aca="false">IF(AND(AP2473&gt;=V_NEED,AR2473&gt;=P_MIN,AQ2473&gt;=Z_MIN,F2473&lt;=N_CAP,D2473&lt;=R_MAX,OR(CORONA_REQ=0,O2473&gt;=G2473),OR(CORE_MODE&lt;&gt;3,E_CORE&lt;=E_NULL_MAX)),1,0)</f>
        <v>0</v>
      </c>
      <c r="AL2473" s="31" t="n">
        <f aca="false">IF(AK2473=1,IF(OBJECTIVE=1,AI2473,AJ2473),1000000000000)+ROW()*0.000000001</f>
        <v>1000000000000</v>
      </c>
      <c r="AM2473" s="31" t="n">
        <v>7.465187</v>
      </c>
      <c r="AN2473" s="41" t="n">
        <v>1.547638</v>
      </c>
      <c r="AO2473" s="31" t="n">
        <v>15.256928</v>
      </c>
      <c r="AP2473" s="31" t="n">
        <f aca="false">IF(CORE_MODE=1,G2473,IF(OR(CORE_MODE=3,CORE_MODE=4),G2473+(CHOOSE(N_CW+1,0,1,CW_N2,CW_N3,CW_N4,CW_N5,CW_N6)+CHOOSE(N_CW_A+1,0,CW_A1,CW_A2))*CW_PER_SWING*AM2473,AM2473))</f>
        <v>28.975168158181</v>
      </c>
      <c r="AQ2473" s="41" t="n">
        <f aca="false">IF(CORE_MODE=2,AN2473,K2473)</f>
        <v>1.579843</v>
      </c>
      <c r="AR2473" s="31" t="n">
        <f aca="false">IF(CORE_MODE=2,AO2473,L2473)</f>
        <v>15.687884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31" t="n">
        <v>13.132078</v>
      </c>
      <c r="H2474" s="8" t="n">
        <v>116.699332</v>
      </c>
      <c r="I2474" s="8" t="n">
        <v>2463.356487</v>
      </c>
      <c r="J2474" s="31" t="n">
        <v>21.108574</v>
      </c>
      <c r="K2474" s="41" t="n">
        <v>1.58713</v>
      </c>
      <c r="L2474" s="31" t="n">
        <v>20.037598</v>
      </c>
      <c r="M2474" s="8" t="n">
        <v>232</v>
      </c>
      <c r="N2474" s="8" t="n">
        <v>1068</v>
      </c>
      <c r="O2474" s="31" t="n">
        <v>13.305303</v>
      </c>
      <c r="P2474" s="31" t="n">
        <v>26.262792</v>
      </c>
      <c r="Q2474" s="31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31" t="n">
        <v>8.23418</v>
      </c>
      <c r="W2474" s="41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2*ROUNDUP(G2474*1000/V_ZENER,0)*PRICE_Z+(4+IF(CORE_MODE=1,1,0)+IF(OR(CORE_MODE=3,CORE_MODE=4),1+2*N_CW+2*N_CW_A,0))*ROUNDUP(G2474*DIODE_SAFETY/V_STICK,0)*PRICE_STICK</f>
        <v>101.7</v>
      </c>
      <c r="AG2474" s="24" t="n">
        <f aca="false">SUM(X2474:AF2474)</f>
        <v>4136.83260121</v>
      </c>
      <c r="AH2474" s="20" t="n">
        <f aca="false">FIXED_BOM</f>
        <v>3666</v>
      </c>
      <c r="AI2474" s="24" t="n">
        <f aca="false">(AG2474+AH2474)*(1+CONT)</f>
        <v>8973.2574913915</v>
      </c>
      <c r="AJ2474" s="24" t="n">
        <f aca="false">IF(AR2474&gt;0,AI2474/AR2474,1000000000000)</f>
        <v>447.821015841894</v>
      </c>
      <c r="AK2474" s="8" t="n">
        <f aca="false">IF(AND(AP2474&gt;=V_NEED,AR2474&gt;=P_MIN,AQ2474&gt;=Z_MIN,F2474&lt;=N_CAP,D2474&lt;=R_MAX,OR(CORONA_REQ=0,O2474&gt;=G2474),OR(CORE_MODE&lt;&gt;3,E_CORE&lt;=E_NULL_MAX)),1,0)</f>
        <v>0</v>
      </c>
      <c r="AL2474" s="31" t="n">
        <f aca="false">IF(AK2474=1,IF(OBJECTIVE=1,AI2474,AJ2474),1000000000000)+ROW()*0.000000001</f>
        <v>1000000000000</v>
      </c>
      <c r="AM2474" s="31" t="n">
        <v>7.523137</v>
      </c>
      <c r="AN2474" s="41" t="n">
        <v>1.561182</v>
      </c>
      <c r="AO2474" s="31" t="n">
        <v>19.607531</v>
      </c>
      <c r="AP2474" s="31" t="n">
        <f aca="false">IF(CORE_MODE=1,G2474,IF(OR(CORE_MODE=3,CORE_MODE=4),G2474+(CHOOSE(N_CW+1,0,1,CW_N2,CW_N3,CW_N4,CW_N5,CW_N6)+CHOOSE(N_CW_A+1,0,CW_A1,CW_A2))*CW_PER_SWING*AM2474,AM2474))</f>
        <v>29.098153299031</v>
      </c>
      <c r="AQ2474" s="41" t="n">
        <f aca="false">IF(CORE_MODE=2,AN2474,K2474)</f>
        <v>1.58713</v>
      </c>
      <c r="AR2474" s="31" t="n">
        <f aca="false">IF(CORE_MODE=2,AO2474,L2474)</f>
        <v>20.037598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31" t="n">
        <v>13.132078</v>
      </c>
      <c r="H2475" s="8" t="n">
        <v>140.84656</v>
      </c>
      <c r="I2475" s="8" t="n">
        <v>2981.957853</v>
      </c>
      <c r="J2475" s="31" t="n">
        <v>21.171677</v>
      </c>
      <c r="K2475" s="41" t="n">
        <v>1.59244</v>
      </c>
      <c r="L2475" s="31" t="n">
        <v>24.403502</v>
      </c>
      <c r="M2475" s="8" t="n">
        <v>283</v>
      </c>
      <c r="N2475" s="8" t="n">
        <v>1170</v>
      </c>
      <c r="O2475" s="31" t="n">
        <v>13.305303</v>
      </c>
      <c r="P2475" s="31" t="n">
        <v>31.51535</v>
      </c>
      <c r="Q2475" s="31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31" t="n">
        <v>9.72334</v>
      </c>
      <c r="W2475" s="41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2*ROUNDUP(G2475*1000/V_ZENER,0)*PRICE_Z+(4+IF(CORE_MODE=1,1,0)+IF(OR(CORE_MODE=3,CORE_MODE=4),1+2*N_CW+2*N_CW_A,0))*ROUNDUP(G2475*DIODE_SAFETY/V_STICK,0)*PRICE_STICK</f>
        <v>101.7</v>
      </c>
      <c r="AG2475" s="24" t="n">
        <f aca="false">SUM(X2475:AF2475)</f>
        <v>4949.41597161</v>
      </c>
      <c r="AH2475" s="20" t="n">
        <f aca="false">FIXED_BOM</f>
        <v>3666</v>
      </c>
      <c r="AI2475" s="24" t="n">
        <f aca="false">(AG2475+AH2475)*(1+CONT)</f>
        <v>9907.7283673515</v>
      </c>
      <c r="AJ2475" s="24" t="n">
        <f aca="false">IF(AR2475&gt;0,AI2475/AR2475,1000000000000)</f>
        <v>405.996170850868</v>
      </c>
      <c r="AK2475" s="8" t="n">
        <f aca="false">IF(AND(AP2475&gt;=V_NEED,AR2475&gt;=P_MIN,AQ2475&gt;=Z_MIN,F2475&lt;=N_CAP,D2475&lt;=R_MAX,OR(CORONA_REQ=0,O2475&gt;=G2475),OR(CORE_MODE&lt;&gt;3,E_CORE&lt;=E_NULL_MAX)),1,0)</f>
        <v>0</v>
      </c>
      <c r="AL2475" s="31" t="n">
        <f aca="false">IF(AK2475=1,IF(OBJECTIVE=1,AI2475,AJ2475),1000000000000)+ROW()*0.000000001</f>
        <v>1000000000000</v>
      </c>
      <c r="AM2475" s="31" t="n">
        <v>7.569901</v>
      </c>
      <c r="AN2475" s="41" t="n">
        <v>1.571609</v>
      </c>
      <c r="AO2475" s="31" t="n">
        <v>23.99806</v>
      </c>
      <c r="AP2475" s="31" t="n">
        <f aca="false">IF(CORE_MODE=1,G2475,IF(OR(CORE_MODE=3,CORE_MODE=4),G2475+(CHOOSE(N_CW+1,0,1,CW_N2,CW_N3,CW_N4,CW_N5,CW_N6)+CHOOSE(N_CW_A+1,0,CW_A1,CW_A2))*CW_PER_SWING*AM2475,AM2475))</f>
        <v>29.197398805963</v>
      </c>
      <c r="AQ2475" s="41" t="n">
        <f aca="false">IF(CORE_MODE=2,AN2475,K2475)</f>
        <v>1.59244</v>
      </c>
      <c r="AR2475" s="31" t="n">
        <f aca="false">IF(CORE_MODE=2,AO2475,L2475)</f>
        <v>24.403502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31" t="n">
        <v>13.132078</v>
      </c>
      <c r="H2476" s="8" t="n">
        <v>189.141015</v>
      </c>
      <c r="I2476" s="8" t="n">
        <v>4019.160585</v>
      </c>
      <c r="J2476" s="31" t="n">
        <v>21.249545</v>
      </c>
      <c r="K2476" s="41" t="n">
        <v>1.59858</v>
      </c>
      <c r="L2476" s="31" t="n">
        <v>33.137358</v>
      </c>
      <c r="M2476" s="8" t="n">
        <v>368</v>
      </c>
      <c r="N2476" s="8" t="n">
        <v>1340</v>
      </c>
      <c r="O2476" s="31" t="n">
        <v>13.305303</v>
      </c>
      <c r="P2476" s="31" t="n">
        <v>42.020467</v>
      </c>
      <c r="Q2476" s="31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31" t="n">
        <v>12.205273</v>
      </c>
      <c r="W2476" s="41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2*ROUNDUP(G2476*1000/V_ZENER,0)*PRICE_Z+(4+IF(CORE_MODE=1,1,0)+IF(OR(CORE_MODE=3,CORE_MODE=4),1+2*N_CW+2*N_CW_A,0))*ROUNDUP(G2476*DIODE_SAFETY/V_STICK,0)*PRICE_STICK</f>
        <v>101.7</v>
      </c>
      <c r="AG2476" s="24" t="n">
        <f aca="false">SUM(X2476:AF2476)</f>
        <v>6310.57096571</v>
      </c>
      <c r="AH2476" s="20" t="n">
        <f aca="false">FIXED_BOM</f>
        <v>3666</v>
      </c>
      <c r="AI2476" s="24" t="n">
        <f aca="false">(AG2476+AH2476)*(1+CONT)</f>
        <v>11473.0566105665</v>
      </c>
      <c r="AJ2476" s="24" t="n">
        <f aca="false">IF(AR2476&gt;0,AI2476/AR2476,1000000000000)</f>
        <v>346.227258388146</v>
      </c>
      <c r="AK2476" s="8" t="n">
        <f aca="false">IF(AND(AP2476&gt;=V_NEED,AR2476&gt;=P_MIN,AQ2476&gt;=Z_MIN,F2476&lt;=N_CAP,D2476&lt;=R_MAX,OR(CORONA_REQ=0,O2476&gt;=G2476),OR(CORE_MODE&lt;&gt;3,E_CORE&lt;=E_NULL_MAX)),1,0)</f>
        <v>0</v>
      </c>
      <c r="AL2476" s="31" t="n">
        <f aca="false">IF(AK2476=1,IF(OBJECTIVE=1,AI2476,AJ2476),1000000000000)+ROW()*0.000000001</f>
        <v>1000000000000</v>
      </c>
      <c r="AM2476" s="31" t="n">
        <v>7.736375</v>
      </c>
      <c r="AN2476" s="41" t="n">
        <v>1.582103</v>
      </c>
      <c r="AO2476" s="31" t="n">
        <v>32.708199</v>
      </c>
      <c r="AP2476" s="31" t="n">
        <f aca="false">IF(CORE_MODE=1,G2476,IF(OR(CORE_MODE=3,CORE_MODE=4),G2476+(CHOOSE(N_CW+1,0,1,CW_N2,CW_N3,CW_N4,CW_N5,CW_N6)+CHOOSE(N_CW_A+1,0,CW_A1,CW_A2))*CW_PER_SWING*AM2476,AM2476))</f>
        <v>29.550700416625</v>
      </c>
      <c r="AQ2476" s="41" t="n">
        <f aca="false">IF(CORE_MODE=2,AN2476,K2476)</f>
        <v>1.59858</v>
      </c>
      <c r="AR2476" s="31" t="n">
        <f aca="false">IF(CORE_MODE=2,AO2476,L2476)</f>
        <v>33.137358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31" t="n">
        <v>13.132078</v>
      </c>
      <c r="H2477" s="8" t="n">
        <v>59.811716</v>
      </c>
      <c r="I2477" s="8" t="n">
        <v>1097.67952</v>
      </c>
      <c r="J2477" s="31" t="n">
        <v>18.352249</v>
      </c>
      <c r="K2477" s="41" t="n">
        <v>1.536738</v>
      </c>
      <c r="L2477" s="31" t="n">
        <v>8.406805</v>
      </c>
      <c r="M2477" s="8" t="n">
        <v>96</v>
      </c>
      <c r="N2477" s="8" t="n">
        <v>796</v>
      </c>
      <c r="O2477" s="31" t="n">
        <v>13.305303</v>
      </c>
      <c r="P2477" s="31" t="n">
        <v>12.48432</v>
      </c>
      <c r="Q2477" s="31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31" t="n">
        <v>4.263086</v>
      </c>
      <c r="W2477" s="41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2*ROUNDUP(G2477*1000/V_ZENER,0)*PRICE_Z+(4+IF(CORE_MODE=1,1,0)+IF(OR(CORE_MODE=3,CORE_MODE=4),1+2*N_CW+2*N_CW_A,0))*ROUNDUP(G2477*DIODE_SAFETY/V_STICK,0)*PRICE_STICK</f>
        <v>101.7</v>
      </c>
      <c r="AG2477" s="24" t="n">
        <f aca="false">SUM(X2477:AF2477)</f>
        <v>1986.78516615</v>
      </c>
      <c r="AH2477" s="20" t="n">
        <f aca="false">FIXED_BOM</f>
        <v>3666</v>
      </c>
      <c r="AI2477" s="24" t="n">
        <f aca="false">(AG2477+AH2477)*(1+CONT)</f>
        <v>6500.7029410725</v>
      </c>
      <c r="AJ2477" s="24" t="n">
        <f aca="false">IF(AR2477&gt;0,AI2477/AR2477,1000000000000)</f>
        <v>773.266769131971</v>
      </c>
      <c r="AK2477" s="8" t="n">
        <f aca="false">IF(AND(AP2477&gt;=V_NEED,AR2477&gt;=P_MIN,AQ2477&gt;=Z_MIN,F2477&lt;=N_CAP,D2477&lt;=R_MAX,OR(CORONA_REQ=0,O2477&gt;=G2477),OR(CORE_MODE&lt;&gt;3,E_CORE&lt;=E_NULL_MAX)),1,0)</f>
        <v>1</v>
      </c>
      <c r="AL2477" s="31" t="n">
        <f aca="false">IF(AK2477=1,IF(OBJECTIVE=1,AI2477,AJ2477),1000000000000)+ROW()*0.000000001</f>
        <v>6500.7029435495</v>
      </c>
      <c r="AM2477" s="31" t="n">
        <v>7.345623</v>
      </c>
      <c r="AN2477" s="41" t="n">
        <v>1.485568</v>
      </c>
      <c r="AO2477" s="31" t="n">
        <v>7.978804</v>
      </c>
      <c r="AP2477" s="31" t="n">
        <f aca="false">IF(CORE_MODE=1,G2477,IF(OR(CORE_MODE=3,CORE_MODE=4),G2477+(CHOOSE(N_CW+1,0,1,CW_N2,CW_N3,CW_N4,CW_N5,CW_N6)+CHOOSE(N_CW_A+1,0,CW_A1,CW_A2))*CW_PER_SWING*AM2477,AM2477))</f>
        <v>28.721421904849</v>
      </c>
      <c r="AQ2477" s="41" t="n">
        <f aca="false">IF(CORE_MODE=2,AN2477,K2477)</f>
        <v>1.536738</v>
      </c>
      <c r="AR2477" s="31" t="n">
        <f aca="false">IF(CORE_MODE=2,AO2477,L2477)</f>
        <v>8.406805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31" t="n">
        <v>13.132078</v>
      </c>
      <c r="H2478" s="8" t="n">
        <v>92.846983</v>
      </c>
      <c r="I2478" s="8" t="n">
        <v>1724.924961</v>
      </c>
      <c r="J2478" s="31" t="n">
        <v>18.578148</v>
      </c>
      <c r="K2478" s="41" t="n">
        <v>1.559165</v>
      </c>
      <c r="L2478" s="31" t="n">
        <v>13.585949</v>
      </c>
      <c r="M2478" s="8" t="n">
        <v>147</v>
      </c>
      <c r="N2478" s="8" t="n">
        <v>898</v>
      </c>
      <c r="O2478" s="31" t="n">
        <v>13.305303</v>
      </c>
      <c r="P2478" s="31" t="n">
        <v>18.72648</v>
      </c>
      <c r="Q2478" s="31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31" t="n">
        <v>5.752246</v>
      </c>
      <c r="W2478" s="41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2*ROUNDUP(G2478*1000/V_ZENER,0)*PRICE_Z+(4+IF(CORE_MODE=1,1,0)+IF(OR(CORE_MODE=3,CORE_MODE=4),1+2*N_CW+2*N_CW_A,0))*ROUNDUP(G2478*DIODE_SAFETY/V_STICK,0)*PRICE_STICK</f>
        <v>101.7</v>
      </c>
      <c r="AG2478" s="24" t="n">
        <f aca="false">SUM(X2478:AF2478)</f>
        <v>2811.21408446</v>
      </c>
      <c r="AH2478" s="20" t="n">
        <f aca="false">FIXED_BOM</f>
        <v>3666</v>
      </c>
      <c r="AI2478" s="24" t="n">
        <f aca="false">(AG2478+AH2478)*(1+CONT)</f>
        <v>7448.796197129</v>
      </c>
      <c r="AJ2478" s="24" t="n">
        <f aca="false">IF(AR2478&gt;0,AI2478/AR2478,1000000000000)</f>
        <v>548.27205645546</v>
      </c>
      <c r="AK2478" s="8" t="n">
        <f aca="false">IF(AND(AP2478&gt;=V_NEED,AR2478&gt;=P_MIN,AQ2478&gt;=Z_MIN,F2478&lt;=N_CAP,D2478&lt;=R_MAX,OR(CORONA_REQ=0,O2478&gt;=G2478),OR(CORE_MODE&lt;&gt;3,E_CORE&lt;=E_NULL_MAX)),1,0)</f>
        <v>1</v>
      </c>
      <c r="AL2478" s="31" t="n">
        <f aca="false">IF(AK2478=1,IF(OBJECTIVE=1,AI2478,AJ2478),1000000000000)+ROW()*0.000000001</f>
        <v>7448.796199607</v>
      </c>
      <c r="AM2478" s="31" t="n">
        <v>7.419868</v>
      </c>
      <c r="AN2478" s="41" t="n">
        <v>1.524871</v>
      </c>
      <c r="AO2478" s="31" t="n">
        <v>13.164855</v>
      </c>
      <c r="AP2478" s="31" t="n">
        <f aca="false">IF(CORE_MODE=1,G2478,IF(OR(CORE_MODE=3,CORE_MODE=4),G2478+(CHOOSE(N_CW+1,0,1,CW_N2,CW_N3,CW_N4,CW_N5,CW_N6)+CHOOSE(N_CW_A+1,0,CW_A1,CW_A2))*CW_PER_SWING*AM2478,AM2478))</f>
        <v>28.878989321284</v>
      </c>
      <c r="AQ2478" s="41" t="n">
        <f aca="false">IF(CORE_MODE=2,AN2478,K2478)</f>
        <v>1.559165</v>
      </c>
      <c r="AR2478" s="31" t="n">
        <f aca="false">IF(CORE_MODE=2,AO2478,L2478)</f>
        <v>13.585949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31" t="n">
        <v>13.132078</v>
      </c>
      <c r="H2479" s="8" t="n">
        <v>125.882249</v>
      </c>
      <c r="I2479" s="8" t="n">
        <v>2352.170401</v>
      </c>
      <c r="J2479" s="31" t="n">
        <v>18.685481</v>
      </c>
      <c r="K2479" s="41" t="n">
        <v>1.569756</v>
      </c>
      <c r="L2479" s="31" t="n">
        <v>18.773755</v>
      </c>
      <c r="M2479" s="8" t="n">
        <v>198</v>
      </c>
      <c r="N2479" s="8" t="n">
        <v>1000</v>
      </c>
      <c r="O2479" s="31" t="n">
        <v>13.305303</v>
      </c>
      <c r="P2479" s="31" t="n">
        <v>24.96864</v>
      </c>
      <c r="Q2479" s="31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31" t="n">
        <v>7.241406</v>
      </c>
      <c r="W2479" s="41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2*ROUNDUP(G2479*1000/V_ZENER,0)*PRICE_Z+(4+IF(CORE_MODE=1,1,0)+IF(OR(CORE_MODE=3,CORE_MODE=4),1+2*N_CW+2*N_CW_A,0))*ROUNDUP(G2479*DIODE_SAFETY/V_STICK,0)*PRICE_STICK</f>
        <v>101.7</v>
      </c>
      <c r="AG2479" s="24" t="n">
        <f aca="false">SUM(X2479:AF2479)</f>
        <v>3635.64305777</v>
      </c>
      <c r="AH2479" s="20" t="n">
        <f aca="false">FIXED_BOM</f>
        <v>3666</v>
      </c>
      <c r="AI2479" s="24" t="n">
        <f aca="false">(AG2479+AH2479)*(1+CONT)</f>
        <v>8396.8895164355</v>
      </c>
      <c r="AJ2479" s="24" t="n">
        <f aca="false">IF(AR2479&gt;0,AI2479/AR2479,1000000000000)</f>
        <v>447.267449502537</v>
      </c>
      <c r="AK2479" s="8" t="n">
        <f aca="false">IF(AND(AP2479&gt;=V_NEED,AR2479&gt;=P_MIN,AQ2479&gt;=Z_MIN,F2479&lt;=N_CAP,D2479&lt;=R_MAX,OR(CORONA_REQ=0,O2479&gt;=G2479),OR(CORE_MODE&lt;&gt;3,E_CORE&lt;=E_NULL_MAX)),1,0)</f>
        <v>0</v>
      </c>
      <c r="AL2479" s="31" t="n">
        <f aca="false">IF(AK2479=1,IF(OBJECTIVE=1,AI2479,AJ2479),1000000000000)+ROW()*0.000000001</f>
        <v>1000000000000</v>
      </c>
      <c r="AM2479" s="31" t="n">
        <v>7.495244</v>
      </c>
      <c r="AN2479" s="41" t="n">
        <v>1.543382</v>
      </c>
      <c r="AO2479" s="31" t="n">
        <v>18.342221</v>
      </c>
      <c r="AP2479" s="31" t="n">
        <f aca="false">IF(CORE_MODE=1,G2479,IF(OR(CORE_MODE=3,CORE_MODE=4),G2479+(CHOOSE(N_CW+1,0,1,CW_N2,CW_N3,CW_N4,CW_N5,CW_N6)+CHOOSE(N_CW_A+1,0,CW_A1,CW_A2))*CW_PER_SWING*AM2479,AM2479))</f>
        <v>29.038957017172</v>
      </c>
      <c r="AQ2479" s="41" t="n">
        <f aca="false">IF(CORE_MODE=2,AN2479,K2479)</f>
        <v>1.569756</v>
      </c>
      <c r="AR2479" s="31" t="n">
        <f aca="false">IF(CORE_MODE=2,AO2479,L2479)</f>
        <v>18.773755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31" t="n">
        <v>13.132078</v>
      </c>
      <c r="H2480" s="8" t="n">
        <v>158.917516</v>
      </c>
      <c r="I2480" s="8" t="n">
        <v>2979.415841</v>
      </c>
      <c r="J2480" s="31" t="n">
        <v>18.74819</v>
      </c>
      <c r="K2480" s="41" t="n">
        <v>1.575919</v>
      </c>
      <c r="L2480" s="31" t="n">
        <v>23.940548</v>
      </c>
      <c r="M2480" s="8" t="n">
        <v>249</v>
      </c>
      <c r="N2480" s="8" t="n">
        <v>1102</v>
      </c>
      <c r="O2480" s="31" t="n">
        <v>13.305303</v>
      </c>
      <c r="P2480" s="31" t="n">
        <v>31.2108</v>
      </c>
      <c r="Q2480" s="31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31" t="n">
        <v>8.730566</v>
      </c>
      <c r="W2480" s="41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2*ROUNDUP(G2480*1000/V_ZENER,0)*PRICE_Z+(4+IF(CORE_MODE=1,1,0)+IF(OR(CORE_MODE=3,CORE_MODE=4),1+2*N_CW+2*N_CW_A,0))*ROUNDUP(G2480*DIODE_SAFETY/V_STICK,0)*PRICE_STICK</f>
        <v>101.7</v>
      </c>
      <c r="AG2480" s="24" t="n">
        <f aca="false">SUM(X2480:AF2480)</f>
        <v>4460.07196561</v>
      </c>
      <c r="AH2480" s="20" t="n">
        <f aca="false">FIXED_BOM</f>
        <v>3666</v>
      </c>
      <c r="AI2480" s="24" t="n">
        <f aca="false">(AG2480+AH2480)*(1+CONT)</f>
        <v>9344.9827604515</v>
      </c>
      <c r="AJ2480" s="24" t="n">
        <f aca="false">IF(AR2480&gt;0,AI2480/AR2480,1000000000000)</f>
        <v>390.341221949117</v>
      </c>
      <c r="AK2480" s="8" t="n">
        <f aca="false">IF(AND(AP2480&gt;=V_NEED,AR2480&gt;=P_MIN,AQ2480&gt;=Z_MIN,F2480&lt;=N_CAP,D2480&lt;=R_MAX,OR(CORONA_REQ=0,O2480&gt;=G2480),OR(CORE_MODE&lt;&gt;3,E_CORE&lt;=E_NULL_MAX)),1,0)</f>
        <v>0</v>
      </c>
      <c r="AL2480" s="31" t="n">
        <f aca="false">IF(AK2480=1,IF(OBJECTIVE=1,AI2480,AJ2480),1000000000000)+ROW()*0.000000001</f>
        <v>1000000000000</v>
      </c>
      <c r="AM2480" s="31" t="n">
        <v>7.552586</v>
      </c>
      <c r="AN2480" s="41" t="n">
        <v>1.555692</v>
      </c>
      <c r="AO2480" s="31" t="n">
        <v>23.53614</v>
      </c>
      <c r="AP2480" s="31" t="n">
        <f aca="false">IF(CORE_MODE=1,G2480,IF(OR(CORE_MODE=3,CORE_MODE=4),G2480+(CHOOSE(N_CW+1,0,1,CW_N2,CW_N3,CW_N4,CW_N5,CW_N6)+CHOOSE(N_CW_A+1,0,CW_A1,CW_A2))*CW_PER_SWING*AM2480,AM2480))</f>
        <v>29.160651822118</v>
      </c>
      <c r="AQ2480" s="41" t="n">
        <f aca="false">IF(CORE_MODE=2,AN2480,K2480)</f>
        <v>1.575919</v>
      </c>
      <c r="AR2480" s="31" t="n">
        <f aca="false">IF(CORE_MODE=2,AO2480,L2480)</f>
        <v>23.940548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31" t="n">
        <v>13.132078</v>
      </c>
      <c r="H2481" s="8" t="n">
        <v>191.952782</v>
      </c>
      <c r="I2481" s="8" t="n">
        <v>3606.661281</v>
      </c>
      <c r="J2481" s="31" t="n">
        <v>18.789315</v>
      </c>
      <c r="K2481" s="41" t="n">
        <v>1.579947</v>
      </c>
      <c r="L2481" s="31" t="n">
        <v>29.117077</v>
      </c>
      <c r="M2481" s="8" t="n">
        <v>291.5</v>
      </c>
      <c r="N2481" s="8" t="n">
        <v>1187</v>
      </c>
      <c r="O2481" s="31" t="n">
        <v>13.305303</v>
      </c>
      <c r="P2481" s="31" t="n">
        <v>37.45296</v>
      </c>
      <c r="Q2481" s="31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31" t="n">
        <v>9.971533</v>
      </c>
      <c r="W2481" s="41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2*ROUNDUP(G2481*1000/V_ZENER,0)*PRICE_Z+(4+IF(CORE_MODE=1,1,0)+IF(OR(CORE_MODE=3,CORE_MODE=4),1+2*N_CW+2*N_CW_A,0))*ROUNDUP(G2481*DIODE_SAFETY/V_STICK,0)*PRICE_STICK</f>
        <v>101.7</v>
      </c>
      <c r="AG2481" s="24" t="n">
        <f aca="false">SUM(X2481:AF2481)</f>
        <v>5152.4950271</v>
      </c>
      <c r="AH2481" s="20" t="n">
        <f aca="false">FIXED_BOM</f>
        <v>3666</v>
      </c>
      <c r="AI2481" s="24" t="n">
        <f aca="false">(AG2481+AH2481)*(1+CONT)</f>
        <v>10141.269281165</v>
      </c>
      <c r="AJ2481" s="24" t="n">
        <f aca="false">IF(AR2481&gt;0,AI2481/AR2481,1000000000000)</f>
        <v>348.292834516494</v>
      </c>
      <c r="AK2481" s="8" t="n">
        <f aca="false">IF(AND(AP2481&gt;=V_NEED,AR2481&gt;=P_MIN,AQ2481&gt;=Z_MIN,F2481&lt;=N_CAP,D2481&lt;=R_MAX,OR(CORONA_REQ=0,O2481&gt;=G2481),OR(CORE_MODE&lt;&gt;3,E_CORE&lt;=E_NULL_MAX)),1,0)</f>
        <v>0</v>
      </c>
      <c r="AL2481" s="31" t="n">
        <f aca="false">IF(AK2481=1,IF(OBJECTIVE=1,AI2481,AJ2481),1000000000000)+ROW()*0.000000001</f>
        <v>1000000000000</v>
      </c>
      <c r="AM2481" s="31" t="n">
        <v>7.656464</v>
      </c>
      <c r="AN2481" s="41" t="n">
        <v>1.562456</v>
      </c>
      <c r="AO2481" s="31" t="n">
        <v>28.695705</v>
      </c>
      <c r="AP2481" s="31" t="n">
        <f aca="false">IF(CORE_MODE=1,G2481,IF(OR(CORE_MODE=3,CORE_MODE=4),G2481+(CHOOSE(N_CW+1,0,1,CW_N2,CW_N3,CW_N4,CW_N5,CW_N6)+CHOOSE(N_CW_A+1,0,CW_A1,CW_A2))*CW_PER_SWING*AM2481,AM2481))</f>
        <v>29.381108258032</v>
      </c>
      <c r="AQ2481" s="41" t="n">
        <f aca="false">IF(CORE_MODE=2,AN2481,K2481)</f>
        <v>1.579947</v>
      </c>
      <c r="AR2481" s="31" t="n">
        <f aca="false">IF(CORE_MODE=2,AO2481,L2481)</f>
        <v>29.117077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31" t="n">
        <v>13.132078</v>
      </c>
      <c r="H2482" s="8" t="n">
        <v>258.023315</v>
      </c>
      <c r="I2482" s="8" t="n">
        <v>4861.152161</v>
      </c>
      <c r="J2482" s="31" t="n">
        <v>18.839972</v>
      </c>
      <c r="K2482" s="41" t="n">
        <v>1.5853</v>
      </c>
      <c r="L2482" s="31" t="n">
        <v>39.488553</v>
      </c>
      <c r="M2482" s="8" t="n">
        <v>393.5</v>
      </c>
      <c r="N2482" s="8" t="n">
        <v>1391</v>
      </c>
      <c r="O2482" s="31" t="n">
        <v>13.305303</v>
      </c>
      <c r="P2482" s="31" t="n">
        <v>49.93728</v>
      </c>
      <c r="Q2482" s="31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31" t="n">
        <v>12.949854</v>
      </c>
      <c r="W2482" s="41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2*ROUNDUP(G2482*1000/V_ZENER,0)*PRICE_Z+(4+IF(CORE_MODE=1,1,0)+IF(OR(CORE_MODE=3,CORE_MODE=4),1+2*N_CW+2*N_CW_A,0))*ROUNDUP(G2482*DIODE_SAFETY/V_STICK,0)*PRICE_STICK</f>
        <v>101.7</v>
      </c>
      <c r="AG2482" s="24" t="n">
        <f aca="false">SUM(X2482:AF2482)</f>
        <v>6801.35291325</v>
      </c>
      <c r="AH2482" s="20" t="n">
        <f aca="false">FIXED_BOM</f>
        <v>3666</v>
      </c>
      <c r="AI2482" s="24" t="n">
        <f aca="false">(AG2482+AH2482)*(1+CONT)</f>
        <v>12037.4558502375</v>
      </c>
      <c r="AJ2482" s="24" t="n">
        <f aca="false">IF(AR2482&gt;0,AI2482/AR2482,1000000000000)</f>
        <v>304.834057865769</v>
      </c>
      <c r="AK2482" s="8" t="n">
        <f aca="false">IF(AND(AP2482&gt;=V_NEED,AR2482&gt;=P_MIN,AQ2482&gt;=Z_MIN,F2482&lt;=N_CAP,D2482&lt;=R_MAX,OR(CORONA_REQ=0,O2482&gt;=G2482),OR(CORE_MODE&lt;&gt;3,E_CORE&lt;=E_NULL_MAX)),1,0)</f>
        <v>0</v>
      </c>
      <c r="AL2482" s="31" t="n">
        <f aca="false">IF(AK2482=1,IF(OBJECTIVE=1,AI2482,AJ2482),1000000000000)+ROW()*0.000000001</f>
        <v>1000000000000</v>
      </c>
      <c r="AM2482" s="31" t="n">
        <v>7.822113</v>
      </c>
      <c r="AN2482" s="41" t="n">
        <v>1.571991</v>
      </c>
      <c r="AO2482" s="31" t="n">
        <v>39.060517</v>
      </c>
      <c r="AP2482" s="31" t="n">
        <f aca="false">IF(CORE_MODE=1,G2482,IF(OR(CORE_MODE=3,CORE_MODE=4),G2482+(CHOOSE(N_CW+1,0,1,CW_N2,CW_N3,CW_N4,CW_N5,CW_N6)+CHOOSE(N_CW_A+1,0,CW_A1,CW_A2))*CW_PER_SWING*AM2482,AM2482))</f>
        <v>29.732659001719</v>
      </c>
      <c r="AQ2482" s="41" t="n">
        <f aca="false">IF(CORE_MODE=2,AN2482,K2482)</f>
        <v>1.5853</v>
      </c>
      <c r="AR2482" s="31" t="n">
        <f aca="false">IF(CORE_MODE=2,AO2482,L2482)</f>
        <v>39.488553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31" t="n">
        <v>13.132078</v>
      </c>
      <c r="H2483" s="8" t="n">
        <v>93.965853</v>
      </c>
      <c r="I2483" s="8" t="n">
        <v>1286.339107</v>
      </c>
      <c r="J2483" s="31" t="n">
        <v>13.689432</v>
      </c>
      <c r="K2483" s="41" t="n">
        <v>1.501187</v>
      </c>
      <c r="L2483" s="31" t="n">
        <v>9.420718</v>
      </c>
      <c r="M2483" s="8" t="n">
        <v>104.5</v>
      </c>
      <c r="N2483" s="8" t="n">
        <v>813</v>
      </c>
      <c r="O2483" s="31" t="n">
        <v>13.305303</v>
      </c>
      <c r="P2483" s="31" t="n">
        <v>14.463523</v>
      </c>
      <c r="Q2483" s="31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31" t="n">
        <v>4.511279</v>
      </c>
      <c r="W2483" s="41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2*ROUNDUP(G2483*1000/V_ZENER,0)*PRICE_Z+(4+IF(CORE_MODE=1,1,0)+IF(OR(CORE_MODE=3,CORE_MODE=4),1+2*N_CW+2*N_CW_A,0))*ROUNDUP(G2483*DIODE_SAFETY/V_STICK,0)*PRICE_STICK</f>
        <v>101.7</v>
      </c>
      <c r="AG2483" s="24" t="n">
        <f aca="false">SUM(X2483:AF2483)</f>
        <v>2142.48208835</v>
      </c>
      <c r="AH2483" s="20" t="n">
        <f aca="false">FIXED_BOM</f>
        <v>3666</v>
      </c>
      <c r="AI2483" s="24" t="n">
        <f aca="false">(AG2483+AH2483)*(1+CONT)</f>
        <v>6679.7544016025</v>
      </c>
      <c r="AJ2483" s="24" t="n">
        <f aca="false">IF(AR2483&gt;0,AI2483/AR2483,1000000000000)</f>
        <v>709.049395343593</v>
      </c>
      <c r="AK2483" s="8" t="n">
        <f aca="false">IF(AND(AP2483&gt;=V_NEED,AR2483&gt;=P_MIN,AQ2483&gt;=Z_MIN,F2483&lt;=N_CAP,D2483&lt;=R_MAX,OR(CORONA_REQ=0,O2483&gt;=G2483),OR(CORE_MODE&lt;&gt;3,E_CORE&lt;=E_NULL_MAX)),1,0)</f>
        <v>1</v>
      </c>
      <c r="AL2483" s="31" t="n">
        <f aca="false">IF(AK2483=1,IF(OBJECTIVE=1,AI2483,AJ2483),1000000000000)+ROW()*0.000000001</f>
        <v>6679.7544040855</v>
      </c>
      <c r="AM2483" s="31" t="n">
        <v>7.327048</v>
      </c>
      <c r="AN2483" s="41" t="n">
        <v>1.460111</v>
      </c>
      <c r="AO2483" s="31" t="n">
        <v>9.003894</v>
      </c>
      <c r="AP2483" s="31" t="n">
        <f aca="false">IF(CORE_MODE=1,G2483,IF(OR(CORE_MODE=3,CORE_MODE=4),G2483+(CHOOSE(N_CW+1,0,1,CW_N2,CW_N3,CW_N4,CW_N5,CW_N6)+CHOOSE(N_CW_A+1,0,CW_A1,CW_A2))*CW_PER_SWING*AM2483,AM2483))</f>
        <v>28.682000869624</v>
      </c>
      <c r="AQ2483" s="41" t="n">
        <f aca="false">IF(CORE_MODE=2,AN2483,K2483)</f>
        <v>1.501187</v>
      </c>
      <c r="AR2483" s="31" t="n">
        <f aca="false">IF(CORE_MODE=2,AO2483,L2483)</f>
        <v>9.420718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31" t="n">
        <v>13.132078</v>
      </c>
      <c r="H2484" s="8" t="n">
        <v>146.517769</v>
      </c>
      <c r="I2484" s="8" t="n">
        <v>2021.390025</v>
      </c>
      <c r="J2484" s="31" t="n">
        <v>13.796211</v>
      </c>
      <c r="K2484" s="41" t="n">
        <v>1.518735</v>
      </c>
      <c r="L2484" s="31" t="n">
        <v>15.169488</v>
      </c>
      <c r="M2484" s="8" t="n">
        <v>155.5</v>
      </c>
      <c r="N2484" s="8" t="n">
        <v>915</v>
      </c>
      <c r="O2484" s="31" t="n">
        <v>13.305303</v>
      </c>
      <c r="P2484" s="31" t="n">
        <v>21.695285</v>
      </c>
      <c r="Q2484" s="31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31" t="n">
        <v>6.000439</v>
      </c>
      <c r="W2484" s="41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2*ROUNDUP(G2484*1000/V_ZENER,0)*PRICE_Z+(4+IF(CORE_MODE=1,1,0)+IF(OR(CORE_MODE=3,CORE_MODE=4),1+2*N_CW+2*N_CW_A,0))*ROUNDUP(G2484*DIODE_SAFETY/V_STICK,0)*PRICE_STICK</f>
        <v>101.7</v>
      </c>
      <c r="AG2484" s="24" t="n">
        <f aca="false">SUM(X2484:AF2484)</f>
        <v>2978.75653213</v>
      </c>
      <c r="AH2484" s="20" t="n">
        <f aca="false">FIXED_BOM</f>
        <v>3666</v>
      </c>
      <c r="AI2484" s="24" t="n">
        <f aca="false">(AG2484+AH2484)*(1+CONT)</f>
        <v>7641.4700119495</v>
      </c>
      <c r="AJ2484" s="24" t="n">
        <f aca="false">IF(AR2484&gt;0,AI2484/AR2484,1000000000000)</f>
        <v>503.739480986405</v>
      </c>
      <c r="AK2484" s="8" t="n">
        <f aca="false">IF(AND(AP2484&gt;=V_NEED,AR2484&gt;=P_MIN,AQ2484&gt;=Z_MIN,F2484&lt;=N_CAP,D2484&lt;=R_MAX,OR(CORONA_REQ=0,O2484&gt;=G2484),OR(CORE_MODE&lt;&gt;3,E_CORE&lt;=E_NULL_MAX)),1,0)</f>
        <v>1</v>
      </c>
      <c r="AL2484" s="31" t="n">
        <f aca="false">IF(AK2484=1,IF(OBJECTIVE=1,AI2484,AJ2484),1000000000000)+ROW()*0.000000001</f>
        <v>7641.4700144335</v>
      </c>
      <c r="AM2484" s="31" t="n">
        <v>7.418011</v>
      </c>
      <c r="AN2484" s="41" t="n">
        <v>1.490815</v>
      </c>
      <c r="AO2484" s="31" t="n">
        <v>14.746002</v>
      </c>
      <c r="AP2484" s="31" t="n">
        <f aca="false">IF(CORE_MODE=1,G2484,IF(OR(CORE_MODE=3,CORE_MODE=4),G2484+(CHOOSE(N_CW+1,0,1,CW_N2,CW_N3,CW_N4,CW_N5,CW_N6)+CHOOSE(N_CW_A+1,0,CW_A1,CW_A2))*CW_PER_SWING*AM2484,AM2484))</f>
        <v>28.875048278893</v>
      </c>
      <c r="AQ2484" s="41" t="n">
        <f aca="false">IF(CORE_MODE=2,AN2484,K2484)</f>
        <v>1.518735</v>
      </c>
      <c r="AR2484" s="31" t="n">
        <f aca="false">IF(CORE_MODE=2,AO2484,L2484)</f>
        <v>15.169488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31" t="n">
        <v>13.132078</v>
      </c>
      <c r="H2485" s="8" t="n">
        <v>199.069684</v>
      </c>
      <c r="I2485" s="8" t="n">
        <v>2756.440943</v>
      </c>
      <c r="J2485" s="31" t="n">
        <v>13.846613</v>
      </c>
      <c r="K2485" s="41" t="n">
        <v>1.527313</v>
      </c>
      <c r="L2485" s="31" t="n">
        <v>20.920734</v>
      </c>
      <c r="M2485" s="8" t="n">
        <v>206.5</v>
      </c>
      <c r="N2485" s="8" t="n">
        <v>1017</v>
      </c>
      <c r="O2485" s="31" t="n">
        <v>13.305303</v>
      </c>
      <c r="P2485" s="31" t="n">
        <v>28.927047</v>
      </c>
      <c r="Q2485" s="31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31" t="n">
        <v>7.4896</v>
      </c>
      <c r="W2485" s="41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2*ROUNDUP(G2485*1000/V_ZENER,0)*PRICE_Z+(4+IF(CORE_MODE=1,1,0)+IF(OR(CORE_MODE=3,CORE_MODE=4),1+2*N_CW+2*N_CW_A,0))*ROUNDUP(G2485*DIODE_SAFETY/V_STICK,0)*PRICE_STICK</f>
        <v>101.7</v>
      </c>
      <c r="AG2485" s="24" t="n">
        <f aca="false">SUM(X2485:AF2485)</f>
        <v>3815.03110638</v>
      </c>
      <c r="AH2485" s="20" t="n">
        <f aca="false">FIXED_BOM</f>
        <v>3666</v>
      </c>
      <c r="AI2485" s="24" t="n">
        <f aca="false">(AG2485+AH2485)*(1+CONT)</f>
        <v>8603.185772337</v>
      </c>
      <c r="AJ2485" s="24" t="n">
        <f aca="false">IF(AR2485&gt;0,AI2485/AR2485,1000000000000)</f>
        <v>411.227721376172</v>
      </c>
      <c r="AK2485" s="8" t="n">
        <f aca="false">IF(AND(AP2485&gt;=V_NEED,AR2485&gt;=P_MIN,AQ2485&gt;=Z_MIN,F2485&lt;=N_CAP,D2485&lt;=R_MAX,OR(CORONA_REQ=0,O2485&gt;=G2485),OR(CORE_MODE&lt;&gt;3,E_CORE&lt;=E_NULL_MAX)),1,0)</f>
        <v>0</v>
      </c>
      <c r="AL2485" s="31" t="n">
        <f aca="false">IF(AK2485=1,IF(OBJECTIVE=1,AI2485,AJ2485),1000000000000)+ROW()*0.000000001</f>
        <v>1000000000000</v>
      </c>
      <c r="AM2485" s="31" t="n">
        <v>7.491602</v>
      </c>
      <c r="AN2485" s="41" t="n">
        <v>1.506801</v>
      </c>
      <c r="AO2485" s="31" t="n">
        <v>20.510448</v>
      </c>
      <c r="AP2485" s="31" t="n">
        <f aca="false">IF(CORE_MODE=1,G2485,IF(OR(CORE_MODE=3,CORE_MODE=4),G2485+(CHOOSE(N_CW+1,0,1,CW_N2,CW_N3,CW_N4,CW_N5,CW_N6)+CHOOSE(N_CW_A+1,0,CW_A1,CW_A2))*CW_PER_SWING*AM2485,AM2485))</f>
        <v>29.031227735326</v>
      </c>
      <c r="AQ2485" s="41" t="n">
        <f aca="false">IF(CORE_MODE=2,AN2485,K2485)</f>
        <v>1.527313</v>
      </c>
      <c r="AR2485" s="31" t="n">
        <f aca="false">IF(CORE_MODE=2,AO2485,L2485)</f>
        <v>20.920734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31" t="n">
        <v>13.132078</v>
      </c>
      <c r="H2486" s="8" t="n">
        <v>251.6216</v>
      </c>
      <c r="I2486" s="8" t="n">
        <v>3491.491861</v>
      </c>
      <c r="J2486" s="31" t="n">
        <v>13.875962</v>
      </c>
      <c r="K2486" s="41" t="n">
        <v>1.53259</v>
      </c>
      <c r="L2486" s="31" t="n">
        <v>26.65344</v>
      </c>
      <c r="M2486" s="8" t="n">
        <v>257.5</v>
      </c>
      <c r="N2486" s="8" t="n">
        <v>1119</v>
      </c>
      <c r="O2486" s="31" t="n">
        <v>13.305303</v>
      </c>
      <c r="P2486" s="31" t="n">
        <v>36.158809</v>
      </c>
      <c r="Q2486" s="31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31" t="n">
        <v>8.97876</v>
      </c>
      <c r="W2486" s="41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2*ROUNDUP(G2486*1000/V_ZENER,0)*PRICE_Z+(4+IF(CORE_MODE=1,1,0)+IF(OR(CORE_MODE=3,CORE_MODE=4),1+2*N_CW+2*N_CW_A,0))*ROUNDUP(G2486*DIODE_SAFETY/V_STICK,0)*PRICE_STICK</f>
        <v>101.7</v>
      </c>
      <c r="AG2486" s="24" t="n">
        <f aca="false">SUM(X2486:AF2486)</f>
        <v>4651.30556063</v>
      </c>
      <c r="AH2486" s="20" t="n">
        <f aca="false">FIXED_BOM</f>
        <v>3666</v>
      </c>
      <c r="AI2486" s="24" t="n">
        <f aca="false">(AG2486+AH2486)*(1+CONT)</f>
        <v>9564.9013947245</v>
      </c>
      <c r="AJ2486" s="24" t="n">
        <f aca="false">IF(AR2486&gt;0,AI2486/AR2486,1000000000000)</f>
        <v>358.861797753855</v>
      </c>
      <c r="AK2486" s="8" t="n">
        <f aca="false">IF(AND(AP2486&gt;=V_NEED,AR2486&gt;=P_MIN,AQ2486&gt;=Z_MIN,F2486&lt;=N_CAP,D2486&lt;=R_MAX,OR(CORONA_REQ=0,O2486&gt;=G2486),OR(CORE_MODE&lt;&gt;3,E_CORE&lt;=E_NULL_MAX)),1,0)</f>
        <v>0</v>
      </c>
      <c r="AL2486" s="31" t="n">
        <f aca="false">IF(AK2486=1,IF(OBJECTIVE=1,AI2486,AJ2486),1000000000000)+ROW()*0.000000001</f>
        <v>1000000000000</v>
      </c>
      <c r="AM2486" s="31" t="n">
        <v>7.592416</v>
      </c>
      <c r="AN2486" s="41" t="n">
        <v>1.51606</v>
      </c>
      <c r="AO2486" s="31" t="n">
        <v>26.24213</v>
      </c>
      <c r="AP2486" s="31" t="n">
        <f aca="false">IF(CORE_MODE=1,G2486,IF(OR(CORE_MODE=3,CORE_MODE=4),G2486+(CHOOSE(N_CW+1,0,1,CW_N2,CW_N3,CW_N4,CW_N5,CW_N6)+CHOOSE(N_CW_A+1,0,CW_A1,CW_A2))*CW_PER_SWING*AM2486,AM2486))</f>
        <v>29.245181557408</v>
      </c>
      <c r="AQ2486" s="41" t="n">
        <f aca="false">IF(CORE_MODE=2,AN2486,K2486)</f>
        <v>1.53259</v>
      </c>
      <c r="AR2486" s="31" t="n">
        <f aca="false">IF(CORE_MODE=2,AO2486,L2486)</f>
        <v>26.65344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31" t="n">
        <v>13.132078</v>
      </c>
      <c r="H2487" s="8" t="n">
        <v>304.173516</v>
      </c>
      <c r="I2487" s="8" t="n">
        <v>4226.542779</v>
      </c>
      <c r="J2487" s="31" t="n">
        <v>13.89517</v>
      </c>
      <c r="K2487" s="41" t="n">
        <v>1.535547</v>
      </c>
      <c r="L2487" s="31" t="n">
        <v>32.421054</v>
      </c>
      <c r="M2487" s="8" t="n">
        <v>308.5</v>
      </c>
      <c r="N2487" s="8" t="n">
        <v>1221</v>
      </c>
      <c r="O2487" s="31" t="n">
        <v>13.305303</v>
      </c>
      <c r="P2487" s="31" t="n">
        <v>43.39057</v>
      </c>
      <c r="Q2487" s="31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31" t="n">
        <v>10.46792</v>
      </c>
      <c r="W2487" s="41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2*ROUNDUP(G2487*1000/V_ZENER,0)*PRICE_Z+(4+IF(CORE_MODE=1,1,0)+IF(OR(CORE_MODE=3,CORE_MODE=4),1+2*N_CW+2*N_CW_A,0))*ROUNDUP(G2487*DIODE_SAFETY/V_STICK,0)*PRICE_STICK</f>
        <v>101.7</v>
      </c>
      <c r="AG2487" s="24" t="n">
        <f aca="false">SUM(X2487:AF2487)</f>
        <v>5487.57999244</v>
      </c>
      <c r="AH2487" s="20" t="n">
        <f aca="false">FIXED_BOM</f>
        <v>3666</v>
      </c>
      <c r="AI2487" s="24" t="n">
        <f aca="false">(AG2487+AH2487)*(1+CONT)</f>
        <v>10526.616991306</v>
      </c>
      <c r="AJ2487" s="24" t="n">
        <f aca="false">IF(AR2487&gt;0,AI2487/AR2487,1000000000000)</f>
        <v>324.684601287361</v>
      </c>
      <c r="AK2487" s="8" t="n">
        <f aca="false">IF(AND(AP2487&gt;=V_NEED,AR2487&gt;=P_MIN,AQ2487&gt;=Z_MIN,F2487&lt;=N_CAP,D2487&lt;=R_MAX,OR(CORONA_REQ=0,O2487&gt;=G2487),OR(CORE_MODE&lt;&gt;3,E_CORE&lt;=E_NULL_MAX)),1,0)</f>
        <v>0</v>
      </c>
      <c r="AL2487" s="31" t="n">
        <f aca="false">IF(AK2487=1,IF(OBJECTIVE=1,AI2487,AJ2487),1000000000000)+ROW()*0.000000001</f>
        <v>1000000000000</v>
      </c>
      <c r="AM2487" s="31" t="n">
        <v>7.694091</v>
      </c>
      <c r="AN2487" s="41" t="n">
        <v>1.521483</v>
      </c>
      <c r="AO2487" s="31" t="n">
        <v>31.998842</v>
      </c>
      <c r="AP2487" s="31" t="n">
        <f aca="false">IF(CORE_MODE=1,G2487,IF(OR(CORE_MODE=3,CORE_MODE=4),G2487+(CHOOSE(N_CW+1,0,1,CW_N2,CW_N3,CW_N4,CW_N5,CW_N6)+CHOOSE(N_CW_A+1,0,CW_A1,CW_A2))*CW_PER_SWING*AM2487,AM2487))</f>
        <v>29.460962647933</v>
      </c>
      <c r="AQ2487" s="41" t="n">
        <f aca="false">IF(CORE_MODE=2,AN2487,K2487)</f>
        <v>1.535547</v>
      </c>
      <c r="AR2487" s="31" t="n">
        <f aca="false">IF(CORE_MODE=2,AO2487,L2487)</f>
        <v>32.421054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31" t="n">
        <v>13.132078</v>
      </c>
      <c r="H2488" s="8" t="n">
        <v>409.277348</v>
      </c>
      <c r="I2488" s="8" t="n">
        <v>5696.644615</v>
      </c>
      <c r="J2488" s="31" t="n">
        <v>13.918788</v>
      </c>
      <c r="K2488" s="41" t="n">
        <v>1.540289</v>
      </c>
      <c r="L2488" s="31" t="n">
        <v>43.941257</v>
      </c>
      <c r="M2488" s="8" t="n">
        <v>410.5</v>
      </c>
      <c r="N2488" s="8" t="n">
        <v>1425</v>
      </c>
      <c r="O2488" s="31" t="n">
        <v>13.305303</v>
      </c>
      <c r="P2488" s="31" t="n">
        <v>57.854094</v>
      </c>
      <c r="Q2488" s="31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31" t="n">
        <v>13.44624</v>
      </c>
      <c r="W2488" s="41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2*ROUNDUP(G2488*1000/V_ZENER,0)*PRICE_Z+(4+IF(CORE_MODE=1,1,0)+IF(OR(CORE_MODE=3,CORE_MODE=4),1+2*N_CW+2*N_CW_A,0))*ROUNDUP(G2488*DIODE_SAFETY/V_STICK,0)*PRICE_STICK</f>
        <v>101.7</v>
      </c>
      <c r="AG2488" s="24" t="n">
        <f aca="false">SUM(X2488:AF2488)</f>
        <v>7160.12888897</v>
      </c>
      <c r="AH2488" s="20" t="n">
        <f aca="false">FIXED_BOM</f>
        <v>3666</v>
      </c>
      <c r="AI2488" s="24" t="n">
        <f aca="false">(AG2488+AH2488)*(1+CONT)</f>
        <v>12450.0482223155</v>
      </c>
      <c r="AJ2488" s="24" t="n">
        <f aca="false">IF(AR2488&gt;0,AI2488/AR2488,1000000000000)</f>
        <v>283.333911506344</v>
      </c>
      <c r="AK2488" s="8" t="n">
        <f aca="false">IF(AND(AP2488&gt;=V_NEED,AR2488&gt;=P_MIN,AQ2488&gt;=Z_MIN,F2488&lt;=N_CAP,D2488&lt;=R_MAX,OR(CORONA_REQ=0,O2488&gt;=G2488),OR(CORE_MODE&lt;&gt;3,E_CORE&lt;=E_NULL_MAX)),1,0)</f>
        <v>0</v>
      </c>
      <c r="AL2488" s="31" t="n">
        <f aca="false">IF(AK2488=1,IF(OBJECTIVE=1,AI2488,AJ2488),1000000000000)+ROW()*0.000000001</f>
        <v>1000000000000</v>
      </c>
      <c r="AM2488" s="31" t="n">
        <v>7.852934</v>
      </c>
      <c r="AN2488" s="41" t="n">
        <v>1.5301</v>
      </c>
      <c r="AO2488" s="31" t="n">
        <v>43.534311</v>
      </c>
      <c r="AP2488" s="31" t="n">
        <f aca="false">IF(CORE_MODE=1,G2488,IF(OR(CORE_MODE=3,CORE_MODE=4),G2488+(CHOOSE(N_CW+1,0,1,CW_N2,CW_N3,CW_N4,CW_N5,CW_N6)+CHOOSE(N_CW_A+1,0,CW_A1,CW_A2))*CW_PER_SWING*AM2488,AM2488))</f>
        <v>29.798069269642</v>
      </c>
      <c r="AQ2488" s="41" t="n">
        <f aca="false">IF(CORE_MODE=2,AN2488,K2488)</f>
        <v>1.540289</v>
      </c>
      <c r="AR2488" s="31" t="n">
        <f aca="false">IF(CORE_MODE=2,AO2488,L2488)</f>
        <v>43.941257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31" t="n">
        <v>13.132078</v>
      </c>
      <c r="H2489" s="8" t="n">
        <v>46.592863</v>
      </c>
      <c r="I2489" s="8" t="n">
        <v>909.178099</v>
      </c>
      <c r="J2489" s="31" t="n">
        <v>19.513248</v>
      </c>
      <c r="K2489" s="41" t="n">
        <v>1.533029</v>
      </c>
      <c r="L2489" s="31" t="n">
        <v>6.930069</v>
      </c>
      <c r="M2489" s="8" t="n">
        <v>102</v>
      </c>
      <c r="N2489" s="8" t="n">
        <v>808</v>
      </c>
      <c r="O2489" s="31" t="n">
        <v>13.994337</v>
      </c>
      <c r="P2489" s="31" t="n">
        <v>12.60614</v>
      </c>
      <c r="Q2489" s="31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31" t="n">
        <v>4.438281</v>
      </c>
      <c r="W2489" s="41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2*ROUNDUP(G2489*1000/V_ZENER,0)*PRICE_Z+(4+IF(CORE_MODE=1,1,0)+IF(OR(CORE_MODE=3,CORE_MODE=4),1+2*N_CW+2*N_CW_A,0))*ROUNDUP(G2489*DIODE_SAFETY/V_STICK,0)*PRICE_STICK</f>
        <v>101.7</v>
      </c>
      <c r="AG2489" s="24" t="n">
        <f aca="false">SUM(X2489:AF2489)</f>
        <v>2036.8364274</v>
      </c>
      <c r="AH2489" s="20" t="n">
        <f aca="false">FIXED_BOM</f>
        <v>3666</v>
      </c>
      <c r="AI2489" s="24" t="n">
        <f aca="false">(AG2489+AH2489)*(1+CONT)</f>
        <v>6558.26189151</v>
      </c>
      <c r="AJ2489" s="24" t="n">
        <f aca="false">IF(AR2489&gt;0,AI2489/AR2489,1000000000000)</f>
        <v>946.348714783359</v>
      </c>
      <c r="AK2489" s="8" t="n">
        <f aca="false">IF(AND(AP2489&gt;=V_NEED,AR2489&gt;=P_MIN,AQ2489&gt;=Z_MIN,F2489&lt;=N_CAP,D2489&lt;=R_MAX,OR(CORONA_REQ=0,O2489&gt;=G2489),OR(CORE_MODE&lt;&gt;3,E_CORE&lt;=E_NULL_MAX)),1,0)</f>
        <v>1</v>
      </c>
      <c r="AL2489" s="31" t="n">
        <f aca="false">IF(AK2489=1,IF(OBJECTIVE=1,AI2489,AJ2489),1000000000000)+ROW()*0.000000001</f>
        <v>6558.261893999</v>
      </c>
      <c r="AM2489" s="31" t="n">
        <v>7.330302</v>
      </c>
      <c r="AN2489" s="41" t="n">
        <v>1.473075</v>
      </c>
      <c r="AO2489" s="31" t="n">
        <v>6.512582</v>
      </c>
      <c r="AP2489" s="31" t="n">
        <f aca="false">IF(CORE_MODE=1,G2489,IF(OR(CORE_MODE=3,CORE_MODE=4),G2489+(CHOOSE(N_CW+1,0,1,CW_N2,CW_N3,CW_N4,CW_N5,CW_N6)+CHOOSE(N_CW_A+1,0,CW_A1,CW_A2))*CW_PER_SWING*AM2489,AM2489))</f>
        <v>28.688906713426</v>
      </c>
      <c r="AQ2489" s="41" t="n">
        <f aca="false">IF(CORE_MODE=2,AN2489,K2489)</f>
        <v>1.533029</v>
      </c>
      <c r="AR2489" s="31" t="n">
        <f aca="false">IF(CORE_MODE=2,AO2489,L2489)</f>
        <v>6.930069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31" t="n">
        <v>13.132078</v>
      </c>
      <c r="H2490" s="8" t="n">
        <v>72.074499</v>
      </c>
      <c r="I2490" s="8" t="n">
        <v>1428.708441</v>
      </c>
      <c r="J2490" s="31" t="n">
        <v>19.822662</v>
      </c>
      <c r="K2490" s="41" t="n">
        <v>1.559226</v>
      </c>
      <c r="L2490" s="31" t="n">
        <v>11.247275</v>
      </c>
      <c r="M2490" s="8" t="n">
        <v>147</v>
      </c>
      <c r="N2490" s="8" t="n">
        <v>898</v>
      </c>
      <c r="O2490" s="31" t="n">
        <v>13.994337</v>
      </c>
      <c r="P2490" s="31" t="n">
        <v>18.90921</v>
      </c>
      <c r="Q2490" s="31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31" t="n">
        <v>5.752246</v>
      </c>
      <c r="W2490" s="41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2*ROUNDUP(G2490*1000/V_ZENER,0)*PRICE_Z+(4+IF(CORE_MODE=1,1,0)+IF(OR(CORE_MODE=3,CORE_MODE=4),1+2*N_CW+2*N_CW_A,0))*ROUNDUP(G2490*DIODE_SAFETY/V_STICK,0)*PRICE_STICK</f>
        <v>101.7</v>
      </c>
      <c r="AG2490" s="24" t="n">
        <f aca="false">SUM(X2490:AF2490)</f>
        <v>2744.31286756</v>
      </c>
      <c r="AH2490" s="20" t="n">
        <f aca="false">FIXED_BOM</f>
        <v>3666</v>
      </c>
      <c r="AI2490" s="24" t="n">
        <f aca="false">(AG2490+AH2490)*(1+CONT)</f>
        <v>7371.859797694</v>
      </c>
      <c r="AJ2490" s="24" t="n">
        <f aca="false">IF(AR2490&gt;0,AI2490/AR2490,1000000000000)</f>
        <v>655.435187429311</v>
      </c>
      <c r="AK2490" s="8" t="n">
        <f aca="false">IF(AND(AP2490&gt;=V_NEED,AR2490&gt;=P_MIN,AQ2490&gt;=Z_MIN,F2490&lt;=N_CAP,D2490&lt;=R_MAX,OR(CORONA_REQ=0,O2490&gt;=G2490),OR(CORE_MODE&lt;&gt;3,E_CORE&lt;=E_NULL_MAX)),1,0)</f>
        <v>1</v>
      </c>
      <c r="AL2490" s="31" t="n">
        <f aca="false">IF(AK2490=1,IF(OBJECTIVE=1,AI2490,AJ2490),1000000000000)+ROW()*0.000000001</f>
        <v>7371.859800184</v>
      </c>
      <c r="AM2490" s="31" t="n">
        <v>7.388613</v>
      </c>
      <c r="AN2490" s="41" t="n">
        <v>1.518655</v>
      </c>
      <c r="AO2490" s="31" t="n">
        <v>10.833135</v>
      </c>
      <c r="AP2490" s="31" t="n">
        <f aca="false">IF(CORE_MODE=1,G2490,IF(OR(CORE_MODE=3,CORE_MODE=4),G2490+(CHOOSE(N_CW+1,0,1,CW_N2,CW_N3,CW_N4,CW_N5,CW_N6)+CHOOSE(N_CW_A+1,0,CW_A1,CW_A2))*CW_PER_SWING*AM2490,AM2490))</f>
        <v>28.812657991219</v>
      </c>
      <c r="AQ2490" s="41" t="n">
        <f aca="false">IF(CORE_MODE=2,AN2490,K2490)</f>
        <v>1.559226</v>
      </c>
      <c r="AR2490" s="31" t="n">
        <f aca="false">IF(CORE_MODE=2,AO2490,L2490)</f>
        <v>11.247275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31" t="n">
        <v>13.132078</v>
      </c>
      <c r="H2491" s="8" t="n">
        <v>97.556135</v>
      </c>
      <c r="I2491" s="8" t="n">
        <v>1948.238784</v>
      </c>
      <c r="J2491" s="31" t="n">
        <v>19.970438</v>
      </c>
      <c r="K2491" s="41" t="n">
        <v>1.572819</v>
      </c>
      <c r="L2491" s="31" t="n">
        <v>15.598978</v>
      </c>
      <c r="M2491" s="8" t="n">
        <v>201</v>
      </c>
      <c r="N2491" s="8" t="n">
        <v>1006</v>
      </c>
      <c r="O2491" s="31" t="n">
        <v>13.994337</v>
      </c>
      <c r="P2491" s="31" t="n">
        <v>25.21228</v>
      </c>
      <c r="Q2491" s="31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31" t="n">
        <v>7.329004</v>
      </c>
      <c r="W2491" s="41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2*ROUNDUP(G2491*1000/V_ZENER,0)*PRICE_Z+(4+IF(CORE_MODE=1,1,0)+IF(OR(CORE_MODE=3,CORE_MODE=4),1+2*N_CW+2*N_CW_A,0))*ROUNDUP(G2491*DIODE_SAFETY/V_STICK,0)*PRICE_STICK</f>
        <v>101.7</v>
      </c>
      <c r="AG2491" s="24" t="n">
        <f aca="false">SUM(X2491:AF2491)</f>
        <v>3593.76747201</v>
      </c>
      <c r="AH2491" s="20" t="n">
        <f aca="false">FIXED_BOM</f>
        <v>3666</v>
      </c>
      <c r="AI2491" s="24" t="n">
        <f aca="false">(AG2491+AH2491)*(1+CONT)</f>
        <v>8348.7325928115</v>
      </c>
      <c r="AJ2491" s="24" t="n">
        <f aca="false">IF(AR2491&gt;0,AI2491/AR2491,1000000000000)</f>
        <v>535.210229337557</v>
      </c>
      <c r="AK2491" s="8" t="n">
        <f aca="false">IF(AND(AP2491&gt;=V_NEED,AR2491&gt;=P_MIN,AQ2491&gt;=Z_MIN,F2491&lt;=N_CAP,D2491&lt;=R_MAX,OR(CORONA_REQ=0,O2491&gt;=G2491),OR(CORE_MODE&lt;&gt;3,E_CORE&lt;=E_NULL_MAX)),1,0)</f>
        <v>0</v>
      </c>
      <c r="AL2491" s="31" t="n">
        <f aca="false">IF(AK2491=1,IF(OBJECTIVE=1,AI2491,AJ2491),1000000000000)+ROW()*0.000000001</f>
        <v>1000000000000</v>
      </c>
      <c r="AM2491" s="31" t="n">
        <v>7.458815</v>
      </c>
      <c r="AN2491" s="41" t="n">
        <v>1.541068</v>
      </c>
      <c r="AO2491" s="31" t="n">
        <v>15.168385</v>
      </c>
      <c r="AP2491" s="31" t="n">
        <f aca="false">IF(CORE_MODE=1,G2491,IF(OR(CORE_MODE=3,CORE_MODE=4),G2491+(CHOOSE(N_CW+1,0,1,CW_N2,CW_N3,CW_N4,CW_N5,CW_N6)+CHOOSE(N_CW_A+1,0,CW_A1,CW_A2))*CW_PER_SWING*AM2491,AM2491))</f>
        <v>28.961645098345</v>
      </c>
      <c r="AQ2491" s="41" t="n">
        <f aca="false">IF(CORE_MODE=2,AN2491,K2491)</f>
        <v>1.572819</v>
      </c>
      <c r="AR2491" s="31" t="n">
        <f aca="false">IF(CORE_MODE=2,AO2491,L2491)</f>
        <v>15.598978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31" t="n">
        <v>13.132078</v>
      </c>
      <c r="H2492" s="8" t="n">
        <v>123.037771</v>
      </c>
      <c r="I2492" s="8" t="n">
        <v>2467.769126</v>
      </c>
      <c r="J2492" s="31" t="n">
        <v>20.057004</v>
      </c>
      <c r="K2492" s="41" t="n">
        <v>1.580792</v>
      </c>
      <c r="L2492" s="31" t="n">
        <v>19.933633</v>
      </c>
      <c r="M2492" s="8" t="n">
        <v>246</v>
      </c>
      <c r="N2492" s="8" t="n">
        <v>1096</v>
      </c>
      <c r="O2492" s="31" t="n">
        <v>13.994337</v>
      </c>
      <c r="P2492" s="31" t="n">
        <v>31.51535</v>
      </c>
      <c r="Q2492" s="31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31" t="n">
        <v>8.642969</v>
      </c>
      <c r="W2492" s="41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2*ROUNDUP(G2492*1000/V_ZENER,0)*PRICE_Z+(4+IF(CORE_MODE=1,1,0)+IF(OR(CORE_MODE=3,CORE_MODE=4),1+2*N_CW+2*N_CW_A,0))*ROUNDUP(G2492*DIODE_SAFETY/V_STICK,0)*PRICE_STICK</f>
        <v>101.7</v>
      </c>
      <c r="AG2492" s="24" t="n">
        <f aca="false">SUM(X2492:AF2492)</f>
        <v>4301.24391217</v>
      </c>
      <c r="AH2492" s="20" t="n">
        <f aca="false">FIXED_BOM</f>
        <v>3666</v>
      </c>
      <c r="AI2492" s="24" t="n">
        <f aca="false">(AG2492+AH2492)*(1+CONT)</f>
        <v>9162.3304989955</v>
      </c>
      <c r="AJ2492" s="24" t="n">
        <f aca="false">IF(AR2492&gt;0,AI2492/AR2492,1000000000000)</f>
        <v>459.641777241284</v>
      </c>
      <c r="AK2492" s="8" t="n">
        <f aca="false">IF(AND(AP2492&gt;=V_NEED,AR2492&gt;=P_MIN,AQ2492&gt;=Z_MIN,F2492&lt;=N_CAP,D2492&lt;=R_MAX,OR(CORONA_REQ=0,O2492&gt;=G2492),OR(CORE_MODE&lt;&gt;3,E_CORE&lt;=E_NULL_MAX)),1,0)</f>
        <v>0</v>
      </c>
      <c r="AL2492" s="31" t="n">
        <f aca="false">IF(AK2492=1,IF(OBJECTIVE=1,AI2492,AJ2492),1000000000000)+ROW()*0.000000001</f>
        <v>1000000000000</v>
      </c>
      <c r="AM2492" s="31" t="n">
        <v>7.516537</v>
      </c>
      <c r="AN2492" s="41" t="n">
        <v>1.55521</v>
      </c>
      <c r="AO2492" s="31" t="n">
        <v>19.50392</v>
      </c>
      <c r="AP2492" s="31" t="n">
        <f aca="false">IF(CORE_MODE=1,G2492,IF(OR(CORE_MODE=3,CORE_MODE=4),G2492+(CHOOSE(N_CW+1,0,1,CW_N2,CW_N3,CW_N4,CW_N5,CW_N6)+CHOOSE(N_CW_A+1,0,CW_A1,CW_A2))*CW_PER_SWING*AM2492,AM2492))</f>
        <v>29.084146363231</v>
      </c>
      <c r="AQ2492" s="41" t="n">
        <f aca="false">IF(CORE_MODE=2,AN2492,K2492)</f>
        <v>1.580792</v>
      </c>
      <c r="AR2492" s="31" t="n">
        <f aca="false">IF(CORE_MODE=2,AO2492,L2492)</f>
        <v>19.933633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31" t="n">
        <v>13.132078</v>
      </c>
      <c r="H2493" s="8" t="n">
        <v>148.519407</v>
      </c>
      <c r="I2493" s="8" t="n">
        <v>2987.299468</v>
      </c>
      <c r="J2493" s="31" t="n">
        <v>20.113866</v>
      </c>
      <c r="K2493" s="41" t="n">
        <v>1.58603</v>
      </c>
      <c r="L2493" s="31" t="n">
        <v>24.276759</v>
      </c>
      <c r="M2493" s="8" t="n">
        <v>300</v>
      </c>
      <c r="N2493" s="8" t="n">
        <v>1204</v>
      </c>
      <c r="O2493" s="31" t="n">
        <v>13.994337</v>
      </c>
      <c r="P2493" s="31" t="n">
        <v>37.81842</v>
      </c>
      <c r="Q2493" s="31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31" t="n">
        <v>10.219727</v>
      </c>
      <c r="W2493" s="41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2*ROUNDUP(G2493*1000/V_ZENER,0)*PRICE_Z+(4+IF(CORE_MODE=1,1,0)+IF(OR(CORE_MODE=3,CORE_MODE=4),1+2*N_CW+2*N_CW_A,0))*ROUNDUP(G2493*DIODE_SAFETY/V_STICK,0)*PRICE_STICK</f>
        <v>101.7</v>
      </c>
      <c r="AG2493" s="24" t="n">
        <f aca="false">SUM(X2493:AF2493)</f>
        <v>5150.69851512</v>
      </c>
      <c r="AH2493" s="20" t="n">
        <f aca="false">FIXED_BOM</f>
        <v>3666</v>
      </c>
      <c r="AI2493" s="24" t="n">
        <f aca="false">(AG2493+AH2493)*(1+CONT)</f>
        <v>10139.203292388</v>
      </c>
      <c r="AJ2493" s="24" t="n">
        <f aca="false">IF(AR2493&gt;0,AI2493/AR2493,1000000000000)</f>
        <v>417.650613592531</v>
      </c>
      <c r="AK2493" s="8" t="n">
        <f aca="false">IF(AND(AP2493&gt;=V_NEED,AR2493&gt;=P_MIN,AQ2493&gt;=Z_MIN,F2493&lt;=N_CAP,D2493&lt;=R_MAX,OR(CORONA_REQ=0,O2493&gt;=G2493),OR(CORE_MODE&lt;&gt;3,E_CORE&lt;=E_NULL_MAX)),1,0)</f>
        <v>0</v>
      </c>
      <c r="AL2493" s="31" t="n">
        <f aca="false">IF(AK2493=1,IF(OBJECTIVE=1,AI2493,AJ2493),1000000000000)+ROW()*0.000000001</f>
        <v>1000000000000</v>
      </c>
      <c r="AM2493" s="31" t="n">
        <v>7.56312</v>
      </c>
      <c r="AN2493" s="41" t="n">
        <v>1.565505</v>
      </c>
      <c r="AO2493" s="31" t="n">
        <v>23.871909</v>
      </c>
      <c r="AP2493" s="31" t="n">
        <f aca="false">IF(CORE_MODE=1,G2493,IF(OR(CORE_MODE=3,CORE_MODE=4),G2493+(CHOOSE(N_CW+1,0,1,CW_N2,CW_N3,CW_N4,CW_N5,CW_N6)+CHOOSE(N_CW_A+1,0,CW_A1,CW_A2))*CW_PER_SWING*AM2493,AM2493))</f>
        <v>29.18300774056</v>
      </c>
      <c r="AQ2493" s="41" t="n">
        <f aca="false">IF(CORE_MODE=2,AN2493,K2493)</f>
        <v>1.58603</v>
      </c>
      <c r="AR2493" s="31" t="n">
        <f aca="false">IF(CORE_MODE=2,AO2493,L2493)</f>
        <v>24.276759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31" t="n">
        <v>13.132078</v>
      </c>
      <c r="H2494" s="8" t="n">
        <v>199.482679</v>
      </c>
      <c r="I2494" s="8" t="n">
        <v>4026.360153</v>
      </c>
      <c r="J2494" s="31" t="n">
        <v>20.184009</v>
      </c>
      <c r="K2494" s="41" t="n">
        <v>1.591266</v>
      </c>
      <c r="L2494" s="31" t="n">
        <v>32.912948</v>
      </c>
      <c r="M2494" s="8" t="n">
        <v>390</v>
      </c>
      <c r="N2494" s="8" t="n">
        <v>1384</v>
      </c>
      <c r="O2494" s="31" t="n">
        <v>13.994337</v>
      </c>
      <c r="P2494" s="31" t="n">
        <v>50.42456</v>
      </c>
      <c r="Q2494" s="31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31" t="n">
        <v>12.847656</v>
      </c>
      <c r="W2494" s="41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2*ROUNDUP(G2494*1000/V_ZENER,0)*PRICE_Z+(4+IF(CORE_MODE=1,1,0)+IF(OR(CORE_MODE=3,CORE_MODE=4),1+2*N_CW+2*N_CW_A,0))*ROUNDUP(G2494*DIODE_SAFETY/V_STICK,0)*PRICE_STICK</f>
        <v>101.7</v>
      </c>
      <c r="AG2494" s="24" t="n">
        <f aca="false">SUM(X2494:AF2494)</f>
        <v>6565.65138647</v>
      </c>
      <c r="AH2494" s="20" t="n">
        <f aca="false">FIXED_BOM</f>
        <v>3666</v>
      </c>
      <c r="AI2494" s="24" t="n">
        <f aca="false">(AG2494+AH2494)*(1+CONT)</f>
        <v>11766.3990944405</v>
      </c>
      <c r="AJ2494" s="24" t="n">
        <f aca="false">IF(AR2494&gt;0,AI2494/AR2494,1000000000000)</f>
        <v>357.500613267475</v>
      </c>
      <c r="AK2494" s="8" t="n">
        <f aca="false">IF(AND(AP2494&gt;=V_NEED,AR2494&gt;=P_MIN,AQ2494&gt;=Z_MIN,F2494&lt;=N_CAP,D2494&lt;=R_MAX,OR(CORONA_REQ=0,O2494&gt;=G2494),OR(CORE_MODE&lt;&gt;3,E_CORE&lt;=E_NULL_MAX)),1,0)</f>
        <v>0</v>
      </c>
      <c r="AL2494" s="31" t="n">
        <f aca="false">IF(AK2494=1,IF(OBJECTIVE=1,AI2494,AJ2494),1000000000000)+ROW()*0.000000001</f>
        <v>1000000000000</v>
      </c>
      <c r="AM2494" s="31" t="n">
        <v>7.729018</v>
      </c>
      <c r="AN2494" s="41" t="n">
        <v>1.575029</v>
      </c>
      <c r="AO2494" s="31" t="n">
        <v>32.484593</v>
      </c>
      <c r="AP2494" s="31" t="n">
        <f aca="false">IF(CORE_MODE=1,G2494,IF(OR(CORE_MODE=3,CORE_MODE=4),G2494+(CHOOSE(N_CW+1,0,1,CW_N2,CW_N3,CW_N4,CW_N5,CW_N6)+CHOOSE(N_CW_A+1,0,CW_A1,CW_A2))*CW_PER_SWING*AM2494,AM2494))</f>
        <v>29.535086927734</v>
      </c>
      <c r="AQ2494" s="41" t="n">
        <f aca="false">IF(CORE_MODE=2,AN2494,K2494)</f>
        <v>1.591266</v>
      </c>
      <c r="AR2494" s="31" t="n">
        <f aca="false">IF(CORE_MODE=2,AO2494,L2494)</f>
        <v>32.912948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31" t="n">
        <v>13.132078</v>
      </c>
      <c r="H2495" s="8" t="n">
        <v>62.855773</v>
      </c>
      <c r="I2495" s="8" t="n">
        <v>1099.067813</v>
      </c>
      <c r="J2495" s="31" t="n">
        <v>17.485551</v>
      </c>
      <c r="K2495" s="41" t="n">
        <v>1.530338</v>
      </c>
      <c r="L2495" s="31" t="n">
        <v>8.351409</v>
      </c>
      <c r="M2495" s="8" t="n">
        <v>102</v>
      </c>
      <c r="N2495" s="8" t="n">
        <v>808</v>
      </c>
      <c r="O2495" s="31" t="n">
        <v>13.994337</v>
      </c>
      <c r="P2495" s="31" t="n">
        <v>14.981184</v>
      </c>
      <c r="Q2495" s="31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31" t="n">
        <v>4.438281</v>
      </c>
      <c r="W2495" s="41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2*ROUNDUP(G2495*1000/V_ZENER,0)*PRICE_Z+(4+IF(CORE_MODE=1,1,0)+IF(OR(CORE_MODE=3,CORE_MODE=4),1+2*N_CW+2*N_CW_A,0))*ROUNDUP(G2495*DIODE_SAFETY/V_STICK,0)*PRICE_STICK</f>
        <v>101.7</v>
      </c>
      <c r="AG2495" s="24" t="n">
        <f aca="false">SUM(X2495:AF2495)</f>
        <v>2065.26570408</v>
      </c>
      <c r="AH2495" s="20" t="n">
        <f aca="false">FIXED_BOM</f>
        <v>3666</v>
      </c>
      <c r="AI2495" s="24" t="n">
        <f aca="false">(AG2495+AH2495)*(1+CONT)</f>
        <v>6590.955559692</v>
      </c>
      <c r="AJ2495" s="24" t="n">
        <f aca="false">IF(AR2495&gt;0,AI2495/AR2495,1000000000000)</f>
        <v>789.202823103503</v>
      </c>
      <c r="AK2495" s="8" t="n">
        <f aca="false">IF(AND(AP2495&gt;=V_NEED,AR2495&gt;=P_MIN,AQ2495&gt;=Z_MIN,F2495&lt;=N_CAP,D2495&lt;=R_MAX,OR(CORONA_REQ=0,O2495&gt;=G2495),OR(CORE_MODE&lt;&gt;3,E_CORE&lt;=E_NULL_MAX)),1,0)</f>
        <v>1</v>
      </c>
      <c r="AL2495" s="31" t="n">
        <f aca="false">IF(AK2495=1,IF(OBJECTIVE=1,AI2495,AJ2495),1000000000000)+ROW()*0.000000001</f>
        <v>6590.955562187</v>
      </c>
      <c r="AM2495" s="31" t="n">
        <v>7.339367</v>
      </c>
      <c r="AN2495" s="41" t="n">
        <v>1.479831</v>
      </c>
      <c r="AO2495" s="31" t="n">
        <v>7.924142</v>
      </c>
      <c r="AP2495" s="31" t="n">
        <f aca="false">IF(CORE_MODE=1,G2495,IF(OR(CORE_MODE=3,CORE_MODE=4),G2495+(CHOOSE(N_CW+1,0,1,CW_N2,CW_N3,CW_N4,CW_N5,CW_N6)+CHOOSE(N_CW_A+1,0,CW_A1,CW_A2))*CW_PER_SWING*AM2495,AM2495))</f>
        <v>28.708145027521</v>
      </c>
      <c r="AQ2495" s="41" t="n">
        <f aca="false">IF(CORE_MODE=2,AN2495,K2495)</f>
        <v>1.530338</v>
      </c>
      <c r="AR2495" s="31" t="n">
        <f aca="false">IF(CORE_MODE=2,AO2495,L2495)</f>
        <v>8.351409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31" t="n">
        <v>13.132078</v>
      </c>
      <c r="H2496" s="8" t="n">
        <v>97.6305</v>
      </c>
      <c r="I2496" s="8" t="n">
        <v>1727.106563</v>
      </c>
      <c r="J2496" s="31" t="n">
        <v>17.690236</v>
      </c>
      <c r="K2496" s="41" t="n">
        <v>1.552459</v>
      </c>
      <c r="L2496" s="31" t="n">
        <v>13.496657</v>
      </c>
      <c r="M2496" s="8" t="n">
        <v>156</v>
      </c>
      <c r="N2496" s="8" t="n">
        <v>916</v>
      </c>
      <c r="O2496" s="31" t="n">
        <v>13.994337</v>
      </c>
      <c r="P2496" s="31" t="n">
        <v>22.471776</v>
      </c>
      <c r="Q2496" s="31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31" t="n">
        <v>6.015039</v>
      </c>
      <c r="W2496" s="41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2*ROUNDUP(G2496*1000/V_ZENER,0)*PRICE_Z+(4+IF(CORE_MODE=1,1,0)+IF(OR(CORE_MODE=3,CORE_MODE=4),1+2*N_CW+2*N_CW_A,0))*ROUNDUP(G2496*DIODE_SAFETY/V_STICK,0)*PRICE_STICK</f>
        <v>101.7</v>
      </c>
      <c r="AG2496" s="24" t="n">
        <f aca="false">SUM(X2496:AF2496)</f>
        <v>2928.93489734</v>
      </c>
      <c r="AH2496" s="20" t="n">
        <f aca="false">FIXED_BOM</f>
        <v>3666</v>
      </c>
      <c r="AI2496" s="24" t="n">
        <f aca="false">(AG2496+AH2496)*(1+CONT)</f>
        <v>7584.175131941</v>
      </c>
      <c r="AJ2496" s="24" t="n">
        <f aca="false">IF(AR2496&gt;0,AI2496/AR2496,1000000000000)</f>
        <v>561.929901007412</v>
      </c>
      <c r="AK2496" s="8" t="n">
        <f aca="false">IF(AND(AP2496&gt;=V_NEED,AR2496&gt;=P_MIN,AQ2496&gt;=Z_MIN,F2496&lt;=N_CAP,D2496&lt;=R_MAX,OR(CORONA_REQ=0,O2496&gt;=G2496),OR(CORE_MODE&lt;&gt;3,E_CORE&lt;=E_NULL_MAX)),1,0)</f>
        <v>1</v>
      </c>
      <c r="AL2496" s="31" t="n">
        <f aca="false">IF(AK2496=1,IF(OBJECTIVE=1,AI2496,AJ2496),1000000000000)+ROW()*0.000000001</f>
        <v>7584.175134437</v>
      </c>
      <c r="AM2496" s="31" t="n">
        <v>7.413715</v>
      </c>
      <c r="AN2496" s="41" t="n">
        <v>1.51862</v>
      </c>
      <c r="AO2496" s="31" t="n">
        <v>13.076185</v>
      </c>
      <c r="AP2496" s="31" t="n">
        <f aca="false">IF(CORE_MODE=1,G2496,IF(OR(CORE_MODE=3,CORE_MODE=4),G2496+(CHOOSE(N_CW+1,0,1,CW_N2,CW_N3,CW_N4,CW_N5,CW_N6)+CHOOSE(N_CW_A+1,0,CW_A1,CW_A2))*CW_PER_SWING*AM2496,AM2496))</f>
        <v>28.865931037045</v>
      </c>
      <c r="AQ2496" s="41" t="n">
        <f aca="false">IF(CORE_MODE=2,AN2496,K2496)</f>
        <v>1.552459</v>
      </c>
      <c r="AR2496" s="31" t="n">
        <f aca="false">IF(CORE_MODE=2,AO2496,L2496)</f>
        <v>13.496657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31" t="n">
        <v>13.132078</v>
      </c>
      <c r="H2497" s="8" t="n">
        <v>132.405228</v>
      </c>
      <c r="I2497" s="8" t="n">
        <v>2355.145313</v>
      </c>
      <c r="J2497" s="31" t="n">
        <v>17.787404</v>
      </c>
      <c r="K2497" s="41" t="n">
        <v>1.562902</v>
      </c>
      <c r="L2497" s="31" t="n">
        <v>18.650456</v>
      </c>
      <c r="M2497" s="8" t="n">
        <v>210</v>
      </c>
      <c r="N2497" s="8" t="n">
        <v>1024</v>
      </c>
      <c r="O2497" s="31" t="n">
        <v>13.994337</v>
      </c>
      <c r="P2497" s="31" t="n">
        <v>29.962368</v>
      </c>
      <c r="Q2497" s="31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31" t="n">
        <v>7.591797</v>
      </c>
      <c r="W2497" s="41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2*ROUNDUP(G2497*1000/V_ZENER,0)*PRICE_Z+(4+IF(CORE_MODE=1,1,0)+IF(OR(CORE_MODE=3,CORE_MODE=4),1+2*N_CW+2*N_CW_A,0))*ROUNDUP(G2497*DIODE_SAFETY/V_STICK,0)*PRICE_STICK</f>
        <v>101.7</v>
      </c>
      <c r="AG2497" s="24" t="n">
        <f aca="false">SUM(X2497:AF2497)</f>
        <v>3792.60407363</v>
      </c>
      <c r="AH2497" s="20" t="n">
        <f aca="false">FIXED_BOM</f>
        <v>3666</v>
      </c>
      <c r="AI2497" s="24" t="n">
        <f aca="false">(AG2497+AH2497)*(1+CONT)</f>
        <v>8577.3946846745</v>
      </c>
      <c r="AJ2497" s="24" t="n">
        <f aca="false">IF(AR2497&gt;0,AI2497/AR2497,1000000000000)</f>
        <v>459.902679305777</v>
      </c>
      <c r="AK2497" s="8" t="n">
        <f aca="false">IF(AND(AP2497&gt;=V_NEED,AR2497&gt;=P_MIN,AQ2497&gt;=Z_MIN,F2497&lt;=N_CAP,D2497&lt;=R_MAX,OR(CORONA_REQ=0,O2497&gt;=G2497),OR(CORE_MODE&lt;&gt;3,E_CORE&lt;=E_NULL_MAX)),1,0)</f>
        <v>0</v>
      </c>
      <c r="AL2497" s="31" t="n">
        <f aca="false">IF(AK2497=1,IF(OBJECTIVE=1,AI2497,AJ2497),1000000000000)+ROW()*0.000000001</f>
        <v>1000000000000</v>
      </c>
      <c r="AM2497" s="31" t="n">
        <v>7.488805</v>
      </c>
      <c r="AN2497" s="41" t="n">
        <v>1.53689</v>
      </c>
      <c r="AO2497" s="31" t="n">
        <v>18.219711</v>
      </c>
      <c r="AP2497" s="31" t="n">
        <f aca="false">IF(CORE_MODE=1,G2497,IF(OR(CORE_MODE=3,CORE_MODE=4),G2497+(CHOOSE(N_CW+1,0,1,CW_N2,CW_N3,CW_N4,CW_N5,CW_N6)+CHOOSE(N_CW_A+1,0,CW_A1,CW_A2))*CW_PER_SWING*AM2497,AM2497))</f>
        <v>29.025291765715</v>
      </c>
      <c r="AQ2497" s="41" t="n">
        <f aca="false">IF(CORE_MODE=2,AN2497,K2497)</f>
        <v>1.562902</v>
      </c>
      <c r="AR2497" s="31" t="n">
        <f aca="false">IF(CORE_MODE=2,AO2497,L2497)</f>
        <v>18.650456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31" t="n">
        <v>13.132078</v>
      </c>
      <c r="H2498" s="8" t="n">
        <v>167.179955</v>
      </c>
      <c r="I2498" s="8" t="n">
        <v>2983.184063</v>
      </c>
      <c r="J2498" s="31" t="n">
        <v>17.844149</v>
      </c>
      <c r="K2498" s="41" t="n">
        <v>1.568977</v>
      </c>
      <c r="L2498" s="31" t="n">
        <v>23.783318</v>
      </c>
      <c r="M2498" s="8" t="n">
        <v>264</v>
      </c>
      <c r="N2498" s="8" t="n">
        <v>1132</v>
      </c>
      <c r="O2498" s="31" t="n">
        <v>13.994337</v>
      </c>
      <c r="P2498" s="31" t="n">
        <v>37.45296</v>
      </c>
      <c r="Q2498" s="31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31" t="n">
        <v>9.168555</v>
      </c>
      <c r="W2498" s="41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2*ROUNDUP(G2498*1000/V_ZENER,0)*PRICE_Z+(4+IF(CORE_MODE=1,1,0)+IF(OR(CORE_MODE=3,CORE_MODE=4),1+2*N_CW+2*N_CW_A,0))*ROUNDUP(G2498*DIODE_SAFETY/V_STICK,0)*PRICE_STICK</f>
        <v>101.7</v>
      </c>
      <c r="AG2498" s="24" t="n">
        <f aca="false">SUM(X2498:AF2498)</f>
        <v>4656.27325642</v>
      </c>
      <c r="AH2498" s="20" t="n">
        <f aca="false">FIXED_BOM</f>
        <v>3666</v>
      </c>
      <c r="AI2498" s="24" t="n">
        <f aca="false">(AG2498+AH2498)*(1+CONT)</f>
        <v>9570.614244883</v>
      </c>
      <c r="AJ2498" s="24" t="n">
        <f aca="false">IF(AR2498&gt;0,AI2498/AR2498,1000000000000)</f>
        <v>402.408707014009</v>
      </c>
      <c r="AK2498" s="8" t="n">
        <f aca="false">IF(AND(AP2498&gt;=V_NEED,AR2498&gt;=P_MIN,AQ2498&gt;=Z_MIN,F2498&lt;=N_CAP,D2498&lt;=R_MAX,OR(CORONA_REQ=0,O2498&gt;=G2498),OR(CORE_MODE&lt;&gt;3,E_CORE&lt;=E_NULL_MAX)),1,0)</f>
        <v>0</v>
      </c>
      <c r="AL2498" s="31" t="n">
        <f aca="false">IF(AK2498=1,IF(OBJECTIVE=1,AI2498,AJ2498),1000000000000)+ROW()*0.000000001</f>
        <v>1000000000000</v>
      </c>
      <c r="AM2498" s="31" t="n">
        <v>7.545934</v>
      </c>
      <c r="AN2498" s="41" t="n">
        <v>1.549039</v>
      </c>
      <c r="AO2498" s="31" t="n">
        <v>23.379865</v>
      </c>
      <c r="AP2498" s="31" t="n">
        <f aca="false">IF(CORE_MODE=1,G2498,IF(OR(CORE_MODE=3,CORE_MODE=4),G2498+(CHOOSE(N_CW+1,0,1,CW_N2,CW_N3,CW_N4,CW_N5,CW_N6)+CHOOSE(N_CW_A+1,0,CW_A1,CW_A2))*CW_PER_SWING*AM2498,AM2498))</f>
        <v>29.146534528642</v>
      </c>
      <c r="AQ2498" s="41" t="n">
        <f aca="false">IF(CORE_MODE=2,AN2498,K2498)</f>
        <v>1.568977</v>
      </c>
      <c r="AR2498" s="31" t="n">
        <f aca="false">IF(CORE_MODE=2,AO2498,L2498)</f>
        <v>23.783318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31" t="n">
        <v>13.132078</v>
      </c>
      <c r="H2499" s="8" t="n">
        <v>201.954683</v>
      </c>
      <c r="I2499" s="8" t="n">
        <v>3611.222813</v>
      </c>
      <c r="J2499" s="31" t="n">
        <v>17.881352</v>
      </c>
      <c r="K2499" s="41" t="n">
        <v>1.572948</v>
      </c>
      <c r="L2499" s="31" t="n">
        <v>28.925855</v>
      </c>
      <c r="M2499" s="8" t="n">
        <v>309</v>
      </c>
      <c r="N2499" s="8" t="n">
        <v>1222</v>
      </c>
      <c r="O2499" s="31" t="n">
        <v>13.994337</v>
      </c>
      <c r="P2499" s="31" t="n">
        <v>44.943552</v>
      </c>
      <c r="Q2499" s="31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31" t="n">
        <v>10.48252</v>
      </c>
      <c r="W2499" s="41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2*ROUNDUP(G2499*1000/V_ZENER,0)*PRICE_Z+(4+IF(CORE_MODE=1,1,0)+IF(OR(CORE_MODE=3,CORE_MODE=4),1+2*N_CW+2*N_CW_A,0))*ROUNDUP(G2499*DIODE_SAFETY/V_STICK,0)*PRICE_STICK</f>
        <v>101.7</v>
      </c>
      <c r="AG2499" s="24" t="n">
        <f aca="false">SUM(X2499:AF2499)</f>
        <v>5377.96438295</v>
      </c>
      <c r="AH2499" s="20" t="n">
        <f aca="false">FIXED_BOM</f>
        <v>3666</v>
      </c>
      <c r="AI2499" s="24" t="n">
        <f aca="false">(AG2499+AH2499)*(1+CONT)</f>
        <v>10400.5590403925</v>
      </c>
      <c r="AJ2499" s="24" t="n">
        <f aca="false">IF(AR2499&gt;0,AI2499/AR2499,1000000000000)</f>
        <v>359.559260751065</v>
      </c>
      <c r="AK2499" s="8" t="n">
        <f aca="false">IF(AND(AP2499&gt;=V_NEED,AR2499&gt;=P_MIN,AQ2499&gt;=Z_MIN,F2499&lt;=N_CAP,D2499&lt;=R_MAX,OR(CORONA_REQ=0,O2499&gt;=G2499),OR(CORE_MODE&lt;&gt;3,E_CORE&lt;=E_NULL_MAX)),1,0)</f>
        <v>0</v>
      </c>
      <c r="AL2499" s="31" t="n">
        <f aca="false">IF(AK2499=1,IF(OBJECTIVE=1,AI2499,AJ2499),1000000000000)+ROW()*0.000000001</f>
        <v>1000000000000</v>
      </c>
      <c r="AM2499" s="31" t="n">
        <v>7.649509</v>
      </c>
      <c r="AN2499" s="41" t="n">
        <v>1.555696</v>
      </c>
      <c r="AO2499" s="31" t="n">
        <v>28.505092</v>
      </c>
      <c r="AP2499" s="31" t="n">
        <f aca="false">IF(CORE_MODE=1,G2499,IF(OR(CORE_MODE=3,CORE_MODE=4),G2499+(CHOOSE(N_CW+1,0,1,CW_N2,CW_N3,CW_N4,CW_N5,CW_N6)+CHOOSE(N_CW_A+1,0,CW_A1,CW_A2))*CW_PER_SWING*AM2499,AM2499))</f>
        <v>29.366347918867</v>
      </c>
      <c r="AQ2499" s="41" t="n">
        <f aca="false">IF(CORE_MODE=2,AN2499,K2499)</f>
        <v>1.572948</v>
      </c>
      <c r="AR2499" s="31" t="n">
        <f aca="false">IF(CORE_MODE=2,AO2499,L2499)</f>
        <v>28.925855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31" t="n">
        <v>13.132078</v>
      </c>
      <c r="H2500" s="8" t="n">
        <v>271.504138</v>
      </c>
      <c r="I2500" s="8" t="n">
        <v>4867.300313</v>
      </c>
      <c r="J2500" s="31" t="n">
        <v>17.927168</v>
      </c>
      <c r="K2500" s="41" t="n">
        <v>1.578225</v>
      </c>
      <c r="L2500" s="31" t="n">
        <v>39.229254</v>
      </c>
      <c r="M2500" s="8" t="n">
        <v>417</v>
      </c>
      <c r="N2500" s="8" t="n">
        <v>1438</v>
      </c>
      <c r="O2500" s="31" t="n">
        <v>13.994337</v>
      </c>
      <c r="P2500" s="31" t="n">
        <v>59.924736</v>
      </c>
      <c r="Q2500" s="31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31" t="n">
        <v>13.636035</v>
      </c>
      <c r="W2500" s="41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2*ROUNDUP(G2500*1000/V_ZENER,0)*PRICE_Z+(4+IF(CORE_MODE=1,1,0)+IF(OR(CORE_MODE=3,CORE_MODE=4),1+2*N_CW+2*N_CW_A,0))*ROUNDUP(G2500*DIODE_SAFETY/V_STICK,0)*PRICE_STICK</f>
        <v>101.7</v>
      </c>
      <c r="AG2500" s="24" t="n">
        <f aca="false">SUM(X2500:AF2500)</f>
        <v>7105.302699</v>
      </c>
      <c r="AH2500" s="20" t="n">
        <f aca="false">FIXED_BOM</f>
        <v>3666</v>
      </c>
      <c r="AI2500" s="24" t="n">
        <f aca="false">(AG2500+AH2500)*(1+CONT)</f>
        <v>12386.99810385</v>
      </c>
      <c r="AJ2500" s="24" t="n">
        <f aca="false">IF(AR2500&gt;0,AI2500/AR2500,1000000000000)</f>
        <v>315.759206225283</v>
      </c>
      <c r="AK2500" s="8" t="n">
        <f aca="false">IF(AND(AP2500&gt;=V_NEED,AR2500&gt;=P_MIN,AQ2500&gt;=Z_MIN,F2500&lt;=N_CAP,D2500&lt;=R_MAX,OR(CORONA_REQ=0,O2500&gt;=G2500),OR(CORE_MODE&lt;&gt;3,E_CORE&lt;=E_NULL_MAX)),1,0)</f>
        <v>0</v>
      </c>
      <c r="AL2500" s="31" t="n">
        <f aca="false">IF(AK2500=1,IF(OBJECTIVE=1,AI2500,AJ2500),1000000000000)+ROW()*0.000000001</f>
        <v>1000000000000</v>
      </c>
      <c r="AM2500" s="31" t="n">
        <v>7.814043</v>
      </c>
      <c r="AN2500" s="41" t="n">
        <v>1.565103</v>
      </c>
      <c r="AO2500" s="31" t="n">
        <v>38.801938</v>
      </c>
      <c r="AP2500" s="31" t="n">
        <f aca="false">IF(CORE_MODE=1,G2500,IF(OR(CORE_MODE=3,CORE_MODE=4),G2500+(CHOOSE(N_CW+1,0,1,CW_N2,CW_N3,CW_N4,CW_N5,CW_N6)+CHOOSE(N_CW_A+1,0,CW_A1,CW_A2))*CW_PER_SWING*AM2500,AM2500))</f>
        <v>29.715532339309</v>
      </c>
      <c r="AQ2500" s="41" t="n">
        <f aca="false">IF(CORE_MODE=2,AN2500,K2500)</f>
        <v>1.578225</v>
      </c>
      <c r="AR2500" s="31" t="n">
        <f aca="false">IF(CORE_MODE=2,AO2500,L2500)</f>
        <v>39.229254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31" t="n">
        <v>13.132078</v>
      </c>
      <c r="H2501" s="8" t="n">
        <v>98.663993</v>
      </c>
      <c r="I2501" s="8" t="n">
        <v>1288.183431</v>
      </c>
      <c r="J2501" s="31" t="n">
        <v>13.056267</v>
      </c>
      <c r="K2501" s="41" t="n">
        <v>1.492841</v>
      </c>
      <c r="L2501" s="31" t="n">
        <v>9.328914</v>
      </c>
      <c r="M2501" s="8" t="n">
        <v>111</v>
      </c>
      <c r="N2501" s="8" t="n">
        <v>826</v>
      </c>
      <c r="O2501" s="31" t="n">
        <v>13.994337</v>
      </c>
      <c r="P2501" s="31" t="n">
        <v>17.356228</v>
      </c>
      <c r="Q2501" s="31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31" t="n">
        <v>4.701074</v>
      </c>
      <c r="W2501" s="41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2*ROUNDUP(G2501*1000/V_ZENER,0)*PRICE_Z+(4+IF(CORE_MODE=1,1,0)+IF(OR(CORE_MODE=3,CORE_MODE=4),1+2*N_CW+2*N_CW_A,0))*ROUNDUP(G2501*DIODE_SAFETY/V_STICK,0)*PRICE_STICK</f>
        <v>101.7</v>
      </c>
      <c r="AG2501" s="24" t="n">
        <f aca="false">SUM(X2501:AF2501)</f>
        <v>2235.67302902</v>
      </c>
      <c r="AH2501" s="20" t="n">
        <f aca="false">FIXED_BOM</f>
        <v>3666</v>
      </c>
      <c r="AI2501" s="24" t="n">
        <f aca="false">(AG2501+AH2501)*(1+CONT)</f>
        <v>6786.923983373</v>
      </c>
      <c r="AJ2501" s="24" t="n">
        <f aca="false">IF(AR2501&gt;0,AI2501/AR2501,1000000000000)</f>
        <v>727.514905097528</v>
      </c>
      <c r="AK2501" s="8" t="n">
        <f aca="false">IF(AND(AP2501&gt;=V_NEED,AR2501&gt;=P_MIN,AQ2501&gt;=Z_MIN,F2501&lt;=N_CAP,D2501&lt;=R_MAX,OR(CORONA_REQ=0,O2501&gt;=G2501),OR(CORE_MODE&lt;&gt;3,E_CORE&lt;=E_NULL_MAX)),1,0)</f>
        <v>1</v>
      </c>
      <c r="AL2501" s="31" t="n">
        <f aca="false">IF(AK2501=1,IF(OBJECTIVE=1,AI2501,AJ2501),1000000000000)+ROW()*0.000000001</f>
        <v>6786.923985874</v>
      </c>
      <c r="AM2501" s="31" t="n">
        <v>7.321026</v>
      </c>
      <c r="AN2501" s="41" t="n">
        <v>1.45238</v>
      </c>
      <c r="AO2501" s="31" t="n">
        <v>8.914478</v>
      </c>
      <c r="AP2501" s="31" t="n">
        <f aca="false">IF(CORE_MODE=1,G2501,IF(OR(CORE_MODE=3,CORE_MODE=4),G2501+(CHOOSE(N_CW+1,0,1,CW_N2,CW_N3,CW_N4,CW_N5,CW_N6)+CHOOSE(N_CW_A+1,0,CW_A1,CW_A2))*CW_PER_SWING*AM2501,AM2501))</f>
        <v>28.669220601838</v>
      </c>
      <c r="AQ2501" s="41" t="n">
        <f aca="false">IF(CORE_MODE=2,AN2501,K2501)</f>
        <v>1.492841</v>
      </c>
      <c r="AR2501" s="31" t="n">
        <f aca="false">IF(CORE_MODE=2,AO2501,L2501)</f>
        <v>9.328914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31" t="n">
        <v>13.132078</v>
      </c>
      <c r="H2502" s="8" t="n">
        <v>153.900561</v>
      </c>
      <c r="I2502" s="8" t="n">
        <v>2024.288248</v>
      </c>
      <c r="J2502" s="31" t="n">
        <v>13.153222</v>
      </c>
      <c r="K2502" s="41" t="n">
        <v>1.510779</v>
      </c>
      <c r="L2502" s="31" t="n">
        <v>15.029189</v>
      </c>
      <c r="M2502" s="8" t="n">
        <v>165</v>
      </c>
      <c r="N2502" s="8" t="n">
        <v>934</v>
      </c>
      <c r="O2502" s="31" t="n">
        <v>13.994337</v>
      </c>
      <c r="P2502" s="31" t="n">
        <v>26.034342</v>
      </c>
      <c r="Q2502" s="31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31" t="n">
        <v>6.277832</v>
      </c>
      <c r="W2502" s="41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2*ROUNDUP(G2502*1000/V_ZENER,0)*PRICE_Z+(4+IF(CORE_MODE=1,1,0)+IF(OR(CORE_MODE=3,CORE_MODE=4),1+2*N_CW+2*N_CW_A,0))*ROUNDUP(G2502*DIODE_SAFETY/V_STICK,0)*PRICE_STICK</f>
        <v>101.7</v>
      </c>
      <c r="AG2502" s="24" t="n">
        <f aca="false">SUM(X2502:AF2502)</f>
        <v>3113.55685015</v>
      </c>
      <c r="AH2502" s="20" t="n">
        <f aca="false">FIXED_BOM</f>
        <v>3666</v>
      </c>
      <c r="AI2502" s="24" t="n">
        <f aca="false">(AG2502+AH2502)*(1+CONT)</f>
        <v>7796.4903776725</v>
      </c>
      <c r="AJ2502" s="24" t="n">
        <f aca="false">IF(AR2502&gt;0,AI2502/AR2502,1000000000000)</f>
        <v>518.756559497156</v>
      </c>
      <c r="AK2502" s="8" t="n">
        <f aca="false">IF(AND(AP2502&gt;=V_NEED,AR2502&gt;=P_MIN,AQ2502&gt;=Z_MIN,F2502&lt;=N_CAP,D2502&lt;=R_MAX,OR(CORONA_REQ=0,O2502&gt;=G2502),OR(CORE_MODE&lt;&gt;3,E_CORE&lt;=E_NULL_MAX)),1,0)</f>
        <v>1</v>
      </c>
      <c r="AL2502" s="31" t="n">
        <f aca="false">IF(AK2502=1,IF(OBJECTIVE=1,AI2502,AJ2502),1000000000000)+ROW()*0.000000001</f>
        <v>7796.4903801745</v>
      </c>
      <c r="AM2502" s="31" t="n">
        <v>7.411932</v>
      </c>
      <c r="AN2502" s="41" t="n">
        <v>1.483269</v>
      </c>
      <c r="AO2502" s="31" t="n">
        <v>14.607766</v>
      </c>
      <c r="AP2502" s="31" t="n">
        <f aca="false">IF(CORE_MODE=1,G2502,IF(OR(CORE_MODE=3,CORE_MODE=4),G2502+(CHOOSE(N_CW+1,0,1,CW_N2,CW_N3,CW_N4,CW_N5,CW_N6)+CHOOSE(N_CW_A+1,0,CW_A1,CW_A2))*CW_PER_SWING*AM2502,AM2502))</f>
        <v>28.862147042116</v>
      </c>
      <c r="AQ2502" s="41" t="n">
        <f aca="false">IF(CORE_MODE=2,AN2502,K2502)</f>
        <v>1.510779</v>
      </c>
      <c r="AR2502" s="31" t="n">
        <f aca="false">IF(CORE_MODE=2,AO2502,L2502)</f>
        <v>15.029189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31" t="n">
        <v>13.132078</v>
      </c>
      <c r="H2503" s="8" t="n">
        <v>209.137128</v>
      </c>
      <c r="I2503" s="8" t="n">
        <v>2760.393066</v>
      </c>
      <c r="J2503" s="31" t="n">
        <v>13.198962</v>
      </c>
      <c r="K2503" s="41" t="n">
        <v>1.519214</v>
      </c>
      <c r="L2503" s="31" t="n">
        <v>20.727568</v>
      </c>
      <c r="M2503" s="8" t="n">
        <v>219</v>
      </c>
      <c r="N2503" s="8" t="n">
        <v>1042</v>
      </c>
      <c r="O2503" s="31" t="n">
        <v>13.994337</v>
      </c>
      <c r="P2503" s="31" t="n">
        <v>34.712456</v>
      </c>
      <c r="Q2503" s="31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31" t="n">
        <v>7.85459</v>
      </c>
      <c r="W2503" s="41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2*ROUNDUP(G2503*1000/V_ZENER,0)*PRICE_Z+(4+IF(CORE_MODE=1,1,0)+IF(OR(CORE_MODE=3,CORE_MODE=4),1+2*N_CW+2*N_CW_A,0))*ROUNDUP(G2503*DIODE_SAFETY/V_STICK,0)*PRICE_STICK</f>
        <v>101.7</v>
      </c>
      <c r="AG2503" s="24" t="n">
        <f aca="false">SUM(X2503:AF2503)</f>
        <v>3991.44066978</v>
      </c>
      <c r="AH2503" s="20" t="n">
        <f aca="false">FIXED_BOM</f>
        <v>3666</v>
      </c>
      <c r="AI2503" s="24" t="n">
        <f aca="false">(AG2503+AH2503)*(1+CONT)</f>
        <v>8806.056770247</v>
      </c>
      <c r="AJ2503" s="24" t="n">
        <f aca="false">IF(AR2503&gt;0,AI2503/AR2503,1000000000000)</f>
        <v>424.847563893989</v>
      </c>
      <c r="AK2503" s="8" t="n">
        <f aca="false">IF(AND(AP2503&gt;=V_NEED,AR2503&gt;=P_MIN,AQ2503&gt;=Z_MIN,F2503&lt;=N_CAP,D2503&lt;=R_MAX,OR(CORONA_REQ=0,O2503&gt;=G2503),OR(CORE_MODE&lt;&gt;3,E_CORE&lt;=E_NULL_MAX)),1,0)</f>
        <v>0</v>
      </c>
      <c r="AL2503" s="31" t="n">
        <f aca="false">IF(AK2503=1,IF(OBJECTIVE=1,AI2503,AJ2503),1000000000000)+ROW()*0.000000001</f>
        <v>1000000000000</v>
      </c>
      <c r="AM2503" s="31" t="n">
        <v>7.485258</v>
      </c>
      <c r="AN2503" s="41" t="n">
        <v>1.499016</v>
      </c>
      <c r="AO2503" s="31" t="n">
        <v>20.31952</v>
      </c>
      <c r="AP2503" s="31" t="n">
        <f aca="false">IF(CORE_MODE=1,G2503,IF(OR(CORE_MODE=3,CORE_MODE=4),G2503+(CHOOSE(N_CW+1,0,1,CW_N2,CW_N3,CW_N4,CW_N5,CW_N6)+CHOOSE(N_CW_A+1,0,CW_A1,CW_A2))*CW_PER_SWING*AM2503,AM2503))</f>
        <v>29.017764098854</v>
      </c>
      <c r="AQ2503" s="41" t="n">
        <f aca="false">IF(CORE_MODE=2,AN2503,K2503)</f>
        <v>1.519214</v>
      </c>
      <c r="AR2503" s="31" t="n">
        <f aca="false">IF(CORE_MODE=2,AO2503,L2503)</f>
        <v>20.727568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31" t="n">
        <v>13.132078</v>
      </c>
      <c r="H2504" s="8" t="n">
        <v>264.373696</v>
      </c>
      <c r="I2504" s="8" t="n">
        <v>3496.497883</v>
      </c>
      <c r="J2504" s="31" t="n">
        <v>13.225589</v>
      </c>
      <c r="K2504" s="41" t="n">
        <v>1.524401</v>
      </c>
      <c r="L2504" s="31" t="n">
        <v>26.43636</v>
      </c>
      <c r="M2504" s="8" t="n">
        <v>273</v>
      </c>
      <c r="N2504" s="8" t="n">
        <v>1150</v>
      </c>
      <c r="O2504" s="31" t="n">
        <v>13.994337</v>
      </c>
      <c r="P2504" s="31" t="n">
        <v>43.39057</v>
      </c>
      <c r="Q2504" s="31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31" t="n">
        <v>9.431348</v>
      </c>
      <c r="W2504" s="41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2*ROUNDUP(G2504*1000/V_ZENER,0)*PRICE_Z+(4+IF(CORE_MODE=1,1,0)+IF(OR(CORE_MODE=3,CORE_MODE=4),1+2*N_CW+2*N_CW_A,0))*ROUNDUP(G2504*DIODE_SAFETY/V_STICK,0)*PRICE_STICK</f>
        <v>101.7</v>
      </c>
      <c r="AG2504" s="24" t="n">
        <f aca="false">SUM(X2504:AF2504)</f>
        <v>4869.32454941</v>
      </c>
      <c r="AH2504" s="20" t="n">
        <f aca="false">FIXED_BOM</f>
        <v>3666</v>
      </c>
      <c r="AI2504" s="24" t="n">
        <f aca="false">(AG2504+AH2504)*(1+CONT)</f>
        <v>9815.6232318215</v>
      </c>
      <c r="AJ2504" s="24" t="n">
        <f aca="false">IF(AR2504&gt;0,AI2504/AR2504,1000000000000)</f>
        <v>371.292539208178</v>
      </c>
      <c r="AK2504" s="8" t="n">
        <f aca="false">IF(AND(AP2504&gt;=V_NEED,AR2504&gt;=P_MIN,AQ2504&gt;=Z_MIN,F2504&lt;=N_CAP,D2504&lt;=R_MAX,OR(CORONA_REQ=0,O2504&gt;=G2504),OR(CORE_MODE&lt;&gt;3,E_CORE&lt;=E_NULL_MAX)),1,0)</f>
        <v>0</v>
      </c>
      <c r="AL2504" s="31" t="n">
        <f aca="false">IF(AK2504=1,IF(OBJECTIVE=1,AI2504,AJ2504),1000000000000)+ROW()*0.000000001</f>
        <v>1000000000000</v>
      </c>
      <c r="AM2504" s="31" t="n">
        <v>7.585872</v>
      </c>
      <c r="AN2504" s="41" t="n">
        <v>1.508117</v>
      </c>
      <c r="AO2504" s="31" t="n">
        <v>26.026512</v>
      </c>
      <c r="AP2504" s="31" t="n">
        <f aca="false">IF(CORE_MODE=1,G2504,IF(OR(CORE_MODE=3,CORE_MODE=4),G2504+(CHOOSE(N_CW+1,0,1,CW_N2,CW_N3,CW_N4,CW_N5,CW_N6)+CHOOSE(N_CW_A+1,0,CW_A1,CW_A2))*CW_PER_SWING*AM2504,AM2504))</f>
        <v>29.231293468336</v>
      </c>
      <c r="AQ2504" s="41" t="n">
        <f aca="false">IF(CORE_MODE=2,AN2504,K2504)</f>
        <v>1.524401</v>
      </c>
      <c r="AR2504" s="31" t="n">
        <f aca="false">IF(CORE_MODE=2,AO2504,L2504)</f>
        <v>26.43636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31" t="n">
        <v>13.132078</v>
      </c>
      <c r="H2505" s="8" t="n">
        <v>319.610263</v>
      </c>
      <c r="I2505" s="8" t="n">
        <v>4232.602701</v>
      </c>
      <c r="J2505" s="31" t="n">
        <v>13.243012</v>
      </c>
      <c r="K2505" s="41" t="n">
        <v>1.527307</v>
      </c>
      <c r="L2505" s="31" t="n">
        <v>32.122104</v>
      </c>
      <c r="M2505" s="8" t="n">
        <v>327</v>
      </c>
      <c r="N2505" s="8" t="n">
        <v>1258</v>
      </c>
      <c r="O2505" s="31" t="n">
        <v>13.994337</v>
      </c>
      <c r="P2505" s="31" t="n">
        <v>52.068684</v>
      </c>
      <c r="Q2505" s="31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31" t="n">
        <v>11.008105</v>
      </c>
      <c r="W2505" s="41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2*ROUNDUP(G2505*1000/V_ZENER,0)*PRICE_Z+(4+IF(CORE_MODE=1,1,0)+IF(OR(CORE_MODE=3,CORE_MODE=4),1+2*N_CW+2*N_CW_A,0))*ROUNDUP(G2505*DIODE_SAFETY/V_STICK,0)*PRICE_STICK</f>
        <v>101.7</v>
      </c>
      <c r="AG2505" s="24" t="n">
        <f aca="false">SUM(X2505:AF2505)</f>
        <v>5747.20832251</v>
      </c>
      <c r="AH2505" s="20" t="n">
        <f aca="false">FIXED_BOM</f>
        <v>3666</v>
      </c>
      <c r="AI2505" s="24" t="n">
        <f aca="false">(AG2505+AH2505)*(1+CONT)</f>
        <v>10825.1895708865</v>
      </c>
      <c r="AJ2505" s="24" t="n">
        <f aca="false">IF(AR2505&gt;0,AI2505/AR2505,1000000000000)</f>
        <v>337.001261526533</v>
      </c>
      <c r="AK2505" s="8" t="n">
        <f aca="false">IF(AND(AP2505&gt;=V_NEED,AR2505&gt;=P_MIN,AQ2505&gt;=Z_MIN,F2505&lt;=N_CAP,D2505&lt;=R_MAX,OR(CORONA_REQ=0,O2505&gt;=G2505),OR(CORE_MODE&lt;&gt;3,E_CORE&lt;=E_NULL_MAX)),1,0)</f>
        <v>0</v>
      </c>
      <c r="AL2505" s="31" t="n">
        <f aca="false">IF(AK2505=1,IF(OBJECTIVE=1,AI2505,AJ2505),1000000000000)+ROW()*0.000000001</f>
        <v>1000000000000</v>
      </c>
      <c r="AM2505" s="31" t="n">
        <v>7.68686</v>
      </c>
      <c r="AN2505" s="41" t="n">
        <v>1.513456</v>
      </c>
      <c r="AO2505" s="31" t="n">
        <v>31.701917</v>
      </c>
      <c r="AP2505" s="31" t="n">
        <f aca="false">IF(CORE_MODE=1,G2505,IF(OR(CORE_MODE=3,CORE_MODE=4),G2505+(CHOOSE(N_CW+1,0,1,CW_N2,CW_N3,CW_N4,CW_N5,CW_N6)+CHOOSE(N_CW_A+1,0,CW_A1,CW_A2))*CW_PER_SWING*AM2505,AM2505))</f>
        <v>29.44561656418</v>
      </c>
      <c r="AQ2505" s="41" t="n">
        <f aca="false">IF(CORE_MODE=2,AN2505,K2505)</f>
        <v>1.527307</v>
      </c>
      <c r="AR2505" s="31" t="n">
        <f aca="false">IF(CORE_MODE=2,AO2505,L2505)</f>
        <v>32.122104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31" t="n">
        <v>13.132078</v>
      </c>
      <c r="H2506" s="8" t="n">
        <v>430.083398</v>
      </c>
      <c r="I2506" s="8" t="n">
        <v>5704.812336</v>
      </c>
      <c r="J2506" s="31" t="n">
        <v>13.264433</v>
      </c>
      <c r="K2506" s="41" t="n">
        <v>1.531229</v>
      </c>
      <c r="L2506" s="31" t="n">
        <v>43.515431</v>
      </c>
      <c r="M2506" s="8" t="n">
        <v>435</v>
      </c>
      <c r="N2506" s="8" t="n">
        <v>1474</v>
      </c>
      <c r="O2506" s="31" t="n">
        <v>13.994337</v>
      </c>
      <c r="P2506" s="31" t="n">
        <v>69.424913</v>
      </c>
      <c r="Q2506" s="31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31" t="n">
        <v>14.161621</v>
      </c>
      <c r="W2506" s="41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2*ROUNDUP(G2506*1000/V_ZENER,0)*PRICE_Z+(4+IF(CORE_MODE=1,1,0)+IF(OR(CORE_MODE=3,CORE_MODE=4),1+2*N_CW+2*N_CW_A,0))*ROUNDUP(G2506*DIODE_SAFETY/V_STICK,0)*PRICE_STICK</f>
        <v>101.7</v>
      </c>
      <c r="AG2506" s="24" t="n">
        <f aca="false">SUM(X2506:AF2506)</f>
        <v>7502.97597374</v>
      </c>
      <c r="AH2506" s="20" t="n">
        <f aca="false">FIXED_BOM</f>
        <v>3666</v>
      </c>
      <c r="AI2506" s="24" t="n">
        <f aca="false">(AG2506+AH2506)*(1+CONT)</f>
        <v>12844.322369801</v>
      </c>
      <c r="AJ2506" s="24" t="n">
        <f aca="false">IF(AR2506&gt;0,AI2506/AR2506,1000000000000)</f>
        <v>295.167072338109</v>
      </c>
      <c r="AK2506" s="8" t="n">
        <f aca="false">IF(AND(AP2506&gt;=V_NEED,AR2506&gt;=P_MIN,AQ2506&gt;=Z_MIN,F2506&lt;=N_CAP,D2506&lt;=R_MAX,OR(CORONA_REQ=0,O2506&gt;=G2506),OR(CORE_MODE&lt;&gt;3,E_CORE&lt;=E_NULL_MAX)),1,0)</f>
        <v>0</v>
      </c>
      <c r="AL2506" s="31" t="n">
        <f aca="false">IF(AK2506=1,IF(OBJECTIVE=1,AI2506,AJ2506),1000000000000)+ROW()*0.000000001</f>
        <v>1000000000000</v>
      </c>
      <c r="AM2506" s="31" t="n">
        <v>7.844628</v>
      </c>
      <c r="AN2506" s="41" t="n">
        <v>1.521205</v>
      </c>
      <c r="AO2506" s="31" t="n">
        <v>43.110802</v>
      </c>
      <c r="AP2506" s="31" t="n">
        <f aca="false">IF(CORE_MODE=1,G2506,IF(OR(CORE_MODE=3,CORE_MODE=4),G2506+(CHOOSE(N_CW+1,0,1,CW_N2,CW_N3,CW_N4,CW_N5,CW_N6)+CHOOSE(N_CW_A+1,0,CW_A1,CW_A2))*CW_PER_SWING*AM2506,AM2506))</f>
        <v>29.780441753164</v>
      </c>
      <c r="AQ2506" s="41" t="n">
        <f aca="false">IF(CORE_MODE=2,AN2506,K2506)</f>
        <v>1.531229</v>
      </c>
      <c r="AR2506" s="31" t="n">
        <f aca="false">IF(CORE_MODE=2,AO2506,L2506)</f>
        <v>43.515431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31" t="n">
        <v>13.132078</v>
      </c>
      <c r="H2507" s="8" t="n">
        <v>52.406852</v>
      </c>
      <c r="I2507" s="8" t="n">
        <v>912.030596</v>
      </c>
      <c r="J2507" s="31" t="n">
        <v>17.402888</v>
      </c>
      <c r="K2507" s="41" t="n">
        <v>1.51816</v>
      </c>
      <c r="L2507" s="31" t="n">
        <v>6.823123</v>
      </c>
      <c r="M2507" s="8" t="n">
        <v>114</v>
      </c>
      <c r="N2507" s="8" t="n">
        <v>832</v>
      </c>
      <c r="O2507" s="31" t="n">
        <v>15.115474</v>
      </c>
      <c r="P2507" s="31" t="n">
        <v>16.808187</v>
      </c>
      <c r="Q2507" s="31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31" t="n">
        <v>4.788672</v>
      </c>
      <c r="W2507" s="41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2*ROUNDUP(G2507*1000/V_ZENER,0)*PRICE_Z+(4+IF(CORE_MODE=1,1,0)+IF(OR(CORE_MODE=3,CORE_MODE=4),1+2*N_CW+2*N_CW_A,0))*ROUNDUP(G2507*DIODE_SAFETY/V_STICK,0)*PRICE_STICK</f>
        <v>101.7</v>
      </c>
      <c r="AG2507" s="24" t="n">
        <f aca="false">SUM(X2507:AF2507)</f>
        <v>2184.32102169</v>
      </c>
      <c r="AH2507" s="20" t="n">
        <f aca="false">FIXED_BOM</f>
        <v>3666</v>
      </c>
      <c r="AI2507" s="24" t="n">
        <f aca="false">(AG2507+AH2507)*(1+CONT)</f>
        <v>6727.8691749435</v>
      </c>
      <c r="AJ2507" s="24" t="n">
        <f aca="false">IF(AR2507&gt;0,AI2507/AR2507,1000000000000)</f>
        <v>986.039556218392</v>
      </c>
      <c r="AK2507" s="8" t="n">
        <f aca="false">IF(AND(AP2507&gt;=V_NEED,AR2507&gt;=P_MIN,AQ2507&gt;=Z_MIN,F2507&lt;=N_CAP,D2507&lt;=R_MAX,OR(CORONA_REQ=0,O2507&gt;=G2507),OR(CORE_MODE&lt;&gt;3,E_CORE&lt;=E_NULL_MAX)),1,0)</f>
        <v>1</v>
      </c>
      <c r="AL2507" s="31" t="n">
        <f aca="false">IF(AK2507=1,IF(OBJECTIVE=1,AI2507,AJ2507),1000000000000)+ROW()*0.000000001</f>
        <v>6727.8691774505</v>
      </c>
      <c r="AM2507" s="31" t="n">
        <v>7.315308</v>
      </c>
      <c r="AN2507" s="41" t="n">
        <v>1.459992</v>
      </c>
      <c r="AO2507" s="31" t="n">
        <v>6.407079</v>
      </c>
      <c r="AP2507" s="31" t="n">
        <f aca="false">IF(CORE_MODE=1,G2507,IF(OR(CORE_MODE=3,CORE_MODE=4),G2507+(CHOOSE(N_CW+1,0,1,CW_N2,CW_N3,CW_N4,CW_N5,CW_N6)+CHOOSE(N_CW_A+1,0,CW_A1,CW_A2))*CW_PER_SWING*AM2507,AM2507))</f>
        <v>28.657085502004</v>
      </c>
      <c r="AQ2507" s="41" t="n">
        <f aca="false">IF(CORE_MODE=2,AN2507,K2507)</f>
        <v>1.51816</v>
      </c>
      <c r="AR2507" s="31" t="n">
        <f aca="false">IF(CORE_MODE=2,AO2507,L2507)</f>
        <v>6.823123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31" t="n">
        <v>13.132078</v>
      </c>
      <c r="H2508" s="8" t="n">
        <v>81.210768</v>
      </c>
      <c r="I2508" s="8" t="n">
        <v>1433.190937</v>
      </c>
      <c r="J2508" s="31" t="n">
        <v>17.647794</v>
      </c>
      <c r="K2508" s="41" t="n">
        <v>1.544262</v>
      </c>
      <c r="L2508" s="31" t="n">
        <v>11.090986</v>
      </c>
      <c r="M2508" s="8" t="n">
        <v>164</v>
      </c>
      <c r="N2508" s="8" t="n">
        <v>932</v>
      </c>
      <c r="O2508" s="31" t="n">
        <v>15.115474</v>
      </c>
      <c r="P2508" s="31" t="n">
        <v>25.21228</v>
      </c>
      <c r="Q2508" s="31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31" t="n">
        <v>6.248633</v>
      </c>
      <c r="W2508" s="41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2*ROUNDUP(G2508*1000/V_ZENER,0)*PRICE_Z+(4+IF(CORE_MODE=1,1,0)+IF(OR(CORE_MODE=3,CORE_MODE=4),1+2*N_CW+2*N_CW_A,0))*ROUNDUP(G2508*DIODE_SAFETY/V_STICK,0)*PRICE_STICK</f>
        <v>101.7</v>
      </c>
      <c r="AG2508" s="24" t="n">
        <f aca="false">SUM(X2508:AF2508)</f>
        <v>2945.59541107</v>
      </c>
      <c r="AH2508" s="20" t="n">
        <f aca="false">FIXED_BOM</f>
        <v>3666</v>
      </c>
      <c r="AI2508" s="24" t="n">
        <f aca="false">(AG2508+AH2508)*(1+CONT)</f>
        <v>7603.3347227305</v>
      </c>
      <c r="AJ2508" s="24" t="n">
        <f aca="false">IF(AR2508&gt;0,AI2508/AR2508,1000000000000)</f>
        <v>685.541819521772</v>
      </c>
      <c r="AK2508" s="8" t="n">
        <f aca="false">IF(AND(AP2508&gt;=V_NEED,AR2508&gt;=P_MIN,AQ2508&gt;=Z_MIN,F2508&lt;=N_CAP,D2508&lt;=R_MAX,OR(CORONA_REQ=0,O2508&gt;=G2508),OR(CORE_MODE&lt;&gt;3,E_CORE&lt;=E_NULL_MAX)),1,0)</f>
        <v>1</v>
      </c>
      <c r="AL2508" s="31" t="n">
        <f aca="false">IF(AK2508=1,IF(OBJECTIVE=1,AI2508,AJ2508),1000000000000)+ROW()*0.000000001</f>
        <v>7603.3347252385</v>
      </c>
      <c r="AM2508" s="31" t="n">
        <v>7.373895</v>
      </c>
      <c r="AN2508" s="41" t="n">
        <v>1.504971</v>
      </c>
      <c r="AO2508" s="31" t="n">
        <v>10.678346</v>
      </c>
      <c r="AP2508" s="31" t="n">
        <f aca="false">IF(CORE_MODE=1,G2508,IF(OR(CORE_MODE=3,CORE_MODE=4),G2508+(CHOOSE(N_CW+1,0,1,CW_N2,CW_N3,CW_N4,CW_N5,CW_N6)+CHOOSE(N_CW_A+1,0,CW_A1,CW_A2))*CW_PER_SWING*AM2508,AM2508))</f>
        <v>28.781422524385</v>
      </c>
      <c r="AQ2508" s="41" t="n">
        <f aca="false">IF(CORE_MODE=2,AN2508,K2508)</f>
        <v>1.544262</v>
      </c>
      <c r="AR2508" s="31" t="n">
        <f aca="false">IF(CORE_MODE=2,AO2508,L2508)</f>
        <v>11.090986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31" t="n">
        <v>13.132078</v>
      </c>
      <c r="H2509" s="8" t="n">
        <v>110.014683</v>
      </c>
      <c r="I2509" s="8" t="n">
        <v>1954.351277</v>
      </c>
      <c r="J2509" s="31" t="n">
        <v>17.764458</v>
      </c>
      <c r="K2509" s="41" t="n">
        <v>1.557434</v>
      </c>
      <c r="L2509" s="31" t="n">
        <v>15.365935</v>
      </c>
      <c r="M2509" s="8" t="n">
        <v>224</v>
      </c>
      <c r="N2509" s="8" t="n">
        <v>1052</v>
      </c>
      <c r="O2509" s="31" t="n">
        <v>15.115474</v>
      </c>
      <c r="P2509" s="31" t="n">
        <v>33.616373</v>
      </c>
      <c r="Q2509" s="31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31" t="n">
        <v>8.000586</v>
      </c>
      <c r="W2509" s="41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2*ROUNDUP(G2509*1000/V_ZENER,0)*PRICE_Z+(4+IF(CORE_MODE=1,1,0)+IF(OR(CORE_MODE=3,CORE_MODE=4),1+2*N_CW+2*N_CW_A,0))*ROUNDUP(G2509*DIODE_SAFETY/V_STICK,0)*PRICE_STICK</f>
        <v>101.7</v>
      </c>
      <c r="AG2509" s="24" t="n">
        <f aca="false">SUM(X2509:AF2509)</f>
        <v>3868.79227668</v>
      </c>
      <c r="AH2509" s="20" t="n">
        <f aca="false">FIXED_BOM</f>
        <v>3666</v>
      </c>
      <c r="AI2509" s="24" t="n">
        <f aca="false">(AG2509+AH2509)*(1+CONT)</f>
        <v>8665.011118182</v>
      </c>
      <c r="AJ2509" s="24" t="n">
        <f aca="false">IF(AR2509&gt;0,AI2509/AR2509,1000000000000)</f>
        <v>563.910436831992</v>
      </c>
      <c r="AK2509" s="8" t="n">
        <f aca="false">IF(AND(AP2509&gt;=V_NEED,AR2509&gt;=P_MIN,AQ2509&gt;=Z_MIN,F2509&lt;=N_CAP,D2509&lt;=R_MAX,OR(CORONA_REQ=0,O2509&gt;=G2509),OR(CORE_MODE&lt;&gt;3,E_CORE&lt;=E_NULL_MAX)),1,0)</f>
        <v>0</v>
      </c>
      <c r="AL2509" s="31" t="n">
        <f aca="false">IF(AK2509=1,IF(OBJECTIVE=1,AI2509,AJ2509),1000000000000)+ROW()*0.000000001</f>
        <v>1000000000000</v>
      </c>
      <c r="AM2509" s="31" t="n">
        <v>7.443903</v>
      </c>
      <c r="AN2509" s="41" t="n">
        <v>1.526674</v>
      </c>
      <c r="AO2509" s="31" t="n">
        <v>14.936705</v>
      </c>
      <c r="AP2509" s="31" t="n">
        <f aca="false">IF(CORE_MODE=1,G2509,IF(OR(CORE_MODE=3,CORE_MODE=4),G2509+(CHOOSE(N_CW+1,0,1,CW_N2,CW_N3,CW_N4,CW_N5,CW_N6)+CHOOSE(N_CW_A+1,0,CW_A1,CW_A2))*CW_PER_SWING*AM2509,AM2509))</f>
        <v>28.929997912489</v>
      </c>
      <c r="AQ2509" s="41" t="n">
        <f aca="false">IF(CORE_MODE=2,AN2509,K2509)</f>
        <v>1.557434</v>
      </c>
      <c r="AR2509" s="31" t="n">
        <f aca="false">IF(CORE_MODE=2,AO2509,L2509)</f>
        <v>15.365935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31" t="n">
        <v>13.132078</v>
      </c>
      <c r="H2510" s="8" t="n">
        <v>138.818599</v>
      </c>
      <c r="I2510" s="8" t="n">
        <v>2475.511618</v>
      </c>
      <c r="J2510" s="31" t="n">
        <v>17.832709</v>
      </c>
      <c r="K2510" s="41" t="n">
        <v>1.564377</v>
      </c>
      <c r="L2510" s="31" t="n">
        <v>19.627353</v>
      </c>
      <c r="M2510" s="8" t="n">
        <v>274</v>
      </c>
      <c r="N2510" s="8" t="n">
        <v>1152</v>
      </c>
      <c r="O2510" s="31" t="n">
        <v>15.115474</v>
      </c>
      <c r="P2510" s="31" t="n">
        <v>42.020467</v>
      </c>
      <c r="Q2510" s="31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31" t="n">
        <v>9.460547</v>
      </c>
      <c r="W2510" s="41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2*ROUNDUP(G2510*1000/V_ZENER,0)*PRICE_Z+(4+IF(CORE_MODE=1,1,0)+IF(OR(CORE_MODE=3,CORE_MODE=4),1+2*N_CW+2*N_CW_A,0))*ROUNDUP(G2510*DIODE_SAFETY/V_STICK,0)*PRICE_STICK</f>
        <v>101.7</v>
      </c>
      <c r="AG2510" s="24" t="n">
        <f aca="false">SUM(X2510:AF2510)</f>
        <v>4630.06666606</v>
      </c>
      <c r="AH2510" s="20" t="n">
        <f aca="false">FIXED_BOM</f>
        <v>3666</v>
      </c>
      <c r="AI2510" s="24" t="n">
        <f aca="false">(AG2510+AH2510)*(1+CONT)</f>
        <v>9540.476665969</v>
      </c>
      <c r="AJ2510" s="24" t="n">
        <f aca="false">IF(AR2510&gt;0,AI2510/AR2510,1000000000000)</f>
        <v>486.080658251217</v>
      </c>
      <c r="AK2510" s="8" t="n">
        <f aca="false">IF(AND(AP2510&gt;=V_NEED,AR2510&gt;=P_MIN,AQ2510&gt;=Z_MIN,F2510&lt;=N_CAP,D2510&lt;=R_MAX,OR(CORONA_REQ=0,O2510&gt;=G2510),OR(CORE_MODE&lt;&gt;3,E_CORE&lt;=E_NULL_MAX)),1,0)</f>
        <v>0</v>
      </c>
      <c r="AL2510" s="31" t="n">
        <f aca="false">IF(AK2510=1,IF(OBJECTIVE=1,AI2510,AJ2510),1000000000000)+ROW()*0.000000001</f>
        <v>1000000000000</v>
      </c>
      <c r="AM2510" s="31" t="n">
        <v>7.501107</v>
      </c>
      <c r="AN2510" s="41" t="n">
        <v>1.53963</v>
      </c>
      <c r="AO2510" s="31" t="n">
        <v>19.199532</v>
      </c>
      <c r="AP2510" s="31" t="n">
        <f aca="false">IF(CORE_MODE=1,G2510,IF(OR(CORE_MODE=3,CORE_MODE=4),G2510+(CHOOSE(N_CW+1,0,1,CW_N2,CW_N3,CW_N4,CW_N5,CW_N6)+CHOOSE(N_CW_A+1,0,CW_A1,CW_A2))*CW_PER_SWING*AM2510,AM2510))</f>
        <v>29.051399845141</v>
      </c>
      <c r="AQ2510" s="41" t="n">
        <f aca="false">IF(CORE_MODE=2,AN2510,K2510)</f>
        <v>1.564377</v>
      </c>
      <c r="AR2510" s="31" t="n">
        <f aca="false">IF(CORE_MODE=2,AO2510,L2510)</f>
        <v>19.627353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31" t="n">
        <v>13.132078</v>
      </c>
      <c r="H2511" s="8" t="n">
        <v>167.622515</v>
      </c>
      <c r="I2511" s="8" t="n">
        <v>2996.671959</v>
      </c>
      <c r="J2511" s="31" t="n">
        <v>17.877503</v>
      </c>
      <c r="K2511" s="41" t="n">
        <v>1.56944</v>
      </c>
      <c r="L2511" s="31" t="n">
        <v>23.903802</v>
      </c>
      <c r="M2511" s="8" t="n">
        <v>334</v>
      </c>
      <c r="N2511" s="8" t="n">
        <v>1272</v>
      </c>
      <c r="O2511" s="31" t="n">
        <v>15.115474</v>
      </c>
      <c r="P2511" s="31" t="n">
        <v>50.42456</v>
      </c>
      <c r="Q2511" s="31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31" t="n">
        <v>11.2125</v>
      </c>
      <c r="W2511" s="41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2*ROUNDUP(G2511*1000/V_ZENER,0)*PRICE_Z+(4+IF(CORE_MODE=1,1,0)+IF(OR(CORE_MODE=3,CORE_MODE=4),1+2*N_CW+2*N_CW_A,0))*ROUNDUP(G2511*DIODE_SAFETY/V_STICK,0)*PRICE_STICK</f>
        <v>101.7</v>
      </c>
      <c r="AG2511" s="24" t="n">
        <f aca="false">SUM(X2511:AF2511)</f>
        <v>5553.26353017</v>
      </c>
      <c r="AH2511" s="20" t="n">
        <f aca="false">FIXED_BOM</f>
        <v>3666</v>
      </c>
      <c r="AI2511" s="24" t="n">
        <f aca="false">(AG2511+AH2511)*(1+CONT)</f>
        <v>10602.1530596955</v>
      </c>
      <c r="AJ2511" s="24" t="n">
        <f aca="false">IF(AR2511&gt;0,AI2511/AR2511,1000000000000)</f>
        <v>443.534173337593</v>
      </c>
      <c r="AK2511" s="8" t="n">
        <f aca="false">IF(AND(AP2511&gt;=V_NEED,AR2511&gt;=P_MIN,AQ2511&gt;=Z_MIN,F2511&lt;=N_CAP,D2511&lt;=R_MAX,OR(CORONA_REQ=0,O2511&gt;=G2511),OR(CORE_MODE&lt;&gt;3,E_CORE&lt;=E_NULL_MAX)),1,0)</f>
        <v>0</v>
      </c>
      <c r="AL2511" s="31" t="n">
        <f aca="false">IF(AK2511=1,IF(OBJECTIVE=1,AI2511,AJ2511),1000000000000)+ROW()*0.000000001</f>
        <v>1000000000000</v>
      </c>
      <c r="AM2511" s="31" t="n">
        <v>7.547279</v>
      </c>
      <c r="AN2511" s="41" t="n">
        <v>1.549608</v>
      </c>
      <c r="AO2511" s="31" t="n">
        <v>23.501191</v>
      </c>
      <c r="AP2511" s="31" t="n">
        <f aca="false">IF(CORE_MODE=1,G2511,IF(OR(CORE_MODE=3,CORE_MODE=4),G2511+(CHOOSE(N_CW+1,0,1,CW_N2,CW_N3,CW_N4,CW_N5,CW_N6)+CHOOSE(N_CW_A+1,0,CW_A1,CW_A2))*CW_PER_SWING*AM2511,AM2511))</f>
        <v>29.149388972377</v>
      </c>
      <c r="AQ2511" s="41" t="n">
        <f aca="false">IF(CORE_MODE=2,AN2511,K2511)</f>
        <v>1.56944</v>
      </c>
      <c r="AR2511" s="31" t="n">
        <f aca="false">IF(CORE_MODE=2,AO2511,L2511)</f>
        <v>23.903802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31" t="n">
        <v>13.132078</v>
      </c>
      <c r="H2512" s="8" t="n">
        <v>225.230346</v>
      </c>
      <c r="I2512" s="8" t="n">
        <v>4038.99264</v>
      </c>
      <c r="J2512" s="31" t="n">
        <v>17.93272</v>
      </c>
      <c r="K2512" s="41" t="n">
        <v>1.576084</v>
      </c>
      <c r="L2512" s="31" t="n">
        <v>32.474586</v>
      </c>
      <c r="M2512" s="8" t="n">
        <v>434</v>
      </c>
      <c r="N2512" s="8" t="n">
        <v>1472</v>
      </c>
      <c r="O2512" s="31" t="n">
        <v>15.115474</v>
      </c>
      <c r="P2512" s="31" t="n">
        <v>67.232747</v>
      </c>
      <c r="Q2512" s="31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31" t="n">
        <v>14.132422</v>
      </c>
      <c r="W2512" s="41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2*ROUNDUP(G2512*1000/V_ZENER,0)*PRICE_Z+(4+IF(CORE_MODE=1,1,0)+IF(OR(CORE_MODE=3,CORE_MODE=4),1+2*N_CW+2*N_CW_A,0))*ROUNDUP(G2512*DIODE_SAFETY/V_STICK,0)*PRICE_STICK</f>
        <v>101.7</v>
      </c>
      <c r="AG2512" s="24" t="n">
        <f aca="false">SUM(X2512:AF2512)</f>
        <v>7075.81235996</v>
      </c>
      <c r="AH2512" s="20" t="n">
        <f aca="false">FIXED_BOM</f>
        <v>3666</v>
      </c>
      <c r="AI2512" s="24" t="n">
        <f aca="false">(AG2512+AH2512)*(1+CONT)</f>
        <v>12353.084213954</v>
      </c>
      <c r="AJ2512" s="24" t="n">
        <f aca="false">IF(AR2512&gt;0,AI2512/AR2512,1000000000000)</f>
        <v>380.392354007346</v>
      </c>
      <c r="AK2512" s="8" t="n">
        <f aca="false">IF(AND(AP2512&gt;=V_NEED,AR2512&gt;=P_MIN,AQ2512&gt;=Z_MIN,F2512&lt;=N_CAP,D2512&lt;=R_MAX,OR(CORONA_REQ=0,O2512&gt;=G2512),OR(CORE_MODE&lt;&gt;3,E_CORE&lt;=E_NULL_MAX)),1,0)</f>
        <v>0</v>
      </c>
      <c r="AL2512" s="31" t="n">
        <f aca="false">IF(AK2512=1,IF(OBJECTIVE=1,AI2512,AJ2512),1000000000000)+ROW()*0.000000001</f>
        <v>1000000000000</v>
      </c>
      <c r="AM2512" s="31" t="n">
        <v>7.711515</v>
      </c>
      <c r="AN2512" s="41" t="n">
        <v>1.56036</v>
      </c>
      <c r="AO2512" s="31" t="n">
        <v>32.04681</v>
      </c>
      <c r="AP2512" s="31" t="n">
        <f aca="false">IF(CORE_MODE=1,G2512,IF(OR(CORE_MODE=3,CORE_MODE=4),G2512+(CHOOSE(N_CW+1,0,1,CW_N2,CW_N3,CW_N4,CW_N5,CW_N6)+CHOOSE(N_CW_A+1,0,CW_A1,CW_A2))*CW_PER_SWING*AM2512,AM2512))</f>
        <v>29.497940958445</v>
      </c>
      <c r="AQ2512" s="41" t="n">
        <f aca="false">IF(CORE_MODE=2,AN2512,K2512)</f>
        <v>1.576084</v>
      </c>
      <c r="AR2512" s="31" t="n">
        <f aca="false">IF(CORE_MODE=2,AO2512,L2512)</f>
        <v>32.474586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31" t="n">
        <v>13.132078</v>
      </c>
      <c r="H2513" s="8" t="n">
        <v>70.599613</v>
      </c>
      <c r="I2513" s="8" t="n">
        <v>1101.835638</v>
      </c>
      <c r="J2513" s="31" t="n">
        <v>15.606823</v>
      </c>
      <c r="K2513" s="41" t="n">
        <v>1.514214</v>
      </c>
      <c r="L2513" s="31" t="n">
        <v>8.208002</v>
      </c>
      <c r="M2513" s="8" t="n">
        <v>114</v>
      </c>
      <c r="N2513" s="8" t="n">
        <v>832</v>
      </c>
      <c r="O2513" s="31" t="n">
        <v>15.115474</v>
      </c>
      <c r="P2513" s="31" t="n">
        <v>19.974912</v>
      </c>
      <c r="Q2513" s="31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31" t="n">
        <v>4.788672</v>
      </c>
      <c r="W2513" s="41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2*ROUNDUP(G2513*1000/V_ZENER,0)*PRICE_Z+(4+IF(CORE_MODE=1,1,0)+IF(OR(CORE_MODE=3,CORE_MODE=4),1+2*N_CW+2*N_CW_A,0))*ROUNDUP(G2513*DIODE_SAFETY/V_STICK,0)*PRICE_STICK</f>
        <v>101.7</v>
      </c>
      <c r="AG2513" s="24" t="n">
        <f aca="false">SUM(X2513:AF2513)</f>
        <v>2222.22671994</v>
      </c>
      <c r="AH2513" s="20" t="n">
        <f aca="false">FIXED_BOM</f>
        <v>3666</v>
      </c>
      <c r="AI2513" s="24" t="n">
        <f aca="false">(AG2513+AH2513)*(1+CONT)</f>
        <v>6771.460727931</v>
      </c>
      <c r="AJ2513" s="24" t="n">
        <f aca="false">IF(AR2513&gt;0,AI2513/AR2513,1000000000000)</f>
        <v>824.982831136128</v>
      </c>
      <c r="AK2513" s="8" t="n">
        <f aca="false">IF(AND(AP2513&gt;=V_NEED,AR2513&gt;=P_MIN,AQ2513&gt;=Z_MIN,F2513&lt;=N_CAP,D2513&lt;=R_MAX,OR(CORONA_REQ=0,O2513&gt;=G2513),OR(CORE_MODE&lt;&gt;3,E_CORE&lt;=E_NULL_MAX)),1,0)</f>
        <v>1</v>
      </c>
      <c r="AL2513" s="31" t="n">
        <f aca="false">IF(AK2513=1,IF(OBJECTIVE=1,AI2513,AJ2513),1000000000000)+ROW()*0.000000001</f>
        <v>6771.460730444</v>
      </c>
      <c r="AM2513" s="31" t="n">
        <v>7.324615</v>
      </c>
      <c r="AN2513" s="41" t="n">
        <v>1.465262</v>
      </c>
      <c r="AO2513" s="31" t="n">
        <v>7.783082</v>
      </c>
      <c r="AP2513" s="31" t="n">
        <f aca="false">IF(CORE_MODE=1,G2513,IF(OR(CORE_MODE=3,CORE_MODE=4),G2513+(CHOOSE(N_CW+1,0,1,CW_N2,CW_N3,CW_N4,CW_N5,CW_N6)+CHOOSE(N_CW_A+1,0,CW_A1,CW_A2))*CW_PER_SWING*AM2513,AM2513))</f>
        <v>28.676837403745</v>
      </c>
      <c r="AQ2513" s="41" t="n">
        <f aca="false">IF(CORE_MODE=2,AN2513,K2513)</f>
        <v>1.514214</v>
      </c>
      <c r="AR2513" s="31" t="n">
        <f aca="false">IF(CORE_MODE=2,AO2513,L2513)</f>
        <v>8.208002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31" t="n">
        <v>13.132078</v>
      </c>
      <c r="H2514" s="8" t="n">
        <v>109.799392</v>
      </c>
      <c r="I2514" s="8" t="n">
        <v>1731.456003</v>
      </c>
      <c r="J2514" s="31" t="n">
        <v>15.769268</v>
      </c>
      <c r="K2514" s="41" t="n">
        <v>1.534861</v>
      </c>
      <c r="L2514" s="31" t="n">
        <v>13.245574</v>
      </c>
      <c r="M2514" s="8" t="n">
        <v>174</v>
      </c>
      <c r="N2514" s="8" t="n">
        <v>952</v>
      </c>
      <c r="O2514" s="31" t="n">
        <v>15.115474</v>
      </c>
      <c r="P2514" s="31" t="n">
        <v>29.962368</v>
      </c>
      <c r="Q2514" s="31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31" t="n">
        <v>6.540625</v>
      </c>
      <c r="W2514" s="41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2*ROUNDUP(G2514*1000/V_ZENER,0)*PRICE_Z+(4+IF(CORE_MODE=1,1,0)+IF(OR(CORE_MODE=3,CORE_MODE=4),1+2*N_CW+2*N_CW_A,0))*ROUNDUP(G2514*DIODE_SAFETY/V_STICK,0)*PRICE_STICK</f>
        <v>101.7</v>
      </c>
      <c r="AG2514" s="24" t="n">
        <f aca="false">SUM(X2514:AF2514)</f>
        <v>3164.37645113</v>
      </c>
      <c r="AH2514" s="20" t="n">
        <f aca="false">FIXED_BOM</f>
        <v>3666</v>
      </c>
      <c r="AI2514" s="24" t="n">
        <f aca="false">(AG2514+AH2514)*(1+CONT)</f>
        <v>7854.9329187995</v>
      </c>
      <c r="AJ2514" s="24" t="n">
        <f aca="false">IF(AR2514&gt;0,AI2514/AR2514,1000000000000)</f>
        <v>593.023218080205</v>
      </c>
      <c r="AK2514" s="8" t="n">
        <f aca="false">IF(AND(AP2514&gt;=V_NEED,AR2514&gt;=P_MIN,AQ2514&gt;=Z_MIN,F2514&lt;=N_CAP,D2514&lt;=R_MAX,OR(CORONA_REQ=0,O2514&gt;=G2514),OR(CORE_MODE&lt;&gt;3,E_CORE&lt;=E_NULL_MAX)),1,0)</f>
        <v>1</v>
      </c>
      <c r="AL2514" s="31" t="n">
        <f aca="false">IF(AK2514=1,IF(OBJECTIVE=1,AI2514,AJ2514),1000000000000)+ROW()*0.000000001</f>
        <v>7854.9329213135</v>
      </c>
      <c r="AM2514" s="31" t="n">
        <v>7.399158</v>
      </c>
      <c r="AN2514" s="41" t="n">
        <v>1.502105</v>
      </c>
      <c r="AO2514" s="31" t="n">
        <v>12.827848</v>
      </c>
      <c r="AP2514" s="31" t="n">
        <f aca="false">IF(CORE_MODE=1,G2514,IF(OR(CORE_MODE=3,CORE_MODE=4),G2514+(CHOOSE(N_CW+1,0,1,CW_N2,CW_N3,CW_N4,CW_N5,CW_N6)+CHOOSE(N_CW_A+1,0,CW_A1,CW_A2))*CW_PER_SWING*AM2514,AM2514))</f>
        <v>28.835037254554</v>
      </c>
      <c r="AQ2514" s="41" t="n">
        <f aca="false">IF(CORE_MODE=2,AN2514,K2514)</f>
        <v>1.534861</v>
      </c>
      <c r="AR2514" s="31" t="n">
        <f aca="false">IF(CORE_MODE=2,AO2514,L2514)</f>
        <v>13.245574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31" t="n">
        <v>13.132078</v>
      </c>
      <c r="H2515" s="8" t="n">
        <v>148.999171</v>
      </c>
      <c r="I2515" s="8" t="n">
        <v>2361.076368</v>
      </c>
      <c r="J2515" s="31" t="n">
        <v>15.846238</v>
      </c>
      <c r="K2515" s="41" t="n">
        <v>1.545684</v>
      </c>
      <c r="L2515" s="31" t="n">
        <v>18.312719</v>
      </c>
      <c r="M2515" s="8" t="n">
        <v>234</v>
      </c>
      <c r="N2515" s="8" t="n">
        <v>1072</v>
      </c>
      <c r="O2515" s="31" t="n">
        <v>15.115474</v>
      </c>
      <c r="P2515" s="31" t="n">
        <v>39.949824</v>
      </c>
      <c r="Q2515" s="31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31" t="n">
        <v>8.292578</v>
      </c>
      <c r="W2515" s="41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2*ROUNDUP(G2515*1000/V_ZENER,0)*PRICE_Z+(4+IF(CORE_MODE=1,1,0)+IF(OR(CORE_MODE=3,CORE_MODE=4),1+2*N_CW+2*N_CW_A,0))*ROUNDUP(G2515*DIODE_SAFETY/V_STICK,0)*PRICE_STICK</f>
        <v>101.7</v>
      </c>
      <c r="AG2515" s="24" t="n">
        <f aca="false">SUM(X2515:AF2515)</f>
        <v>4106.52610535</v>
      </c>
      <c r="AH2515" s="20" t="n">
        <f aca="false">FIXED_BOM</f>
        <v>3666</v>
      </c>
      <c r="AI2515" s="24" t="n">
        <f aca="false">(AG2515+AH2515)*(1+CONT)</f>
        <v>8938.4050211525</v>
      </c>
      <c r="AJ2515" s="24" t="n">
        <f aca="false">IF(AR2515&gt;0,AI2515/AR2515,1000000000000)</f>
        <v>488.098191270914</v>
      </c>
      <c r="AK2515" s="8" t="n">
        <f aca="false">IF(AND(AP2515&gt;=V_NEED,AR2515&gt;=P_MIN,AQ2515&gt;=Z_MIN,F2515&lt;=N_CAP,D2515&lt;=R_MAX,OR(CORONA_REQ=0,O2515&gt;=G2515),OR(CORE_MODE&lt;&gt;3,E_CORE&lt;=E_NULL_MAX)),1,0)</f>
        <v>0</v>
      </c>
      <c r="AL2515" s="31" t="n">
        <f aca="false">IF(AK2515=1,IF(OBJECTIVE=1,AI2515,AJ2515),1000000000000)+ROW()*0.000000001</f>
        <v>1000000000000</v>
      </c>
      <c r="AM2515" s="31" t="n">
        <v>7.473584</v>
      </c>
      <c r="AN2515" s="41" t="n">
        <v>1.520518</v>
      </c>
      <c r="AO2515" s="31" t="n">
        <v>17.884879</v>
      </c>
      <c r="AP2515" s="31" t="n">
        <f aca="false">IF(CORE_MODE=1,G2515,IF(OR(CORE_MODE=3,CORE_MODE=4),G2515+(CHOOSE(N_CW+1,0,1,CW_N2,CW_N3,CW_N4,CW_N5,CW_N6)+CHOOSE(N_CW_A+1,0,CW_A1,CW_A2))*CW_PER_SWING*AM2515,AM2515))</f>
        <v>28.992988800592</v>
      </c>
      <c r="AQ2515" s="41" t="n">
        <f aca="false">IF(CORE_MODE=2,AN2515,K2515)</f>
        <v>1.545684</v>
      </c>
      <c r="AR2515" s="31" t="n">
        <f aca="false">IF(CORE_MODE=2,AO2515,L2515)</f>
        <v>18.312719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31" t="n">
        <v>13.132078</v>
      </c>
      <c r="H2516" s="8" t="n">
        <v>188.198949</v>
      </c>
      <c r="I2516" s="8" t="n">
        <v>2990.696733</v>
      </c>
      <c r="J2516" s="31" t="n">
        <v>15.891145</v>
      </c>
      <c r="K2516" s="41" t="n">
        <v>1.551547</v>
      </c>
      <c r="L2516" s="31" t="n">
        <v>23.376683</v>
      </c>
      <c r="M2516" s="8" t="n">
        <v>294</v>
      </c>
      <c r="N2516" s="8" t="n">
        <v>1192</v>
      </c>
      <c r="O2516" s="31" t="n">
        <v>15.115474</v>
      </c>
      <c r="P2516" s="31" t="n">
        <v>49.93728</v>
      </c>
      <c r="Q2516" s="31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31" t="n">
        <v>10.044531</v>
      </c>
      <c r="W2516" s="41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2*ROUNDUP(G2516*1000/V_ZENER,0)*PRICE_Z+(4+IF(CORE_MODE=1,1,0)+IF(OR(CORE_MODE=3,CORE_MODE=4),1+2*N_CW+2*N_CW_A,0))*ROUNDUP(G2516*DIODE_SAFETY/V_STICK,0)*PRICE_STICK</f>
        <v>101.7</v>
      </c>
      <c r="AG2516" s="24" t="n">
        <f aca="false">SUM(X2516:AF2516)</f>
        <v>5048.67576607</v>
      </c>
      <c r="AH2516" s="20" t="n">
        <f aca="false">FIXED_BOM</f>
        <v>3666</v>
      </c>
      <c r="AI2516" s="24" t="n">
        <f aca="false">(AG2516+AH2516)*(1+CONT)</f>
        <v>10021.8771309805</v>
      </c>
      <c r="AJ2516" s="24" t="n">
        <f aca="false">IF(AR2516&gt;0,AI2516/AR2516,1000000000000)</f>
        <v>428.712539370128</v>
      </c>
      <c r="AK2516" s="8" t="n">
        <f aca="false">IF(AND(AP2516&gt;=V_NEED,AR2516&gt;=P_MIN,AQ2516&gt;=Z_MIN,F2516&lt;=N_CAP,D2516&lt;=R_MAX,OR(CORONA_REQ=0,O2516&gt;=G2516),OR(CORE_MODE&lt;&gt;3,E_CORE&lt;=E_NULL_MAX)),1,0)</f>
        <v>0</v>
      </c>
      <c r="AL2516" s="31" t="n">
        <f aca="false">IF(AK2516=1,IF(OBJECTIVE=1,AI2516,AJ2516),1000000000000)+ROW()*0.000000001</f>
        <v>1000000000000</v>
      </c>
      <c r="AM2516" s="31" t="n">
        <v>7.530217</v>
      </c>
      <c r="AN2516" s="41" t="n">
        <v>1.532279</v>
      </c>
      <c r="AO2516" s="31" t="n">
        <v>22.975968</v>
      </c>
      <c r="AP2516" s="31" t="n">
        <f aca="false">IF(CORE_MODE=1,G2516,IF(OR(CORE_MODE=3,CORE_MODE=4),G2516+(CHOOSE(N_CW+1,0,1,CW_N2,CW_N3,CW_N4,CW_N5,CW_N6)+CHOOSE(N_CW_A+1,0,CW_A1,CW_A2))*CW_PER_SWING*AM2516,AM2516))</f>
        <v>29.113178921071</v>
      </c>
      <c r="AQ2516" s="41" t="n">
        <f aca="false">IF(CORE_MODE=2,AN2516,K2516)</f>
        <v>1.551547</v>
      </c>
      <c r="AR2516" s="31" t="n">
        <f aca="false">IF(CORE_MODE=2,AO2516,L2516)</f>
        <v>23.376683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31" t="n">
        <v>13.132078</v>
      </c>
      <c r="H2517" s="8" t="n">
        <v>227.398728</v>
      </c>
      <c r="I2517" s="8" t="n">
        <v>3620.317097</v>
      </c>
      <c r="J2517" s="31" t="n">
        <v>15.920569</v>
      </c>
      <c r="K2517" s="41" t="n">
        <v>1.556149</v>
      </c>
      <c r="L2517" s="31" t="n">
        <v>28.445768</v>
      </c>
      <c r="M2517" s="8" t="n">
        <v>344</v>
      </c>
      <c r="N2517" s="8" t="n">
        <v>1292</v>
      </c>
      <c r="O2517" s="31" t="n">
        <v>15.115474</v>
      </c>
      <c r="P2517" s="31" t="n">
        <v>59.924736</v>
      </c>
      <c r="Q2517" s="31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31" t="n">
        <v>11.504492</v>
      </c>
      <c r="W2517" s="41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2*ROUNDUP(G2517*1000/V_ZENER,0)*PRICE_Z+(4+IF(CORE_MODE=1,1,0)+IF(OR(CORE_MODE=3,CORE_MODE=4),1+2*N_CW+2*N_CW_A,0))*ROUNDUP(G2517*DIODE_SAFETY/V_STICK,0)*PRICE_STICK</f>
        <v>101.7</v>
      </c>
      <c r="AG2517" s="24" t="n">
        <f aca="false">SUM(X2517:AF2517)</f>
        <v>5828.90305859</v>
      </c>
      <c r="AH2517" s="20" t="n">
        <f aca="false">FIXED_BOM</f>
        <v>3666</v>
      </c>
      <c r="AI2517" s="24" t="n">
        <f aca="false">(AG2517+AH2517)*(1+CONT)</f>
        <v>10919.1385173785</v>
      </c>
      <c r="AJ2517" s="24" t="n">
        <f aca="false">IF(AR2517&gt;0,AI2517/AR2517,1000000000000)</f>
        <v>383.858102104274</v>
      </c>
      <c r="AK2517" s="8" t="n">
        <f aca="false">IF(AND(AP2517&gt;=V_NEED,AR2517&gt;=P_MIN,AQ2517&gt;=Z_MIN,F2517&lt;=N_CAP,D2517&lt;=R_MAX,OR(CORONA_REQ=0,O2517&gt;=G2517),OR(CORE_MODE&lt;&gt;3,E_CORE&lt;=E_NULL_MAX)),1,0)</f>
        <v>0</v>
      </c>
      <c r="AL2517" s="31" t="n">
        <f aca="false">IF(AK2517=1,IF(OBJECTIVE=1,AI2517,AJ2517),1000000000000)+ROW()*0.000000001</f>
        <v>1000000000000</v>
      </c>
      <c r="AM2517" s="31" t="n">
        <v>7.632921</v>
      </c>
      <c r="AN2517" s="41" t="n">
        <v>1.539451</v>
      </c>
      <c r="AO2517" s="31" t="n">
        <v>28.026872</v>
      </c>
      <c r="AP2517" s="31" t="n">
        <f aca="false">IF(CORE_MODE=1,G2517,IF(OR(CORE_MODE=3,CORE_MODE=4),G2517+(CHOOSE(N_CW+1,0,1,CW_N2,CW_N3,CW_N4,CW_N5,CW_N6)+CHOOSE(N_CW_A+1,0,CW_A1,CW_A2))*CW_PER_SWING*AM2517,AM2517))</f>
        <v>29.331143820223</v>
      </c>
      <c r="AQ2517" s="41" t="n">
        <f aca="false">IF(CORE_MODE=2,AN2517,K2517)</f>
        <v>1.556149</v>
      </c>
      <c r="AR2517" s="31" t="n">
        <f aca="false">IF(CORE_MODE=2,AO2517,L2517)</f>
        <v>28.445768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31" t="n">
        <v>13.132078</v>
      </c>
      <c r="H2518" s="8" t="n">
        <v>305.798286</v>
      </c>
      <c r="I2518" s="8" t="n">
        <v>4879.557827</v>
      </c>
      <c r="J2518" s="31" t="n">
        <v>15.956786</v>
      </c>
      <c r="K2518" s="41" t="n">
        <v>1.560472</v>
      </c>
      <c r="L2518" s="31" t="n">
        <v>38.558826</v>
      </c>
      <c r="M2518" s="8" t="n">
        <v>464</v>
      </c>
      <c r="N2518" s="8" t="n">
        <v>1532</v>
      </c>
      <c r="O2518" s="31" t="n">
        <v>15.115474</v>
      </c>
      <c r="P2518" s="31" t="n">
        <v>79.899648</v>
      </c>
      <c r="Q2518" s="31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31" t="n">
        <v>15.008398</v>
      </c>
      <c r="W2518" s="41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2*ROUNDUP(G2518*1000/V_ZENER,0)*PRICE_Z+(4+IF(CORE_MODE=1,1,0)+IF(OR(CORE_MODE=3,CORE_MODE=4),1+2*N_CW+2*N_CW_A,0))*ROUNDUP(G2518*DIODE_SAFETY/V_STICK,0)*PRICE_STICK</f>
        <v>101.7</v>
      </c>
      <c r="AG2518" s="24" t="n">
        <f aca="false">SUM(X2518:AF2518)</f>
        <v>7713.2024505</v>
      </c>
      <c r="AH2518" s="20" t="n">
        <f aca="false">FIXED_BOM</f>
        <v>3666</v>
      </c>
      <c r="AI2518" s="24" t="n">
        <f aca="false">(AG2518+AH2518)*(1+CONT)</f>
        <v>13086.082818075</v>
      </c>
      <c r="AJ2518" s="24" t="n">
        <f aca="false">IF(AR2518&gt;0,AI2518/AR2518,1000000000000)</f>
        <v>339.379700462742</v>
      </c>
      <c r="AK2518" s="8" t="n">
        <f aca="false">IF(AND(AP2518&gt;=V_NEED,AR2518&gt;=P_MIN,AQ2518&gt;=Z_MIN,F2518&lt;=N_CAP,D2518&lt;=R_MAX,OR(CORONA_REQ=0,O2518&gt;=G2518),OR(CORE_MODE&lt;&gt;3,E_CORE&lt;=E_NULL_MAX)),1,0)</f>
        <v>0</v>
      </c>
      <c r="AL2518" s="31" t="n">
        <f aca="false">IF(AK2518=1,IF(OBJECTIVE=1,AI2518,AJ2518),1000000000000)+ROW()*0.000000001</f>
        <v>1000000000000</v>
      </c>
      <c r="AM2518" s="31" t="n">
        <v>7.794845</v>
      </c>
      <c r="AN2518" s="41" t="n">
        <v>1.547788</v>
      </c>
      <c r="AO2518" s="31" t="n">
        <v>38.133811</v>
      </c>
      <c r="AP2518" s="31" t="n">
        <f aca="false">IF(CORE_MODE=1,G2518,IF(OR(CORE_MODE=3,CORE_MODE=4),G2518+(CHOOSE(N_CW+1,0,1,CW_N2,CW_N3,CW_N4,CW_N5,CW_N6)+CHOOSE(N_CW_A+1,0,CW_A1,CW_A2))*CW_PER_SWING*AM2518,AM2518))</f>
        <v>29.674789134235</v>
      </c>
      <c r="AQ2518" s="41" t="n">
        <f aca="false">IF(CORE_MODE=2,AN2518,K2518)</f>
        <v>1.560472</v>
      </c>
      <c r="AR2518" s="31" t="n">
        <f aca="false">IF(CORE_MODE=2,AO2518,L2518)</f>
        <v>38.558826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31" t="n">
        <v>13.132078</v>
      </c>
      <c r="H2519" s="8" t="n">
        <v>109.823964</v>
      </c>
      <c r="I2519" s="8" t="n">
        <v>1290.645434</v>
      </c>
      <c r="J2519" s="31" t="n">
        <v>11.751947</v>
      </c>
      <c r="K2519" s="41" t="n">
        <v>1.474003</v>
      </c>
      <c r="L2519" s="31" t="n">
        <v>9.105976</v>
      </c>
      <c r="M2519" s="8" t="n">
        <v>124</v>
      </c>
      <c r="N2519" s="8" t="n">
        <v>852</v>
      </c>
      <c r="O2519" s="31" t="n">
        <v>15.115474</v>
      </c>
      <c r="P2519" s="31" t="n">
        <v>23.141638</v>
      </c>
      <c r="Q2519" s="31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31" t="n">
        <v>5.080664</v>
      </c>
      <c r="W2519" s="41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2*ROUNDUP(G2519*1000/V_ZENER,0)*PRICE_Z+(4+IF(CORE_MODE=1,1,0)+IF(OR(CORE_MODE=3,CORE_MODE=4),1+2*N_CW+2*N_CW_A,0))*ROUNDUP(G2519*DIODE_SAFETY/V_STICK,0)*PRICE_STICK</f>
        <v>101.7</v>
      </c>
      <c r="AG2519" s="24" t="n">
        <f aca="false">SUM(X2519:AF2519)</f>
        <v>2422.05486233</v>
      </c>
      <c r="AH2519" s="20" t="n">
        <f aca="false">FIXED_BOM</f>
        <v>3666</v>
      </c>
      <c r="AI2519" s="24" t="n">
        <f aca="false">(AG2519+AH2519)*(1+CONT)</f>
        <v>7001.2630916795</v>
      </c>
      <c r="AJ2519" s="24" t="n">
        <f aca="false">IF(AR2519&gt;0,AI2519/AR2519,1000000000000)</f>
        <v>768.864654560862</v>
      </c>
      <c r="AK2519" s="8" t="n">
        <f aca="false">IF(AND(AP2519&gt;=V_NEED,AR2519&gt;=P_MIN,AQ2519&gt;=Z_MIN,F2519&lt;=N_CAP,D2519&lt;=R_MAX,OR(CORONA_REQ=0,O2519&gt;=G2519),OR(CORE_MODE&lt;&gt;3,E_CORE&lt;=E_NULL_MAX)),1,0)</f>
        <v>1</v>
      </c>
      <c r="AL2519" s="31" t="n">
        <f aca="false">IF(AK2519=1,IF(OBJECTIVE=1,AI2519,AJ2519),1000000000000)+ROW()*0.000000001</f>
        <v>7001.2630941985</v>
      </c>
      <c r="AM2519" s="31" t="n">
        <v>7.297841</v>
      </c>
      <c r="AN2519" s="41" t="n">
        <v>1.435152</v>
      </c>
      <c r="AO2519" s="31" t="n">
        <v>8.69225</v>
      </c>
      <c r="AP2519" s="31" t="n">
        <f aca="false">IF(CORE_MODE=1,G2519,IF(OR(CORE_MODE=3,CORE_MODE=4),G2519+(CHOOSE(N_CW+1,0,1,CW_N2,CW_N3,CW_N4,CW_N5,CW_N6)+CHOOSE(N_CW_A+1,0,CW_A1,CW_A2))*CW_PER_SWING*AM2519,AM2519))</f>
        <v>28.620015934183</v>
      </c>
      <c r="AQ2519" s="41" t="n">
        <f aca="false">IF(CORE_MODE=2,AN2519,K2519)</f>
        <v>1.474003</v>
      </c>
      <c r="AR2519" s="31" t="n">
        <f aca="false">IF(CORE_MODE=2,AO2519,L2519)</f>
        <v>9.105976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31" t="n">
        <v>13.132078</v>
      </c>
      <c r="H2520" s="8" t="n">
        <v>171.437658</v>
      </c>
      <c r="I2520" s="8" t="n">
        <v>2028.15711</v>
      </c>
      <c r="J2520" s="31" t="n">
        <v>11.830289</v>
      </c>
      <c r="K2520" s="41" t="n">
        <v>1.491251</v>
      </c>
      <c r="L2520" s="31" t="n">
        <v>14.672797</v>
      </c>
      <c r="M2520" s="8" t="n">
        <v>184</v>
      </c>
      <c r="N2520" s="8" t="n">
        <v>972</v>
      </c>
      <c r="O2520" s="31" t="n">
        <v>15.115474</v>
      </c>
      <c r="P2520" s="31" t="n">
        <v>34.712456</v>
      </c>
      <c r="Q2520" s="31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31" t="n">
        <v>6.832617</v>
      </c>
      <c r="W2520" s="41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2*ROUNDUP(G2520*1000/V_ZENER,0)*PRICE_Z+(4+IF(CORE_MODE=1,1,0)+IF(OR(CORE_MODE=3,CORE_MODE=4),1+2*N_CW+2*N_CW_A,0))*ROUNDUP(G2520*DIODE_SAFETY/V_STICK,0)*PRICE_STICK</f>
        <v>101.7</v>
      </c>
      <c r="AG2520" s="24" t="n">
        <f aca="false">SUM(X2520:AF2520)</f>
        <v>3383.15742619</v>
      </c>
      <c r="AH2520" s="20" t="n">
        <f aca="false">FIXED_BOM</f>
        <v>3666</v>
      </c>
      <c r="AI2520" s="24" t="n">
        <f aca="false">(AG2520+AH2520)*(1+CONT)</f>
        <v>8106.5310401185</v>
      </c>
      <c r="AJ2520" s="24" t="n">
        <f aca="false">IF(AR2520&gt;0,AI2520/AR2520,1000000000000)</f>
        <v>552.487098412014</v>
      </c>
      <c r="AK2520" s="8" t="n">
        <f aca="false">IF(AND(AP2520&gt;=V_NEED,AR2520&gt;=P_MIN,AQ2520&gt;=Z_MIN,F2520&lt;=N_CAP,D2520&lt;=R_MAX,OR(CORONA_REQ=0,O2520&gt;=G2520),OR(CORE_MODE&lt;&gt;3,E_CORE&lt;=E_NULL_MAX)),1,0)</f>
        <v>1</v>
      </c>
      <c r="AL2520" s="31" t="n">
        <f aca="false">IF(AK2520=1,IF(OBJECTIVE=1,AI2520,AJ2520),1000000000000)+ROW()*0.000000001</f>
        <v>8106.5310426385</v>
      </c>
      <c r="AM2520" s="31" t="n">
        <v>7.388927</v>
      </c>
      <c r="AN2520" s="41" t="n">
        <v>1.464838</v>
      </c>
      <c r="AO2520" s="31" t="n">
        <v>14.252254</v>
      </c>
      <c r="AP2520" s="31" t="n">
        <f aca="false">IF(CORE_MODE=1,G2520,IF(OR(CORE_MODE=3,CORE_MODE=4),G2520+(CHOOSE(N_CW+1,0,1,CW_N2,CW_N3,CW_N4,CW_N5,CW_N6)+CHOOSE(N_CW_A+1,0,CW_A1,CW_A2))*CW_PER_SWING*AM2520,AM2520))</f>
        <v>28.813324381801</v>
      </c>
      <c r="AQ2520" s="41" t="n">
        <f aca="false">IF(CORE_MODE=2,AN2520,K2520)</f>
        <v>1.491251</v>
      </c>
      <c r="AR2520" s="31" t="n">
        <f aca="false">IF(CORE_MODE=2,AO2520,L2520)</f>
        <v>14.672797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31" t="n">
        <v>13.132078</v>
      </c>
      <c r="H2521" s="8" t="n">
        <v>233.051351</v>
      </c>
      <c r="I2521" s="8" t="n">
        <v>2765.668787</v>
      </c>
      <c r="J2521" s="31" t="n">
        <v>11.867208</v>
      </c>
      <c r="K2521" s="41" t="n">
        <v>1.499355</v>
      </c>
      <c r="L2521" s="31" t="n">
        <v>20.237612</v>
      </c>
      <c r="M2521" s="8" t="n">
        <v>244</v>
      </c>
      <c r="N2521" s="8" t="n">
        <v>1092</v>
      </c>
      <c r="O2521" s="31" t="n">
        <v>15.115474</v>
      </c>
      <c r="P2521" s="31" t="n">
        <v>46.283275</v>
      </c>
      <c r="Q2521" s="31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31" t="n">
        <v>8.58457</v>
      </c>
      <c r="W2521" s="41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2*ROUNDUP(G2521*1000/V_ZENER,0)*PRICE_Z+(4+IF(CORE_MODE=1,1,0)+IF(OR(CORE_MODE=3,CORE_MODE=4),1+2*N_CW+2*N_CW_A,0))*ROUNDUP(G2521*DIODE_SAFETY/V_STICK,0)*PRICE_STICK</f>
        <v>101.7</v>
      </c>
      <c r="AG2521" s="24" t="n">
        <f aca="false">SUM(X2521:AF2521)</f>
        <v>4344.25994052</v>
      </c>
      <c r="AH2521" s="20" t="n">
        <f aca="false">FIXED_BOM</f>
        <v>3666</v>
      </c>
      <c r="AI2521" s="24" t="n">
        <f aca="false">(AG2521+AH2521)*(1+CONT)</f>
        <v>9211.798931598</v>
      </c>
      <c r="AJ2521" s="24" t="n">
        <f aca="false">IF(AR2521&gt;0,AI2521/AR2521,1000000000000)</f>
        <v>455.182110003789</v>
      </c>
      <c r="AK2521" s="8" t="n">
        <f aca="false">IF(AND(AP2521&gt;=V_NEED,AR2521&gt;=P_MIN,AQ2521&gt;=Z_MIN,F2521&lt;=N_CAP,D2521&lt;=R_MAX,OR(CORONA_REQ=0,O2521&gt;=G2521),OR(CORE_MODE&lt;&gt;3,E_CORE&lt;=E_NULL_MAX)),1,0)</f>
        <v>0</v>
      </c>
      <c r="AL2521" s="31" t="n">
        <f aca="false">IF(AK2521=1,IF(OBJECTIVE=1,AI2521,AJ2521),1000000000000)+ROW()*0.000000001</f>
        <v>1000000000000</v>
      </c>
      <c r="AM2521" s="31" t="n">
        <v>7.461881</v>
      </c>
      <c r="AN2521" s="41" t="n">
        <v>1.479979</v>
      </c>
      <c r="AO2521" s="31" t="n">
        <v>19.830828</v>
      </c>
      <c r="AP2521" s="31" t="n">
        <f aca="false">IF(CORE_MODE=1,G2521,IF(OR(CORE_MODE=3,CORE_MODE=4),G2521+(CHOOSE(N_CW+1,0,1,CW_N2,CW_N3,CW_N4,CW_N5,CW_N6)+CHOOSE(N_CW_A+1,0,CW_A1,CW_A2))*CW_PER_SWING*AM2521,AM2521))</f>
        <v>28.968151956703</v>
      </c>
      <c r="AQ2521" s="41" t="n">
        <f aca="false">IF(CORE_MODE=2,AN2521,K2521)</f>
        <v>1.499355</v>
      </c>
      <c r="AR2521" s="31" t="n">
        <f aca="false">IF(CORE_MODE=2,AO2521,L2521)</f>
        <v>20.237612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31" t="n">
        <v>13.132078</v>
      </c>
      <c r="H2522" s="8" t="n">
        <v>294.665045</v>
      </c>
      <c r="I2522" s="8" t="n">
        <v>3503.180464</v>
      </c>
      <c r="J2522" s="31" t="n">
        <v>11.888687</v>
      </c>
      <c r="K2522" s="41" t="n">
        <v>1.504338</v>
      </c>
      <c r="L2522" s="31" t="n">
        <v>25.811814</v>
      </c>
      <c r="M2522" s="8" t="n">
        <v>304</v>
      </c>
      <c r="N2522" s="8" t="n">
        <v>1212</v>
      </c>
      <c r="O2522" s="31" t="n">
        <v>15.115474</v>
      </c>
      <c r="P2522" s="31" t="n">
        <v>57.854094</v>
      </c>
      <c r="Q2522" s="31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31" t="n">
        <v>10.336523</v>
      </c>
      <c r="W2522" s="41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2*ROUNDUP(G2522*1000/V_ZENER,0)*PRICE_Z+(4+IF(CORE_MODE=1,1,0)+IF(OR(CORE_MODE=3,CORE_MODE=4),1+2*N_CW+2*N_CW_A,0))*ROUNDUP(G2522*DIODE_SAFETY/V_STICK,0)*PRICE_STICK</f>
        <v>101.7</v>
      </c>
      <c r="AG2522" s="24" t="n">
        <f aca="false">SUM(X2522:AF2522)</f>
        <v>5305.36251485</v>
      </c>
      <c r="AH2522" s="20" t="n">
        <f aca="false">FIXED_BOM</f>
        <v>3666</v>
      </c>
      <c r="AI2522" s="24" t="n">
        <f aca="false">(AG2522+AH2522)*(1+CONT)</f>
        <v>10317.0668920775</v>
      </c>
      <c r="AJ2522" s="24" t="n">
        <f aca="false">IF(AR2522&gt;0,AI2522/AR2522,1000000000000)</f>
        <v>399.703286722797</v>
      </c>
      <c r="AK2522" s="8" t="n">
        <f aca="false">IF(AND(AP2522&gt;=V_NEED,AR2522&gt;=P_MIN,AQ2522&gt;=Z_MIN,F2522&lt;=N_CAP,D2522&lt;=R_MAX,OR(CORONA_REQ=0,O2522&gt;=G2522),OR(CORE_MODE&lt;&gt;3,E_CORE&lt;=E_NULL_MAX)),1,0)</f>
        <v>0</v>
      </c>
      <c r="AL2522" s="31" t="n">
        <f aca="false">IF(AK2522=1,IF(OBJECTIVE=1,AI2522,AJ2522),1000000000000)+ROW()*0.000000001</f>
        <v>1000000000000</v>
      </c>
      <c r="AM2522" s="31" t="n">
        <v>7.561172</v>
      </c>
      <c r="AN2522" s="41" t="n">
        <v>1.488706</v>
      </c>
      <c r="AO2522" s="31" t="n">
        <v>25.402836</v>
      </c>
      <c r="AP2522" s="31" t="n">
        <f aca="false">IF(CORE_MODE=1,G2522,IF(OR(CORE_MODE=3,CORE_MODE=4),G2522+(CHOOSE(N_CW+1,0,1,CW_N2,CW_N3,CW_N4,CW_N5,CW_N6)+CHOOSE(N_CW_A+1,0,CW_A1,CW_A2))*CW_PER_SWING*AM2522,AM2522))</f>
        <v>29.178873572236</v>
      </c>
      <c r="AQ2522" s="41" t="n">
        <f aca="false">IF(CORE_MODE=2,AN2522,K2522)</f>
        <v>1.504338</v>
      </c>
      <c r="AR2522" s="31" t="n">
        <f aca="false">IF(CORE_MODE=2,AO2522,L2522)</f>
        <v>25.811814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31" t="n">
        <v>13.132078</v>
      </c>
      <c r="H2523" s="8" t="n">
        <v>356.278739</v>
      </c>
      <c r="I2523" s="8" t="n">
        <v>4240.69214</v>
      </c>
      <c r="J2523" s="31" t="n">
        <v>11.902737</v>
      </c>
      <c r="K2523" s="41" t="n">
        <v>1.507126</v>
      </c>
      <c r="L2523" s="31" t="n">
        <v>31.364921</v>
      </c>
      <c r="M2523" s="8" t="n">
        <v>364</v>
      </c>
      <c r="N2523" s="8" t="n">
        <v>1332</v>
      </c>
      <c r="O2523" s="31" t="n">
        <v>15.115474</v>
      </c>
      <c r="P2523" s="31" t="n">
        <v>69.424913</v>
      </c>
      <c r="Q2523" s="31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31" t="n">
        <v>12.088477</v>
      </c>
      <c r="W2523" s="41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2*ROUNDUP(G2523*1000/V_ZENER,0)*PRICE_Z+(4+IF(CORE_MODE=1,1,0)+IF(OR(CORE_MODE=3,CORE_MODE=4),1+2*N_CW+2*N_CW_A,0))*ROUNDUP(G2523*DIODE_SAFETY/V_STICK,0)*PRICE_STICK</f>
        <v>101.7</v>
      </c>
      <c r="AG2523" s="24" t="n">
        <f aca="false">SUM(X2523:AF2523)</f>
        <v>6266.46509068</v>
      </c>
      <c r="AH2523" s="20" t="n">
        <f aca="false">FIXED_BOM</f>
        <v>3666</v>
      </c>
      <c r="AI2523" s="24" t="n">
        <f aca="false">(AG2523+AH2523)*(1+CONT)</f>
        <v>11422.334854282</v>
      </c>
      <c r="AJ2523" s="24" t="n">
        <f aca="false">IF(AR2523&gt;0,AI2523/AR2523,1000000000000)</f>
        <v>364.175470242122</v>
      </c>
      <c r="AK2523" s="8" t="n">
        <f aca="false">IF(AND(AP2523&gt;=V_NEED,AR2523&gt;=P_MIN,AQ2523&gt;=Z_MIN,F2523&lt;=N_CAP,D2523&lt;=R_MAX,OR(CORONA_REQ=0,O2523&gt;=G2523),OR(CORE_MODE&lt;&gt;3,E_CORE&lt;=E_NULL_MAX)),1,0)</f>
        <v>0</v>
      </c>
      <c r="AL2523" s="31" t="n">
        <f aca="false">IF(AK2523=1,IF(OBJECTIVE=1,AI2523,AJ2523),1000000000000)+ROW()*0.000000001</f>
        <v>1000000000000</v>
      </c>
      <c r="AM2523" s="31" t="n">
        <v>7.659974</v>
      </c>
      <c r="AN2523" s="41" t="n">
        <v>1.493834</v>
      </c>
      <c r="AO2523" s="31" t="n">
        <v>30.945704</v>
      </c>
      <c r="AP2523" s="31" t="n">
        <f aca="false">IF(CORE_MODE=1,G2523,IF(OR(CORE_MODE=3,CORE_MODE=4),G2523+(CHOOSE(N_CW+1,0,1,CW_N2,CW_N3,CW_N4,CW_N5,CW_N6)+CHOOSE(N_CW_A+1,0,CW_A1,CW_A2))*CW_PER_SWING*AM2523,AM2523))</f>
        <v>29.388557401162</v>
      </c>
      <c r="AQ2523" s="41" t="n">
        <f aca="false">IF(CORE_MODE=2,AN2523,K2523)</f>
        <v>1.507126</v>
      </c>
      <c r="AR2523" s="31" t="n">
        <f aca="false">IF(CORE_MODE=2,AO2523,L2523)</f>
        <v>31.364921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31" t="n">
        <v>13.132078</v>
      </c>
      <c r="H2524" s="8" t="n">
        <v>479.506126</v>
      </c>
      <c r="I2524" s="8" t="n">
        <v>5715.715493</v>
      </c>
      <c r="J2524" s="31" t="n">
        <v>11.920005</v>
      </c>
      <c r="K2524" s="41" t="n">
        <v>1.51089</v>
      </c>
      <c r="L2524" s="31" t="n">
        <v>42.490974</v>
      </c>
      <c r="M2524" s="8" t="n">
        <v>484</v>
      </c>
      <c r="N2524" s="8" t="n">
        <v>1572</v>
      </c>
      <c r="O2524" s="31" t="n">
        <v>15.115474</v>
      </c>
      <c r="P2524" s="31" t="n">
        <v>92.56655</v>
      </c>
      <c r="Q2524" s="31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31" t="n">
        <v>15.592383</v>
      </c>
      <c r="W2524" s="41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2*ROUNDUP(G2524*1000/V_ZENER,0)*PRICE_Z+(4+IF(CORE_MODE=1,1,0)+IF(OR(CORE_MODE=3,CORE_MODE=4),1+2*N_CW+2*N_CW_A,0))*ROUNDUP(G2524*DIODE_SAFETY/V_STICK,0)*PRICE_STICK</f>
        <v>101.7</v>
      </c>
      <c r="AG2524" s="24" t="n">
        <f aca="false">SUM(X2524:AF2524)</f>
        <v>8188.67017934</v>
      </c>
      <c r="AH2524" s="20" t="n">
        <f aca="false">FIXED_BOM</f>
        <v>3666</v>
      </c>
      <c r="AI2524" s="24" t="n">
        <f aca="false">(AG2524+AH2524)*(1+CONT)</f>
        <v>13632.870706241</v>
      </c>
      <c r="AJ2524" s="24" t="n">
        <f aca="false">IF(AR2524&gt;0,AI2524/AR2524,1000000000000)</f>
        <v>320.841567581882</v>
      </c>
      <c r="AK2524" s="8" t="n">
        <f aca="false">IF(AND(AP2524&gt;=V_NEED,AR2524&gt;=P_MIN,AQ2524&gt;=Z_MIN,F2524&lt;=N_CAP,D2524&lt;=R_MAX,OR(CORONA_REQ=0,O2524&gt;=G2524),OR(CORE_MODE&lt;&gt;3,E_CORE&lt;=E_NULL_MAX)),1,0)</f>
        <v>0</v>
      </c>
      <c r="AL2524" s="31" t="n">
        <f aca="false">IF(AK2524=1,IF(OBJECTIVE=1,AI2524,AJ2524),1000000000000)+ROW()*0.000000001</f>
        <v>1000000000000</v>
      </c>
      <c r="AM2524" s="31" t="n">
        <v>7.81432</v>
      </c>
      <c r="AN2524" s="41" t="n">
        <v>1.501278</v>
      </c>
      <c r="AO2524" s="31" t="n">
        <v>42.087456</v>
      </c>
      <c r="AP2524" s="31" t="n">
        <f aca="false">IF(CORE_MODE=1,G2524,IF(OR(CORE_MODE=3,CORE_MODE=4),G2524+(CHOOSE(N_CW+1,0,1,CW_N2,CW_N3,CW_N4,CW_N5,CW_N6)+CHOOSE(N_CW_A+1,0,CW_A1,CW_A2))*CW_PER_SWING*AM2524,AM2524))</f>
        <v>29.71612020616</v>
      </c>
      <c r="AQ2524" s="41" t="n">
        <f aca="false">IF(CORE_MODE=2,AN2524,K2524)</f>
        <v>1.51089</v>
      </c>
      <c r="AR2524" s="31" t="n">
        <f aca="false">IF(CORE_MODE=2,AO2524,L2524)</f>
        <v>42.490974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31" t="n">
        <v>16.907073</v>
      </c>
      <c r="H2525" s="8" t="n">
        <v>47.045811</v>
      </c>
      <c r="I2525" s="8" t="n">
        <v>687.538043</v>
      </c>
      <c r="J2525" s="31" t="n">
        <v>14.614224</v>
      </c>
      <c r="K2525" s="41" t="n">
        <v>1.473822</v>
      </c>
      <c r="L2525" s="31" t="n">
        <v>8.016644</v>
      </c>
      <c r="M2525" s="8" t="n">
        <v>106</v>
      </c>
      <c r="N2525" s="8" t="n">
        <v>824</v>
      </c>
      <c r="O2525" s="31" t="n">
        <v>13.139418</v>
      </c>
      <c r="P2525" s="31" t="n">
        <v>6.30307</v>
      </c>
      <c r="Q2525" s="31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31" t="n">
        <v>4.555078</v>
      </c>
      <c r="W2525" s="41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2*ROUNDUP(G2525*1000/V_ZENER,0)*PRICE_Z+(4+IF(CORE_MODE=1,1,0)+IF(OR(CORE_MODE=3,CORE_MODE=4),1+2*N_CW+2*N_CW_A,0))*ROUNDUP(G2525*DIODE_SAFETY/V_STICK,0)*PRICE_STICK</f>
        <v>147</v>
      </c>
      <c r="AG2525" s="24" t="n">
        <f aca="false">SUM(X2525:AF2525)</f>
        <v>1909.74315195</v>
      </c>
      <c r="AH2525" s="20" t="n">
        <f aca="false">FIXED_BOM</f>
        <v>3666</v>
      </c>
      <c r="AI2525" s="24" t="n">
        <f aca="false">(AG2525+AH2525)*(1+CONT)</f>
        <v>6412.1046247425</v>
      </c>
      <c r="AJ2525" s="24" t="n">
        <f aca="false">IF(AR2525&gt;0,AI2525/AR2525,1000000000000)</f>
        <v>799.848992264406</v>
      </c>
      <c r="AK2525" s="8" t="n">
        <f aca="false">IF(AND(AP2525&gt;=V_NEED,AR2525&gt;=P_MIN,AQ2525&gt;=Z_MIN,F2525&lt;=N_CAP,D2525&lt;=R_MAX,OR(CORONA_REQ=0,O2525&gt;=G2525),OR(CORE_MODE&lt;&gt;3,E_CORE&lt;=E_NULL_MAX)),1,0)</f>
        <v>0</v>
      </c>
      <c r="AL2525" s="31" t="n">
        <f aca="false">IF(AK2525=1,IF(OBJECTIVE=1,AI2525,AJ2525),1000000000000)+ROW()*0.000000001</f>
        <v>1000000000000</v>
      </c>
      <c r="AM2525" s="31" t="n">
        <v>9.341885</v>
      </c>
      <c r="AN2525" s="41" t="n">
        <v>1.404108</v>
      </c>
      <c r="AO2525" s="31" t="n">
        <v>7.331729</v>
      </c>
      <c r="AP2525" s="31" t="n">
        <f aca="false">IF(CORE_MODE=1,G2525,IF(OR(CORE_MODE=3,CORE_MODE=4),G2525+(CHOOSE(N_CW+1,0,1,CW_N2,CW_N3,CW_N4,CW_N5,CW_N6)+CHOOSE(N_CW_A+1,0,CW_A1,CW_A2))*CW_PER_SWING*AM2525,AM2525))</f>
        <v>36.733009885755</v>
      </c>
      <c r="AQ2525" s="41" t="n">
        <f aca="false">IF(CORE_MODE=2,AN2525,K2525)</f>
        <v>1.473822</v>
      </c>
      <c r="AR2525" s="31" t="n">
        <f aca="false">IF(CORE_MODE=2,AO2525,L2525)</f>
        <v>8.016644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31" t="n">
        <v>16.907073</v>
      </c>
      <c r="H2526" s="8" t="n">
        <v>72.786275</v>
      </c>
      <c r="I2526" s="8" t="n">
        <v>1080.416925</v>
      </c>
      <c r="J2526" s="31" t="n">
        <v>14.84369</v>
      </c>
      <c r="K2526" s="41" t="n">
        <v>1.505593</v>
      </c>
      <c r="L2526" s="31" t="n">
        <v>13.184349</v>
      </c>
      <c r="M2526" s="8" t="n">
        <v>153.5</v>
      </c>
      <c r="N2526" s="8" t="n">
        <v>919</v>
      </c>
      <c r="O2526" s="31" t="n">
        <v>13.139418</v>
      </c>
      <c r="P2526" s="31" t="n">
        <v>9.454605</v>
      </c>
      <c r="Q2526" s="31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31" t="n">
        <v>5.942041</v>
      </c>
      <c r="W2526" s="41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2*ROUNDUP(G2526*1000/V_ZENER,0)*PRICE_Z+(4+IF(CORE_MODE=1,1,0)+IF(OR(CORE_MODE=3,CORE_MODE=4),1+2*N_CW+2*N_CW_A,0))*ROUNDUP(G2526*DIODE_SAFETY/V_STICK,0)*PRICE_STICK</f>
        <v>147</v>
      </c>
      <c r="AG2526" s="24" t="n">
        <f aca="false">SUM(X2526:AF2526)</f>
        <v>2558.28352828</v>
      </c>
      <c r="AH2526" s="20" t="n">
        <f aca="false">FIXED_BOM</f>
        <v>3666</v>
      </c>
      <c r="AI2526" s="24" t="n">
        <f aca="false">(AG2526+AH2526)*(1+CONT)</f>
        <v>7157.926057522</v>
      </c>
      <c r="AJ2526" s="24" t="n">
        <f aca="false">IF(AR2526&gt;0,AI2526/AR2526,1000000000000)</f>
        <v>542.910845087763</v>
      </c>
      <c r="AK2526" s="8" t="n">
        <f aca="false">IF(AND(AP2526&gt;=V_NEED,AR2526&gt;=P_MIN,AQ2526&gt;=Z_MIN,F2526&lt;=N_CAP,D2526&lt;=R_MAX,OR(CORONA_REQ=0,O2526&gt;=G2526),OR(CORE_MODE&lt;&gt;3,E_CORE&lt;=E_NULL_MAX)),1,0)</f>
        <v>0</v>
      </c>
      <c r="AL2526" s="31" t="n">
        <f aca="false">IF(AK2526=1,IF(OBJECTIVE=1,AI2526,AJ2526),1000000000000)+ROW()*0.000000001</f>
        <v>1000000000000</v>
      </c>
      <c r="AM2526" s="31" t="n">
        <v>9.418406</v>
      </c>
      <c r="AN2526" s="41" t="n">
        <v>1.456497</v>
      </c>
      <c r="AO2526" s="31" t="n">
        <v>12.483648</v>
      </c>
      <c r="AP2526" s="31" t="n">
        <f aca="false">IF(CORE_MODE=1,G2526,IF(OR(CORE_MODE=3,CORE_MODE=4),G2526+(CHOOSE(N_CW+1,0,1,CW_N2,CW_N3,CW_N4,CW_N5,CW_N6)+CHOOSE(N_CW_A+1,0,CW_A1,CW_A2))*CW_PER_SWING*AM2526,AM2526))</f>
        <v>36.895407572778</v>
      </c>
      <c r="AQ2526" s="41" t="n">
        <f aca="false">IF(CORE_MODE=2,AN2526,K2526)</f>
        <v>1.505593</v>
      </c>
      <c r="AR2526" s="31" t="n">
        <f aca="false">IF(CORE_MODE=2,AO2526,L2526)</f>
        <v>13.184349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31" t="n">
        <v>16.907073</v>
      </c>
      <c r="H2527" s="8" t="n">
        <v>98.526738</v>
      </c>
      <c r="I2527" s="8" t="n">
        <v>1473.295807</v>
      </c>
      <c r="J2527" s="31" t="n">
        <v>14.953259</v>
      </c>
      <c r="K2527" s="41" t="n">
        <v>1.520851</v>
      </c>
      <c r="L2527" s="31" t="n">
        <v>18.352677</v>
      </c>
      <c r="M2527" s="8" t="n">
        <v>210.5</v>
      </c>
      <c r="N2527" s="8" t="n">
        <v>1033</v>
      </c>
      <c r="O2527" s="31" t="n">
        <v>13.139418</v>
      </c>
      <c r="P2527" s="31" t="n">
        <v>12.60614</v>
      </c>
      <c r="Q2527" s="31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31" t="n">
        <v>7.606396</v>
      </c>
      <c r="W2527" s="41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2*ROUNDUP(G2527*1000/V_ZENER,0)*PRICE_Z+(4+IF(CORE_MODE=1,1,0)+IF(OR(CORE_MODE=3,CORE_MODE=4),1+2*N_CW+2*N_CW_A,0))*ROUNDUP(G2527*DIODE_SAFETY/V_STICK,0)*PRICE_STICK</f>
        <v>147</v>
      </c>
      <c r="AG2527" s="24" t="n">
        <f aca="false">SUM(X2527:AF2527)</f>
        <v>3323.23749099</v>
      </c>
      <c r="AH2527" s="20" t="n">
        <f aca="false">FIXED_BOM</f>
        <v>3666</v>
      </c>
      <c r="AI2527" s="24" t="n">
        <f aca="false">(AG2527+AH2527)*(1+CONT)</f>
        <v>8037.6231146385</v>
      </c>
      <c r="AJ2527" s="24" t="n">
        <f aca="false">IF(AR2527&gt;0,AI2527/AR2527,1000000000000)</f>
        <v>437.953717304484</v>
      </c>
      <c r="AK2527" s="8" t="n">
        <f aca="false">IF(AND(AP2527&gt;=V_NEED,AR2527&gt;=P_MIN,AQ2527&gt;=Z_MIN,F2527&lt;=N_CAP,D2527&lt;=R_MAX,OR(CORONA_REQ=0,O2527&gt;=G2527),OR(CORE_MODE&lt;&gt;3,E_CORE&lt;=E_NULL_MAX)),1,0)</f>
        <v>0</v>
      </c>
      <c r="AL2527" s="31" t="n">
        <f aca="false">IF(AK2527=1,IF(OBJECTIVE=1,AI2527,AJ2527),1000000000000)+ROW()*0.000000001</f>
        <v>1000000000000</v>
      </c>
      <c r="AM2527" s="31" t="n">
        <v>9.47041</v>
      </c>
      <c r="AN2527" s="41" t="n">
        <v>1.484383</v>
      </c>
      <c r="AO2527" s="31" t="n">
        <v>17.682698</v>
      </c>
      <c r="AP2527" s="31" t="n">
        <f aca="false">IF(CORE_MODE=1,G2527,IF(OR(CORE_MODE=3,CORE_MODE=4),G2527+(CHOOSE(N_CW+1,0,1,CW_N2,CW_N3,CW_N4,CW_N5,CW_N6)+CHOOSE(N_CW_A+1,0,CW_A1,CW_A2))*CW_PER_SWING*AM2527,AM2527))</f>
        <v>37.00577373783</v>
      </c>
      <c r="AQ2527" s="41" t="n">
        <f aca="false">IF(CORE_MODE=2,AN2527,K2527)</f>
        <v>1.520851</v>
      </c>
      <c r="AR2527" s="31" t="n">
        <f aca="false">IF(CORE_MODE=2,AO2527,L2527)</f>
        <v>18.352677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31" t="n">
        <v>16.907073</v>
      </c>
      <c r="H2528" s="8" t="n">
        <v>124.267202</v>
      </c>
      <c r="I2528" s="8" t="n">
        <v>1866.174689</v>
      </c>
      <c r="J2528" s="31" t="n">
        <v>15.017436</v>
      </c>
      <c r="K2528" s="41" t="n">
        <v>1.53039</v>
      </c>
      <c r="L2528" s="31" t="n">
        <v>23.539599</v>
      </c>
      <c r="M2528" s="8" t="n">
        <v>258</v>
      </c>
      <c r="N2528" s="8" t="n">
        <v>1128</v>
      </c>
      <c r="O2528" s="31" t="n">
        <v>13.139418</v>
      </c>
      <c r="P2528" s="31" t="n">
        <v>15.757675</v>
      </c>
      <c r="Q2528" s="31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31" t="n">
        <v>8.993359</v>
      </c>
      <c r="W2528" s="41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2*ROUNDUP(G2528*1000/V_ZENER,0)*PRICE_Z+(4+IF(CORE_MODE=1,1,0)+IF(OR(CORE_MODE=3,CORE_MODE=4),1+2*N_CW+2*N_CW_A,0))*ROUNDUP(G2528*DIODE_SAFETY/V_STICK,0)*PRICE_STICK</f>
        <v>147</v>
      </c>
      <c r="AG2528" s="24" t="n">
        <f aca="false">SUM(X2528:AF2528)</f>
        <v>3971.77785535</v>
      </c>
      <c r="AH2528" s="20" t="n">
        <f aca="false">FIXED_BOM</f>
        <v>3666</v>
      </c>
      <c r="AI2528" s="24" t="n">
        <f aca="false">(AG2528+AH2528)*(1+CONT)</f>
        <v>8783.4445336525</v>
      </c>
      <c r="AJ2528" s="24" t="n">
        <f aca="false">IF(AR2528&gt;0,AI2528/AR2528,1000000000000)</f>
        <v>373.134841152243</v>
      </c>
      <c r="AK2528" s="8" t="n">
        <f aca="false">IF(AND(AP2528&gt;=V_NEED,AR2528&gt;=P_MIN,AQ2528&gt;=Z_MIN,F2528&lt;=N_CAP,D2528&lt;=R_MAX,OR(CORONA_REQ=0,O2528&gt;=G2528),OR(CORE_MODE&lt;&gt;3,E_CORE&lt;=E_NULL_MAX)),1,0)</f>
        <v>0</v>
      </c>
      <c r="AL2528" s="31" t="n">
        <f aca="false">IF(AK2528=1,IF(OBJECTIVE=1,AI2528,AJ2528),1000000000000)+ROW()*0.000000001</f>
        <v>1000000000000</v>
      </c>
      <c r="AM2528" s="31" t="n">
        <v>9.540717</v>
      </c>
      <c r="AN2528" s="41" t="n">
        <v>1.499859</v>
      </c>
      <c r="AO2528" s="31" t="n">
        <v>22.839431</v>
      </c>
      <c r="AP2528" s="31" t="n">
        <f aca="false">IF(CORE_MODE=1,G2528,IF(OR(CORE_MODE=3,CORE_MODE=4),G2528+(CHOOSE(N_CW+1,0,1,CW_N2,CW_N3,CW_N4,CW_N5,CW_N6)+CHOOSE(N_CW_A+1,0,CW_A1,CW_A2))*CW_PER_SWING*AM2528,AM2528))</f>
        <v>37.154983682571</v>
      </c>
      <c r="AQ2528" s="41" t="n">
        <f aca="false">IF(CORE_MODE=2,AN2528,K2528)</f>
        <v>1.53039</v>
      </c>
      <c r="AR2528" s="31" t="n">
        <f aca="false">IF(CORE_MODE=2,AO2528,L2528)</f>
        <v>23.539599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31" t="n">
        <v>16.907073</v>
      </c>
      <c r="H2529" s="8" t="n">
        <v>150.007665</v>
      </c>
      <c r="I2529" s="8" t="n">
        <v>2259.053571</v>
      </c>
      <c r="J2529" s="31" t="n">
        <v>15.059588</v>
      </c>
      <c r="K2529" s="41" t="n">
        <v>1.536431</v>
      </c>
      <c r="L2529" s="31" t="n">
        <v>28.733179</v>
      </c>
      <c r="M2529" s="8" t="n">
        <v>315</v>
      </c>
      <c r="N2529" s="8" t="n">
        <v>1242</v>
      </c>
      <c r="O2529" s="31" t="n">
        <v>13.139418</v>
      </c>
      <c r="P2529" s="31" t="n">
        <v>18.90921</v>
      </c>
      <c r="Q2529" s="31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31" t="n">
        <v>10.657715</v>
      </c>
      <c r="W2529" s="41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2*ROUNDUP(G2529*1000/V_ZENER,0)*PRICE_Z+(4+IF(CORE_MODE=1,1,0)+IF(OR(CORE_MODE=3,CORE_MODE=4),1+2*N_CW+2*N_CW_A,0))*ROUNDUP(G2529*DIODE_SAFETY/V_STICK,0)*PRICE_STICK</f>
        <v>147</v>
      </c>
      <c r="AG2529" s="24" t="n">
        <f aca="false">SUM(X2529:AF2529)</f>
        <v>4736.73187656</v>
      </c>
      <c r="AH2529" s="20" t="n">
        <f aca="false">FIXED_BOM</f>
        <v>3666</v>
      </c>
      <c r="AI2529" s="24" t="n">
        <f aca="false">(AG2529+AH2529)*(1+CONT)</f>
        <v>9663.141658044</v>
      </c>
      <c r="AJ2529" s="24" t="n">
        <f aca="false">IF(AR2529&gt;0,AI2529/AR2529,1000000000000)</f>
        <v>336.306040415646</v>
      </c>
      <c r="AK2529" s="8" t="n">
        <f aca="false">IF(AND(AP2529&gt;=V_NEED,AR2529&gt;=P_MIN,AQ2529&gt;=Z_MIN,F2529&lt;=N_CAP,D2529&lt;=R_MAX,OR(CORONA_REQ=0,O2529&gt;=G2529),OR(CORE_MODE&lt;&gt;3,E_CORE&lt;=E_NULL_MAX)),1,0)</f>
        <v>0</v>
      </c>
      <c r="AL2529" s="31" t="n">
        <f aca="false">IF(AK2529=1,IF(OBJECTIVE=1,AI2529,AJ2529),1000000000000)+ROW()*0.000000001</f>
        <v>1000000000000</v>
      </c>
      <c r="AM2529" s="31" t="n">
        <v>9.599509</v>
      </c>
      <c r="AN2529" s="41" t="n">
        <v>1.51053</v>
      </c>
      <c r="AO2529" s="31" t="n">
        <v>28.02409</v>
      </c>
      <c r="AP2529" s="31" t="n">
        <f aca="false">IF(CORE_MODE=1,G2529,IF(OR(CORE_MODE=3,CORE_MODE=4),G2529+(CHOOSE(N_CW+1,0,1,CW_N2,CW_N3,CW_N4,CW_N5,CW_N6)+CHOOSE(N_CW_A+1,0,CW_A1,CW_A2))*CW_PER_SWING*AM2529,AM2529))</f>
        <v>37.279755768867</v>
      </c>
      <c r="AQ2529" s="41" t="n">
        <f aca="false">IF(CORE_MODE=2,AN2529,K2529)</f>
        <v>1.536431</v>
      </c>
      <c r="AR2529" s="31" t="n">
        <f aca="false">IF(CORE_MODE=2,AO2529,L2529)</f>
        <v>28.733179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31" t="n">
        <v>16.907073</v>
      </c>
      <c r="H2530" s="8" t="n">
        <v>201.488593</v>
      </c>
      <c r="I2530" s="8" t="n">
        <v>3044.811335</v>
      </c>
      <c r="J2530" s="31" t="n">
        <v>15.111582</v>
      </c>
      <c r="K2530" s="41" t="n">
        <v>1.544461</v>
      </c>
      <c r="L2530" s="31" t="n">
        <v>39.102306</v>
      </c>
      <c r="M2530" s="8" t="n">
        <v>419.5</v>
      </c>
      <c r="N2530" s="8" t="n">
        <v>1451</v>
      </c>
      <c r="O2530" s="31" t="n">
        <v>13.139418</v>
      </c>
      <c r="P2530" s="31" t="n">
        <v>25.21228</v>
      </c>
      <c r="Q2530" s="31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31" t="n">
        <v>13.709033</v>
      </c>
      <c r="W2530" s="41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2*ROUNDUP(G2530*1000/V_ZENER,0)*PRICE_Z+(4+IF(CORE_MODE=1,1,0)+IF(OR(CORE_MODE=3,CORE_MODE=4),1+2*N_CW+2*N_CW_A,0))*ROUNDUP(G2530*DIODE_SAFETY/V_STICK,0)*PRICE_STICK</f>
        <v>147</v>
      </c>
      <c r="AG2530" s="24" t="n">
        <f aca="false">SUM(X2530:AF2530)</f>
        <v>6150.22620363</v>
      </c>
      <c r="AH2530" s="20" t="n">
        <f aca="false">FIXED_BOM</f>
        <v>3666</v>
      </c>
      <c r="AI2530" s="24" t="n">
        <f aca="false">(AG2530+AH2530)*(1+CONT)</f>
        <v>11288.6601341745</v>
      </c>
      <c r="AJ2530" s="24" t="n">
        <f aca="false">IF(AR2530&gt;0,AI2530/AR2530,1000000000000)</f>
        <v>288.695509011016</v>
      </c>
      <c r="AK2530" s="8" t="n">
        <f aca="false">IF(AND(AP2530&gt;=V_NEED,AR2530&gt;=P_MIN,AQ2530&gt;=Z_MIN,F2530&lt;=N_CAP,D2530&lt;=R_MAX,OR(CORONA_REQ=0,O2530&gt;=G2530),OR(CORE_MODE&lt;&gt;3,E_CORE&lt;=E_NULL_MAX)),1,0)</f>
        <v>0</v>
      </c>
      <c r="AL2530" s="31" t="n">
        <f aca="false">IF(AK2530=1,IF(OBJECTIVE=1,AI2530,AJ2530),1000000000000)+ROW()*0.000000001</f>
        <v>1000000000000</v>
      </c>
      <c r="AM2530" s="31" t="n">
        <v>9.696968</v>
      </c>
      <c r="AN2530" s="41" t="n">
        <v>1.525723</v>
      </c>
      <c r="AO2530" s="31" t="n">
        <v>38.438347</v>
      </c>
      <c r="AP2530" s="31" t="n">
        <f aca="false">IF(CORE_MODE=1,G2530,IF(OR(CORE_MODE=3,CORE_MODE=4),G2530+(CHOOSE(N_CW+1,0,1,CW_N2,CW_N3,CW_N4,CW_N5,CW_N6)+CHOOSE(N_CW_A+1,0,CW_A1,CW_A2))*CW_PER_SWING*AM2530,AM2530))</f>
        <v>37.486589398584</v>
      </c>
      <c r="AQ2530" s="41" t="n">
        <f aca="false">IF(CORE_MODE=2,AN2530,K2530)</f>
        <v>1.544461</v>
      </c>
      <c r="AR2530" s="31" t="n">
        <f aca="false">IF(CORE_MODE=2,AO2530,L2530)</f>
        <v>39.102306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31" t="n">
        <v>16.907073</v>
      </c>
      <c r="H2531" s="8" t="n">
        <v>62.700269</v>
      </c>
      <c r="I2531" s="8" t="n">
        <v>830.945726</v>
      </c>
      <c r="J2531" s="31" t="n">
        <v>13.252666</v>
      </c>
      <c r="K2531" s="41" t="n">
        <v>1.472161</v>
      </c>
      <c r="L2531" s="31" t="n">
        <v>9.676018</v>
      </c>
      <c r="M2531" s="8" t="n">
        <v>115.5</v>
      </c>
      <c r="N2531" s="8" t="n">
        <v>843</v>
      </c>
      <c r="O2531" s="31" t="n">
        <v>13.139418</v>
      </c>
      <c r="P2531" s="31" t="n">
        <v>7.490592</v>
      </c>
      <c r="Q2531" s="31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31" t="n">
        <v>4.832471</v>
      </c>
      <c r="W2531" s="41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2*ROUNDUP(G2531*1000/V_ZENER,0)*PRICE_Z+(4+IF(CORE_MODE=1,1,0)+IF(OR(CORE_MODE=3,CORE_MODE=4),1+2*N_CW+2*N_CW_A,0))*ROUNDUP(G2531*DIODE_SAFETY/V_STICK,0)*PRICE_STICK</f>
        <v>147</v>
      </c>
      <c r="AG2531" s="24" t="n">
        <f aca="false">SUM(X2531:AF2531)</f>
        <v>2040.37148867</v>
      </c>
      <c r="AH2531" s="20" t="n">
        <f aca="false">FIXED_BOM</f>
        <v>3666</v>
      </c>
      <c r="AI2531" s="24" t="n">
        <f aca="false">(AG2531+AH2531)*(1+CONT)</f>
        <v>6562.3272119705</v>
      </c>
      <c r="AJ2531" s="24" t="n">
        <f aca="false">IF(AR2531&gt;0,AI2531/AR2531,1000000000000)</f>
        <v>678.205353893565</v>
      </c>
      <c r="AK2531" s="8" t="n">
        <f aca="false">IF(AND(AP2531&gt;=V_NEED,AR2531&gt;=P_MIN,AQ2531&gt;=Z_MIN,F2531&lt;=N_CAP,D2531&lt;=R_MAX,OR(CORONA_REQ=0,O2531&gt;=G2531),OR(CORE_MODE&lt;&gt;3,E_CORE&lt;=E_NULL_MAX)),1,0)</f>
        <v>0</v>
      </c>
      <c r="AL2531" s="31" t="n">
        <f aca="false">IF(AK2531=1,IF(OBJECTIVE=1,AI2531,AJ2531),1000000000000)+ROW()*0.000000001</f>
        <v>1000000000000</v>
      </c>
      <c r="AM2531" s="31" t="n">
        <v>9.355674</v>
      </c>
      <c r="AN2531" s="41" t="n">
        <v>1.414453</v>
      </c>
      <c r="AO2531" s="31" t="n">
        <v>9.016468</v>
      </c>
      <c r="AP2531" s="31" t="n">
        <f aca="false">IF(CORE_MODE=1,G2531,IF(OR(CORE_MODE=3,CORE_MODE=4),G2531+(CHOOSE(N_CW+1,0,1,CW_N2,CW_N3,CW_N4,CW_N5,CW_N6)+CHOOSE(N_CW_A+1,0,CW_A1,CW_A2))*CW_PER_SWING*AM2531,AM2531))</f>
        <v>36.762273770262</v>
      </c>
      <c r="AQ2531" s="41" t="n">
        <f aca="false">IF(CORE_MODE=2,AN2531,K2531)</f>
        <v>1.472161</v>
      </c>
      <c r="AR2531" s="31" t="n">
        <f aca="false">IF(CORE_MODE=2,AO2531,L2531)</f>
        <v>9.676018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31" t="n">
        <v>16.907073</v>
      </c>
      <c r="H2532" s="8" t="n">
        <v>97.386136</v>
      </c>
      <c r="I2532" s="8" t="n">
        <v>1305.771855</v>
      </c>
      <c r="J2532" s="31" t="n">
        <v>13.40819</v>
      </c>
      <c r="K2532" s="41" t="n">
        <v>1.49782</v>
      </c>
      <c r="L2532" s="31" t="n">
        <v>15.780056</v>
      </c>
      <c r="M2532" s="8" t="n">
        <v>163</v>
      </c>
      <c r="N2532" s="8" t="n">
        <v>938</v>
      </c>
      <c r="O2532" s="31" t="n">
        <v>13.139418</v>
      </c>
      <c r="P2532" s="31" t="n">
        <v>11.235888</v>
      </c>
      <c r="Q2532" s="31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31" t="n">
        <v>6.219434</v>
      </c>
      <c r="W2532" s="41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2*ROUNDUP(G2532*1000/V_ZENER,0)*PRICE_Z+(4+IF(CORE_MODE=1,1,0)+IF(OR(CORE_MODE=3,CORE_MODE=4),1+2*N_CW+2*N_CW_A,0))*ROUNDUP(G2532*DIODE_SAFETY/V_STICK,0)*PRICE_STICK</f>
        <v>147</v>
      </c>
      <c r="AG2532" s="24" t="n">
        <f aca="false">SUM(X2532:AF2532)</f>
        <v>2696.01919067</v>
      </c>
      <c r="AH2532" s="20" t="n">
        <f aca="false">FIXED_BOM</f>
        <v>3666</v>
      </c>
      <c r="AI2532" s="24" t="n">
        <f aca="false">(AG2532+AH2532)*(1+CONT)</f>
        <v>7316.3220692705</v>
      </c>
      <c r="AJ2532" s="24" t="n">
        <f aca="false">IF(AR2532&gt;0,AI2532/AR2532,1000000000000)</f>
        <v>463.643606161505</v>
      </c>
      <c r="AK2532" s="8" t="n">
        <f aca="false">IF(AND(AP2532&gt;=V_NEED,AR2532&gt;=P_MIN,AQ2532&gt;=Z_MIN,F2532&lt;=N_CAP,D2532&lt;=R_MAX,OR(CORONA_REQ=0,O2532&gt;=G2532),OR(CORE_MODE&lt;&gt;3,E_CORE&lt;=E_NULL_MAX)),1,0)</f>
        <v>0</v>
      </c>
      <c r="AL2532" s="31" t="n">
        <f aca="false">IF(AK2532=1,IF(OBJECTIVE=1,AI2532,AJ2532),1000000000000)+ROW()*0.000000001</f>
        <v>1000000000000</v>
      </c>
      <c r="AM2532" s="31" t="n">
        <v>9.43228</v>
      </c>
      <c r="AN2532" s="41" t="n">
        <v>1.457598</v>
      </c>
      <c r="AO2532" s="31" t="n">
        <v>15.092915</v>
      </c>
      <c r="AP2532" s="31" t="n">
        <f aca="false">IF(CORE_MODE=1,G2532,IF(OR(CORE_MODE=3,CORE_MODE=4),G2532+(CHOOSE(N_CW+1,0,1,CW_N2,CW_N3,CW_N4,CW_N5,CW_N6)+CHOOSE(N_CW_A+1,0,CW_A1,CW_A2))*CW_PER_SWING*AM2532,AM2532))</f>
        <v>36.92485184964</v>
      </c>
      <c r="AQ2532" s="41" t="n">
        <f aca="false">IF(CORE_MODE=2,AN2532,K2532)</f>
        <v>1.49782</v>
      </c>
      <c r="AR2532" s="31" t="n">
        <f aca="false">IF(CORE_MODE=2,AO2532,L2532)</f>
        <v>15.780056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31" t="n">
        <v>16.907073</v>
      </c>
      <c r="H2533" s="8" t="n">
        <v>132.072004</v>
      </c>
      <c r="I2533" s="8" t="n">
        <v>1780.597984</v>
      </c>
      <c r="J2533" s="31" t="n">
        <v>13.482024</v>
      </c>
      <c r="K2533" s="41" t="n">
        <v>1.510701</v>
      </c>
      <c r="L2533" s="31" t="n">
        <v>21.903955</v>
      </c>
      <c r="M2533" s="8" t="n">
        <v>220</v>
      </c>
      <c r="N2533" s="8" t="n">
        <v>1052</v>
      </c>
      <c r="O2533" s="31" t="n">
        <v>13.139418</v>
      </c>
      <c r="P2533" s="31" t="n">
        <v>14.981184</v>
      </c>
      <c r="Q2533" s="31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31" t="n">
        <v>7.883789</v>
      </c>
      <c r="W2533" s="41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2*ROUNDUP(G2533*1000/V_ZENER,0)*PRICE_Z+(4+IF(CORE_MODE=1,1,0)+IF(OR(CORE_MODE=3,CORE_MODE=4),1+2*N_CW+2*N_CW_A,0))*ROUNDUP(G2533*DIODE_SAFETY/V_STICK,0)*PRICE_STICK</f>
        <v>147</v>
      </c>
      <c r="AG2533" s="24" t="n">
        <f aca="false">SUM(X2533:AF2533)</f>
        <v>3468.08045408</v>
      </c>
      <c r="AH2533" s="20" t="n">
        <f aca="false">FIXED_BOM</f>
        <v>3666</v>
      </c>
      <c r="AI2533" s="24" t="n">
        <f aca="false">(AG2533+AH2533)*(1+CONT)</f>
        <v>8204.192522192</v>
      </c>
      <c r="AJ2533" s="24" t="n">
        <f aca="false">IF(AR2533&gt;0,AI2533/AR2533,1000000000000)</f>
        <v>374.553021232558</v>
      </c>
      <c r="AK2533" s="8" t="n">
        <f aca="false">IF(AND(AP2533&gt;=V_NEED,AR2533&gt;=P_MIN,AQ2533&gt;=Z_MIN,F2533&lt;=N_CAP,D2533&lt;=R_MAX,OR(CORONA_REQ=0,O2533&gt;=G2533),OR(CORE_MODE&lt;&gt;3,E_CORE&lt;=E_NULL_MAX)),1,0)</f>
        <v>0</v>
      </c>
      <c r="AL2533" s="31" t="n">
        <f aca="false">IF(AK2533=1,IF(OBJECTIVE=1,AI2533,AJ2533),1000000000000)+ROW()*0.000000001</f>
        <v>1000000000000</v>
      </c>
      <c r="AM2533" s="31" t="n">
        <v>9.508016</v>
      </c>
      <c r="AN2533" s="41" t="n">
        <v>1.479986</v>
      </c>
      <c r="AO2533" s="31" t="n">
        <v>21.216221</v>
      </c>
      <c r="AP2533" s="31" t="n">
        <f aca="false">IF(CORE_MODE=1,G2533,IF(OR(CORE_MODE=3,CORE_MODE=4),G2533+(CHOOSE(N_CW+1,0,1,CW_N2,CW_N3,CW_N4,CW_N5,CW_N6)+CHOOSE(N_CW_A+1,0,CW_A1,CW_A2))*CW_PER_SWING*AM2533,AM2533))</f>
        <v>37.085583560208</v>
      </c>
      <c r="AQ2533" s="41" t="n">
        <f aca="false">IF(CORE_MODE=2,AN2533,K2533)</f>
        <v>1.510701</v>
      </c>
      <c r="AR2533" s="31" t="n">
        <f aca="false">IF(CORE_MODE=2,AO2533,L2533)</f>
        <v>21.903955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31" t="n">
        <v>16.907073</v>
      </c>
      <c r="H2534" s="8" t="n">
        <v>166.757872</v>
      </c>
      <c r="I2534" s="8" t="n">
        <v>2255.424113</v>
      </c>
      <c r="J2534" s="31" t="n">
        <v>13.525143</v>
      </c>
      <c r="K2534" s="41" t="n">
        <v>1.517955</v>
      </c>
      <c r="L2534" s="31" t="n">
        <v>28.015896</v>
      </c>
      <c r="M2534" s="8" t="n">
        <v>277</v>
      </c>
      <c r="N2534" s="8" t="n">
        <v>1166</v>
      </c>
      <c r="O2534" s="31" t="n">
        <v>13.139418</v>
      </c>
      <c r="P2534" s="31" t="n">
        <v>18.72648</v>
      </c>
      <c r="Q2534" s="31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31" t="n">
        <v>9.548145</v>
      </c>
      <c r="W2534" s="41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2*ROUNDUP(G2534*1000/V_ZENER,0)*PRICE_Z+(4+IF(CORE_MODE=1,1,0)+IF(OR(CORE_MODE=3,CORE_MODE=4),1+2*N_CW+2*N_CW_A,0))*ROUNDUP(G2534*DIODE_SAFETY/V_STICK,0)*PRICE_STICK</f>
        <v>147</v>
      </c>
      <c r="AG2534" s="24" t="n">
        <f aca="false">SUM(X2534:AF2534)</f>
        <v>4240.14179596</v>
      </c>
      <c r="AH2534" s="20" t="n">
        <f aca="false">FIXED_BOM</f>
        <v>3666</v>
      </c>
      <c r="AI2534" s="24" t="n">
        <f aca="false">(AG2534+AH2534)*(1+CONT)</f>
        <v>9092.063065354</v>
      </c>
      <c r="AJ2534" s="24" t="n">
        <f aca="false">IF(AR2534&gt;0,AI2534/AR2534,1000000000000)</f>
        <v>324.5322964275</v>
      </c>
      <c r="AK2534" s="8" t="n">
        <f aca="false">IF(AND(AP2534&gt;=V_NEED,AR2534&gt;=P_MIN,AQ2534&gt;=Z_MIN,F2534&lt;=N_CAP,D2534&lt;=R_MAX,OR(CORONA_REQ=0,O2534&gt;=G2534),OR(CORE_MODE&lt;&gt;3,E_CORE&lt;=E_NULL_MAX)),1,0)</f>
        <v>0</v>
      </c>
      <c r="AL2534" s="31" t="n">
        <f aca="false">IF(AK2534=1,IF(OBJECTIVE=1,AI2534,AJ2534),1000000000000)+ROW()*0.000000001</f>
        <v>1000000000000</v>
      </c>
      <c r="AM2534" s="31" t="n">
        <v>9.580175</v>
      </c>
      <c r="AN2534" s="41" t="n">
        <v>1.492797</v>
      </c>
      <c r="AO2534" s="31" t="n">
        <v>27.314198</v>
      </c>
      <c r="AP2534" s="31" t="n">
        <f aca="false">IF(CORE_MODE=1,G2534,IF(OR(CORE_MODE=3,CORE_MODE=4),G2534+(CHOOSE(N_CW+1,0,1,CW_N2,CW_N3,CW_N4,CW_N5,CW_N6)+CHOOSE(N_CW_A+1,0,CW_A1,CW_A2))*CW_PER_SWING*AM2534,AM2534))</f>
        <v>37.238723936025</v>
      </c>
      <c r="AQ2534" s="41" t="n">
        <f aca="false">IF(CORE_MODE=2,AN2534,K2534)</f>
        <v>1.517955</v>
      </c>
      <c r="AR2534" s="31" t="n">
        <f aca="false">IF(CORE_MODE=2,AO2534,L2534)</f>
        <v>28.015896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31" t="n">
        <v>16.907073</v>
      </c>
      <c r="H2535" s="8" t="n">
        <v>201.44374</v>
      </c>
      <c r="I2535" s="8" t="n">
        <v>2730.250242</v>
      </c>
      <c r="J2535" s="31" t="n">
        <v>13.553413</v>
      </c>
      <c r="K2535" s="41" t="n">
        <v>1.523193</v>
      </c>
      <c r="L2535" s="31" t="n">
        <v>34.151262</v>
      </c>
      <c r="M2535" s="8" t="n">
        <v>324.5</v>
      </c>
      <c r="N2535" s="8" t="n">
        <v>1261</v>
      </c>
      <c r="O2535" s="31" t="n">
        <v>13.139418</v>
      </c>
      <c r="P2535" s="31" t="n">
        <v>22.471776</v>
      </c>
      <c r="Q2535" s="31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31" t="n">
        <v>10.935107</v>
      </c>
      <c r="W2535" s="41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2*ROUNDUP(G2535*1000/V_ZENER,0)*PRICE_Z+(4+IF(CORE_MODE=1,1,0)+IF(OR(CORE_MODE=3,CORE_MODE=4),1+2*N_CW+2*N_CW_A,0))*ROUNDUP(G2535*DIODE_SAFETY/V_STICK,0)*PRICE_STICK</f>
        <v>147</v>
      </c>
      <c r="AG2535" s="24" t="n">
        <f aca="false">SUM(X2535:AF2535)</f>
        <v>4895.78943146</v>
      </c>
      <c r="AH2535" s="20" t="n">
        <f aca="false">FIXED_BOM</f>
        <v>3666</v>
      </c>
      <c r="AI2535" s="24" t="n">
        <f aca="false">(AG2535+AH2535)*(1+CONT)</f>
        <v>9846.057846179</v>
      </c>
      <c r="AJ2535" s="24" t="n">
        <f aca="false">IF(AR2535&gt;0,AI2535/AR2535,1000000000000)</f>
        <v>288.307291431251</v>
      </c>
      <c r="AK2535" s="8" t="n">
        <f aca="false">IF(AND(AP2535&gt;=V_NEED,AR2535&gt;=P_MIN,AQ2535&gt;=Z_MIN,F2535&lt;=N_CAP,D2535&lt;=R_MAX,OR(CORONA_REQ=0,O2535&gt;=G2535),OR(CORE_MODE&lt;&gt;3,E_CORE&lt;=E_NULL_MAX)),1,0)</f>
        <v>0</v>
      </c>
      <c r="AL2535" s="31" t="n">
        <f aca="false">IF(AK2535=1,IF(OBJECTIVE=1,AI2535,AJ2535),1000000000000)+ROW()*0.000000001</f>
        <v>1000000000000</v>
      </c>
      <c r="AM2535" s="31" t="n">
        <v>9.638431</v>
      </c>
      <c r="AN2535" s="41" t="n">
        <v>1.502581</v>
      </c>
      <c r="AO2535" s="31" t="n">
        <v>33.471036</v>
      </c>
      <c r="AP2535" s="31" t="n">
        <f aca="false">IF(CORE_MODE=1,G2535,IF(OR(CORE_MODE=3,CORE_MODE=4),G2535+(CHOOSE(N_CW+1,0,1,CW_N2,CW_N3,CW_N4,CW_N5,CW_N6)+CHOOSE(N_CW_A+1,0,CW_A1,CW_A2))*CW_PER_SWING*AM2535,AM2535))</f>
        <v>37.362358489353</v>
      </c>
      <c r="AQ2535" s="41" t="n">
        <f aca="false">IF(CORE_MODE=2,AN2535,K2535)</f>
        <v>1.523193</v>
      </c>
      <c r="AR2535" s="31" t="n">
        <f aca="false">IF(CORE_MODE=2,AO2535,L2535)</f>
        <v>34.151262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31" t="n">
        <v>16.907073</v>
      </c>
      <c r="H2536" s="8" t="n">
        <v>270.815475</v>
      </c>
      <c r="I2536" s="8" t="n">
        <v>3679.902501</v>
      </c>
      <c r="J2536" s="31" t="n">
        <v>13.588228</v>
      </c>
      <c r="K2536" s="41" t="n">
        <v>1.529293</v>
      </c>
      <c r="L2536" s="31" t="n">
        <v>46.421873</v>
      </c>
      <c r="M2536" s="8" t="n">
        <v>438.5</v>
      </c>
      <c r="N2536" s="8" t="n">
        <v>1489</v>
      </c>
      <c r="O2536" s="31" t="n">
        <v>13.139418</v>
      </c>
      <c r="P2536" s="31" t="n">
        <v>29.962368</v>
      </c>
      <c r="Q2536" s="31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31" t="n">
        <v>14.263818</v>
      </c>
      <c r="W2536" s="41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2*ROUNDUP(G2536*1000/V_ZENER,0)*PRICE_Z+(4+IF(CORE_MODE=1,1,0)+IF(OR(CORE_MODE=3,CORE_MODE=4),1+2*N_CW+2*N_CW_A,0))*ROUNDUP(G2536*DIODE_SAFETY/V_STICK,0)*PRICE_STICK</f>
        <v>147</v>
      </c>
      <c r="AG2536" s="24" t="n">
        <f aca="false">SUM(X2536:AF2536)</f>
        <v>6439.91210175</v>
      </c>
      <c r="AH2536" s="20" t="n">
        <f aca="false">FIXED_BOM</f>
        <v>3666</v>
      </c>
      <c r="AI2536" s="24" t="n">
        <f aca="false">(AG2536+AH2536)*(1+CONT)</f>
        <v>11621.7989170125</v>
      </c>
      <c r="AJ2536" s="24" t="n">
        <f aca="false">IF(AR2536&gt;0,AI2536/AR2536,1000000000000)</f>
        <v>250.351788197182</v>
      </c>
      <c r="AK2536" s="8" t="n">
        <f aca="false">IF(AND(AP2536&gt;=V_NEED,AR2536&gt;=P_MIN,AQ2536&gt;=Z_MIN,F2536&lt;=N_CAP,D2536&lt;=R_MAX,OR(CORONA_REQ=0,O2536&gt;=G2536),OR(CORE_MODE&lt;&gt;3,E_CORE&lt;=E_NULL_MAX)),1,0)</f>
        <v>0</v>
      </c>
      <c r="AL2536" s="31" t="n">
        <f aca="false">IF(AK2536=1,IF(OBJECTIVE=1,AI2536,AJ2536),1000000000000)+ROW()*0.000000001</f>
        <v>1000000000000</v>
      </c>
      <c r="AM2536" s="31" t="n">
        <v>9.806682</v>
      </c>
      <c r="AN2536" s="41" t="n">
        <v>1.513543</v>
      </c>
      <c r="AO2536" s="31" t="n">
        <v>45.734497</v>
      </c>
      <c r="AP2536" s="31" t="n">
        <f aca="false">IF(CORE_MODE=1,G2536,IF(OR(CORE_MODE=3,CORE_MODE=4),G2536+(CHOOSE(N_CW+1,0,1,CW_N2,CW_N3,CW_N4,CW_N5,CW_N6)+CHOOSE(N_CW_A+1,0,CW_A1,CW_A2))*CW_PER_SWING*AM2536,AM2536))</f>
        <v>37.719431361366</v>
      </c>
      <c r="AQ2536" s="41" t="n">
        <f aca="false">IF(CORE_MODE=2,AN2536,K2536)</f>
        <v>1.529293</v>
      </c>
      <c r="AR2536" s="31" t="n">
        <f aca="false">IF(CORE_MODE=2,AO2536,L2536)</f>
        <v>46.421873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31" t="n">
        <v>16.907073</v>
      </c>
      <c r="H2537" s="8" t="n">
        <v>95.600285</v>
      </c>
      <c r="I2537" s="8" t="n">
        <v>972.10848</v>
      </c>
      <c r="J2537" s="31" t="n">
        <v>10.168468</v>
      </c>
      <c r="K2537" s="41" t="n">
        <v>1.433625</v>
      </c>
      <c r="L2537" s="31" t="n">
        <v>10.692379</v>
      </c>
      <c r="M2537" s="8" t="n">
        <v>115.5</v>
      </c>
      <c r="N2537" s="8" t="n">
        <v>843</v>
      </c>
      <c r="O2537" s="31" t="n">
        <v>13.139418</v>
      </c>
      <c r="P2537" s="31" t="n">
        <v>8.678114</v>
      </c>
      <c r="Q2537" s="31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31" t="n">
        <v>4.832471</v>
      </c>
      <c r="W2537" s="41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2*ROUNDUP(G2537*1000/V_ZENER,0)*PRICE_Z+(4+IF(CORE_MODE=1,1,0)+IF(OR(CORE_MODE=3,CORE_MODE=4),1+2*N_CW+2*N_CW_A,0))*ROUNDUP(G2537*DIODE_SAFETY/V_STICK,0)*PRICE_STICK</f>
        <v>147</v>
      </c>
      <c r="AG2537" s="24" t="n">
        <f aca="false">SUM(X2537:AF2537)</f>
        <v>2054.58612701</v>
      </c>
      <c r="AH2537" s="20" t="n">
        <f aca="false">FIXED_BOM</f>
        <v>3666</v>
      </c>
      <c r="AI2537" s="24" t="n">
        <f aca="false">(AG2537+AH2537)*(1+CONT)</f>
        <v>6578.6740460615</v>
      </c>
      <c r="AJ2537" s="24" t="n">
        <f aca="false">IF(AR2537&gt;0,AI2537/AR2537,1000000000000)</f>
        <v>615.267570113396</v>
      </c>
      <c r="AK2537" s="8" t="n">
        <f aca="false">IF(AND(AP2537&gt;=V_NEED,AR2537&gt;=P_MIN,AQ2537&gt;=Z_MIN,F2537&lt;=N_CAP,D2537&lt;=R_MAX,OR(CORONA_REQ=0,O2537&gt;=G2537),OR(CORE_MODE&lt;&gt;3,E_CORE&lt;=E_NULL_MAX)),1,0)</f>
        <v>0</v>
      </c>
      <c r="AL2537" s="31" t="n">
        <f aca="false">IF(AK2537=1,IF(OBJECTIVE=1,AI2537,AJ2537),1000000000000)+ROW()*0.000000001</f>
        <v>1000000000000</v>
      </c>
      <c r="AM2537" s="31" t="n">
        <v>9.306389</v>
      </c>
      <c r="AN2537" s="41" t="n">
        <v>1.386743</v>
      </c>
      <c r="AO2537" s="31" t="n">
        <v>10.014196</v>
      </c>
      <c r="AP2537" s="31" t="n">
        <f aca="false">IF(CORE_MODE=1,G2537,IF(OR(CORE_MODE=3,CORE_MODE=4),G2537+(CHOOSE(N_CW+1,0,1,CW_N2,CW_N3,CW_N4,CW_N5,CW_N6)+CHOOSE(N_CW_A+1,0,CW_A1,CW_A2))*CW_PER_SWING*AM2537,AM2537))</f>
        <v>36.657678038307</v>
      </c>
      <c r="AQ2537" s="41" t="n">
        <f aca="false">IF(CORE_MODE=2,AN2537,K2537)</f>
        <v>1.433625</v>
      </c>
      <c r="AR2537" s="31" t="n">
        <f aca="false">IF(CORE_MODE=2,AO2537,L2537)</f>
        <v>10.692379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31" t="n">
        <v>16.907073</v>
      </c>
      <c r="H2538" s="8" t="n">
        <v>149.086163</v>
      </c>
      <c r="I2538" s="8" t="n">
        <v>1527.599041</v>
      </c>
      <c r="J2538" s="31" t="n">
        <v>10.246417</v>
      </c>
      <c r="K2538" s="41" t="n">
        <v>1.453909</v>
      </c>
      <c r="L2538" s="31" t="n">
        <v>17.359208</v>
      </c>
      <c r="M2538" s="8" t="n">
        <v>172.5</v>
      </c>
      <c r="N2538" s="8" t="n">
        <v>957</v>
      </c>
      <c r="O2538" s="31" t="n">
        <v>13.139418</v>
      </c>
      <c r="P2538" s="31" t="n">
        <v>13.017171</v>
      </c>
      <c r="Q2538" s="31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31" t="n">
        <v>6.496826</v>
      </c>
      <c r="W2538" s="41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2*ROUNDUP(G2538*1000/V_ZENER,0)*PRICE_Z+(4+IF(CORE_MODE=1,1,0)+IF(OR(CORE_MODE=3,CORE_MODE=4),1+2*N_CW+2*N_CW_A,0))*ROUNDUP(G2538*DIODE_SAFETY/V_STICK,0)*PRICE_STICK</f>
        <v>147</v>
      </c>
      <c r="AG2538" s="24" t="n">
        <f aca="false">SUM(X2538:AF2538)</f>
        <v>2833.75472806</v>
      </c>
      <c r="AH2538" s="20" t="n">
        <f aca="false">FIXED_BOM</f>
        <v>3666</v>
      </c>
      <c r="AI2538" s="24" t="n">
        <f aca="false">(AG2538+AH2538)*(1+CONT)</f>
        <v>7474.717937269</v>
      </c>
      <c r="AJ2538" s="24" t="n">
        <f aca="false">IF(AR2538&gt;0,AI2538/AR2538,1000000000000)</f>
        <v>430.590954222624</v>
      </c>
      <c r="AK2538" s="8" t="n">
        <f aca="false">IF(AND(AP2538&gt;=V_NEED,AR2538&gt;=P_MIN,AQ2538&gt;=Z_MIN,F2538&lt;=N_CAP,D2538&lt;=R_MAX,OR(CORONA_REQ=0,O2538&gt;=G2538),OR(CORE_MODE&lt;&gt;3,E_CORE&lt;=E_NULL_MAX)),1,0)</f>
        <v>0</v>
      </c>
      <c r="AL2538" s="31" t="n">
        <f aca="false">IF(AK2538=1,IF(OBJECTIVE=1,AI2538,AJ2538),1000000000000)+ROW()*0.000000001</f>
        <v>1000000000000</v>
      </c>
      <c r="AM2538" s="31" t="n">
        <v>9.386099</v>
      </c>
      <c r="AN2538" s="41" t="n">
        <v>1.422963</v>
      </c>
      <c r="AO2538" s="31" t="n">
        <v>16.704784</v>
      </c>
      <c r="AP2538" s="31" t="n">
        <f aca="false">IF(CORE_MODE=1,G2538,IF(OR(CORE_MODE=3,CORE_MODE=4),G2538+(CHOOSE(N_CW+1,0,1,CW_N2,CW_N3,CW_N4,CW_N5,CW_N6)+CHOOSE(N_CW_A+1,0,CW_A1,CW_A2))*CW_PER_SWING*AM2538,AM2538))</f>
        <v>36.826843622037</v>
      </c>
      <c r="AQ2538" s="41" t="n">
        <f aca="false">IF(CORE_MODE=2,AN2538,K2538)</f>
        <v>1.453909</v>
      </c>
      <c r="AR2538" s="31" t="n">
        <f aca="false">IF(CORE_MODE=2,AO2538,L2538)</f>
        <v>17.359208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31" t="n">
        <v>16.907073</v>
      </c>
      <c r="H2539" s="8" t="n">
        <v>202.57204</v>
      </c>
      <c r="I2539" s="8" t="n">
        <v>2083.089601</v>
      </c>
      <c r="J2539" s="31" t="n">
        <v>10.283204</v>
      </c>
      <c r="K2539" s="41" t="n">
        <v>1.464103</v>
      </c>
      <c r="L2539" s="31" t="n">
        <v>24.033707</v>
      </c>
      <c r="M2539" s="8" t="n">
        <v>229.5</v>
      </c>
      <c r="N2539" s="8" t="n">
        <v>1071</v>
      </c>
      <c r="O2539" s="31" t="n">
        <v>13.139418</v>
      </c>
      <c r="P2539" s="31" t="n">
        <v>17.356228</v>
      </c>
      <c r="Q2539" s="31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31" t="n">
        <v>8.161182</v>
      </c>
      <c r="W2539" s="41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2*ROUNDUP(G2539*1000/V_ZENER,0)*PRICE_Z+(4+IF(CORE_MODE=1,1,0)+IF(OR(CORE_MODE=3,CORE_MODE=4),1+2*N_CW+2*N_CW_A,0))*ROUNDUP(G2539*DIODE_SAFETY/V_STICK,0)*PRICE_STICK</f>
        <v>147</v>
      </c>
      <c r="AG2539" s="24" t="n">
        <f aca="false">SUM(X2539:AF2539)</f>
        <v>3612.92343564</v>
      </c>
      <c r="AH2539" s="20" t="n">
        <f aca="false">FIXED_BOM</f>
        <v>3666</v>
      </c>
      <c r="AI2539" s="24" t="n">
        <f aca="false">(AG2539+AH2539)*(1+CONT)</f>
        <v>8370.761950986</v>
      </c>
      <c r="AJ2539" s="24" t="n">
        <f aca="false">IF(AR2539&gt;0,AI2539/AR2539,1000000000000)</f>
        <v>348.292585533559</v>
      </c>
      <c r="AK2539" s="8" t="n">
        <f aca="false">IF(AND(AP2539&gt;=V_NEED,AR2539&gt;=P_MIN,AQ2539&gt;=Z_MIN,F2539&lt;=N_CAP,D2539&lt;=R_MAX,OR(CORONA_REQ=0,O2539&gt;=G2539),OR(CORE_MODE&lt;&gt;3,E_CORE&lt;=E_NULL_MAX)),1,0)</f>
        <v>0</v>
      </c>
      <c r="AL2539" s="31" t="n">
        <f aca="false">IF(AK2539=1,IF(OBJECTIVE=1,AI2539,AJ2539),1000000000000)+ROW()*0.000000001</f>
        <v>1000000000000</v>
      </c>
      <c r="AM2539" s="31" t="n">
        <v>9.479022</v>
      </c>
      <c r="AN2539" s="41" t="n">
        <v>1.439691</v>
      </c>
      <c r="AO2539" s="31" t="n">
        <v>23.340534</v>
      </c>
      <c r="AP2539" s="31" t="n">
        <f aca="false">IF(CORE_MODE=1,G2539,IF(OR(CORE_MODE=3,CORE_MODE=4),G2539+(CHOOSE(N_CW+1,0,1,CW_N2,CW_N3,CW_N4,CW_N5,CW_N6)+CHOOSE(N_CW_A+1,0,CW_A1,CW_A2))*CW_PER_SWING*AM2539,AM2539))</f>
        <v>37.024050666786</v>
      </c>
      <c r="AQ2539" s="41" t="n">
        <f aca="false">IF(CORE_MODE=2,AN2539,K2539)</f>
        <v>1.464103</v>
      </c>
      <c r="AR2539" s="31" t="n">
        <f aca="false">IF(CORE_MODE=2,AO2539,L2539)</f>
        <v>24.033707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31" t="n">
        <v>16.907073</v>
      </c>
      <c r="H2540" s="8" t="n">
        <v>256.057917</v>
      </c>
      <c r="I2540" s="8" t="n">
        <v>2638.580161</v>
      </c>
      <c r="J2540" s="31" t="n">
        <v>10.304622</v>
      </c>
      <c r="K2540" s="41" t="n">
        <v>1.47005</v>
      </c>
      <c r="L2540" s="31" t="n">
        <v>30.734107</v>
      </c>
      <c r="M2540" s="8" t="n">
        <v>286.5</v>
      </c>
      <c r="N2540" s="8" t="n">
        <v>1185</v>
      </c>
      <c r="O2540" s="31" t="n">
        <v>13.139418</v>
      </c>
      <c r="P2540" s="31" t="n">
        <v>21.695285</v>
      </c>
      <c r="Q2540" s="31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31" t="n">
        <v>9.825537</v>
      </c>
      <c r="W2540" s="41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2*ROUNDUP(G2540*1000/V_ZENER,0)*PRICE_Z+(4+IF(CORE_MODE=1,1,0)+IF(OR(CORE_MODE=3,CORE_MODE=4),1+2*N_CW+2*N_CW_A,0))*ROUNDUP(G2540*DIODE_SAFETY/V_STICK,0)*PRICE_STICK</f>
        <v>147</v>
      </c>
      <c r="AG2540" s="24" t="n">
        <f aca="false">SUM(X2540:AF2540)</f>
        <v>4392.09203519</v>
      </c>
      <c r="AH2540" s="20" t="n">
        <f aca="false">FIXED_BOM</f>
        <v>3666</v>
      </c>
      <c r="AI2540" s="24" t="n">
        <f aca="false">(AG2540+AH2540)*(1+CONT)</f>
        <v>9266.8058404685</v>
      </c>
      <c r="AJ2540" s="24" t="n">
        <f aca="false">IF(AR2540&gt;0,AI2540/AR2540,1000000000000)</f>
        <v>301.515376401485</v>
      </c>
      <c r="AK2540" s="8" t="n">
        <f aca="false">IF(AND(AP2540&gt;=V_NEED,AR2540&gt;=P_MIN,AQ2540&gt;=Z_MIN,F2540&lt;=N_CAP,D2540&lt;=R_MAX,OR(CORONA_REQ=0,O2540&gt;=G2540),OR(CORE_MODE&lt;&gt;3,E_CORE&lt;=E_NULL_MAX)),1,0)</f>
        <v>0</v>
      </c>
      <c r="AL2540" s="31" t="n">
        <f aca="false">IF(AK2540=1,IF(OBJECTIVE=1,AI2540,AJ2540),1000000000000)+ROW()*0.000000001</f>
        <v>1000000000000</v>
      </c>
      <c r="AM2540" s="31" t="n">
        <v>9.549684</v>
      </c>
      <c r="AN2540" s="41" t="n">
        <v>1.450717</v>
      </c>
      <c r="AO2540" s="31" t="n">
        <v>30.054761</v>
      </c>
      <c r="AP2540" s="31" t="n">
        <f aca="false">IF(CORE_MODE=1,G2540,IF(OR(CORE_MODE=3,CORE_MODE=4),G2540+(CHOOSE(N_CW+1,0,1,CW_N2,CW_N3,CW_N4,CW_N5,CW_N6)+CHOOSE(N_CW_A+1,0,CW_A1,CW_A2))*CW_PER_SWING*AM2540,AM2540))</f>
        <v>37.174014014892</v>
      </c>
      <c r="AQ2540" s="41" t="n">
        <f aca="false">IF(CORE_MODE=2,AN2540,K2540)</f>
        <v>1.47005</v>
      </c>
      <c r="AR2540" s="31" t="n">
        <f aca="false">IF(CORE_MODE=2,AO2540,L2540)</f>
        <v>30.734107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31" t="n">
        <v>16.907073</v>
      </c>
      <c r="H2541" s="8" t="n">
        <v>309.543795</v>
      </c>
      <c r="I2541" s="8" t="n">
        <v>3194.070721</v>
      </c>
      <c r="J2541" s="31" t="n">
        <v>10.318639</v>
      </c>
      <c r="K2541" s="41" t="n">
        <v>1.473944</v>
      </c>
      <c r="L2541" s="31" t="n">
        <v>37.420779</v>
      </c>
      <c r="M2541" s="8" t="n">
        <v>343.5</v>
      </c>
      <c r="N2541" s="8" t="n">
        <v>1299</v>
      </c>
      <c r="O2541" s="31" t="n">
        <v>13.139418</v>
      </c>
      <c r="P2541" s="31" t="n">
        <v>26.034342</v>
      </c>
      <c r="Q2541" s="31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31" t="n">
        <v>11.489893</v>
      </c>
      <c r="W2541" s="41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2*ROUNDUP(G2541*1000/V_ZENER,0)*PRICE_Z+(4+IF(CORE_MODE=1,1,0)+IF(OR(CORE_MODE=3,CORE_MODE=4),1+2*N_CW+2*N_CW_A,0))*ROUNDUP(G2541*DIODE_SAFETY/V_STICK,0)*PRICE_STICK</f>
        <v>147</v>
      </c>
      <c r="AG2541" s="24" t="n">
        <f aca="false">SUM(X2541:AF2541)</f>
        <v>5171.26068427</v>
      </c>
      <c r="AH2541" s="20" t="n">
        <f aca="false">FIXED_BOM</f>
        <v>3666</v>
      </c>
      <c r="AI2541" s="24" t="n">
        <f aca="false">(AG2541+AH2541)*(1+CONT)</f>
        <v>10162.8497869105</v>
      </c>
      <c r="AJ2541" s="24" t="n">
        <f aca="false">IF(AR2541&gt;0,AI2541/AR2541,1000000000000)</f>
        <v>271.58306316687</v>
      </c>
      <c r="AK2541" s="8" t="n">
        <f aca="false">IF(AND(AP2541&gt;=V_NEED,AR2541&gt;=P_MIN,AQ2541&gt;=Z_MIN,F2541&lt;=N_CAP,D2541&lt;=R_MAX,OR(CORONA_REQ=0,O2541&gt;=G2541),OR(CORE_MODE&lt;&gt;3,E_CORE&lt;=E_NULL_MAX)),1,0)</f>
        <v>0</v>
      </c>
      <c r="AL2541" s="31" t="n">
        <f aca="false">IF(AK2541=1,IF(OBJECTIVE=1,AI2541,AJ2541),1000000000000)+ROW()*0.000000001</f>
        <v>1000000000000</v>
      </c>
      <c r="AM2541" s="31" t="n">
        <v>9.628356</v>
      </c>
      <c r="AN2541" s="41" t="n">
        <v>1.458114</v>
      </c>
      <c r="AO2541" s="31" t="n">
        <v>36.761852</v>
      </c>
      <c r="AP2541" s="31" t="n">
        <f aca="false">IF(CORE_MODE=1,G2541,IF(OR(CORE_MODE=3,CORE_MODE=4),G2541+(CHOOSE(N_CW+1,0,1,CW_N2,CW_N3,CW_N4,CW_N5,CW_N6)+CHOOSE(N_CW_A+1,0,CW_A1,CW_A2))*CW_PER_SWING*AM2541,AM2541))</f>
        <v>37.340976689628</v>
      </c>
      <c r="AQ2541" s="41" t="n">
        <f aca="false">IF(CORE_MODE=2,AN2541,K2541)</f>
        <v>1.473944</v>
      </c>
      <c r="AR2541" s="31" t="n">
        <f aca="false">IF(CORE_MODE=2,AO2541,L2541)</f>
        <v>37.420779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31" t="n">
        <v>16.907073</v>
      </c>
      <c r="H2542" s="8" t="n">
        <v>416.51555</v>
      </c>
      <c r="I2542" s="8" t="n">
        <v>4305.051842</v>
      </c>
      <c r="J2542" s="31" t="n">
        <v>10.335873</v>
      </c>
      <c r="K2542" s="41" t="n">
        <v>1.47907</v>
      </c>
      <c r="L2542" s="31" t="n">
        <v>50.819113</v>
      </c>
      <c r="M2542" s="8" t="n">
        <v>457.5</v>
      </c>
      <c r="N2542" s="8" t="n">
        <v>1527</v>
      </c>
      <c r="O2542" s="31" t="n">
        <v>13.139418</v>
      </c>
      <c r="P2542" s="31" t="n">
        <v>34.712456</v>
      </c>
      <c r="Q2542" s="31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31" t="n">
        <v>14.818604</v>
      </c>
      <c r="W2542" s="41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2*ROUNDUP(G2542*1000/V_ZENER,0)*PRICE_Z+(4+IF(CORE_MODE=1,1,0)+IF(OR(CORE_MODE=3,CORE_MODE=4),1+2*N_CW+2*N_CW_A,0))*ROUNDUP(G2542*DIODE_SAFETY/V_STICK,0)*PRICE_STICK</f>
        <v>147</v>
      </c>
      <c r="AG2542" s="24" t="n">
        <f aca="false">SUM(X2542:AF2542)</f>
        <v>6729.5979914</v>
      </c>
      <c r="AH2542" s="20" t="n">
        <f aca="false">FIXED_BOM</f>
        <v>3666</v>
      </c>
      <c r="AI2542" s="24" t="n">
        <f aca="false">(AG2542+AH2542)*(1+CONT)</f>
        <v>11954.93769011</v>
      </c>
      <c r="AJ2542" s="24" t="n">
        <f aca="false">IF(AR2542&gt;0,AI2542/AR2542,1000000000000)</f>
        <v>235.244910514475</v>
      </c>
      <c r="AK2542" s="8" t="n">
        <f aca="false">IF(AND(AP2542&gt;=V_NEED,AR2542&gt;=P_MIN,AQ2542&gt;=Z_MIN,F2542&lt;=N_CAP,D2542&lt;=R_MAX,OR(CORONA_REQ=0,O2542&gt;=G2542),OR(CORE_MODE&lt;&gt;3,E_CORE&lt;=E_NULL_MAX)),1,0)</f>
        <v>0</v>
      </c>
      <c r="AL2542" s="31" t="n">
        <f aca="false">IF(AK2542=1,IF(OBJECTIVE=1,AI2542,AJ2542),1000000000000)+ROW()*0.000000001</f>
        <v>1000000000000</v>
      </c>
      <c r="AM2542" s="31" t="n">
        <v>9.820476</v>
      </c>
      <c r="AN2542" s="41" t="n">
        <v>1.466684</v>
      </c>
      <c r="AO2542" s="31" t="n">
        <v>50.127351</v>
      </c>
      <c r="AP2542" s="31" t="n">
        <f aca="false">IF(CORE_MODE=1,G2542,IF(OR(CORE_MODE=3,CORE_MODE=4),G2542+(CHOOSE(N_CW+1,0,1,CW_N2,CW_N3,CW_N4,CW_N5,CW_N6)+CHOOSE(N_CW_A+1,0,CW_A1,CW_A2))*CW_PER_SWING*AM2542,AM2542))</f>
        <v>37.748705857188</v>
      </c>
      <c r="AQ2542" s="41" t="n">
        <f aca="false">IF(CORE_MODE=2,AN2542,K2542)</f>
        <v>1.47907</v>
      </c>
      <c r="AR2542" s="31" t="n">
        <f aca="false">IF(CORE_MODE=2,AO2542,L2542)</f>
        <v>50.819113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31" t="n">
        <v>16.907073</v>
      </c>
      <c r="H2543" s="8" t="n">
        <v>49.439185</v>
      </c>
      <c r="I2543" s="8" t="n">
        <v>690.651692</v>
      </c>
      <c r="J2543" s="31" t="n">
        <v>13.969723</v>
      </c>
      <c r="K2543" s="41" t="n">
        <v>1.467307</v>
      </c>
      <c r="L2543" s="31" t="n">
        <v>7.97829</v>
      </c>
      <c r="M2543" s="8" t="n">
        <v>112</v>
      </c>
      <c r="N2543" s="8" t="n">
        <v>836</v>
      </c>
      <c r="O2543" s="31" t="n">
        <v>14.275455</v>
      </c>
      <c r="P2543" s="31" t="n">
        <v>8.404093</v>
      </c>
      <c r="Q2543" s="31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31" t="n">
        <v>4.730273</v>
      </c>
      <c r="W2543" s="41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2*ROUNDUP(G2543*1000/V_ZENER,0)*PRICE_Z+(4+IF(CORE_MODE=1,1,0)+IF(OR(CORE_MODE=3,CORE_MODE=4),1+2*N_CW+2*N_CW_A,0))*ROUNDUP(G2543*DIODE_SAFETY/V_STICK,0)*PRICE_STICK</f>
        <v>147</v>
      </c>
      <c r="AG2543" s="24" t="n">
        <f aca="false">SUM(X2543:AF2543)</f>
        <v>1983.48547311</v>
      </c>
      <c r="AH2543" s="20" t="n">
        <f aca="false">FIXED_BOM</f>
        <v>3666</v>
      </c>
      <c r="AI2543" s="24" t="n">
        <f aca="false">(AG2543+AH2543)*(1+CONT)</f>
        <v>6496.9082940765</v>
      </c>
      <c r="AJ2543" s="24" t="n">
        <f aca="false">IF(AR2543&gt;0,AI2543/AR2543,1000000000000)</f>
        <v>814.323406905051</v>
      </c>
      <c r="AK2543" s="8" t="n">
        <f aca="false">IF(AND(AP2543&gt;=V_NEED,AR2543&gt;=P_MIN,AQ2543&gt;=Z_MIN,F2543&lt;=N_CAP,D2543&lt;=R_MAX,OR(CORONA_REQ=0,O2543&gt;=G2543),OR(CORE_MODE&lt;&gt;3,E_CORE&lt;=E_NULL_MAX)),1,0)</f>
        <v>0</v>
      </c>
      <c r="AL2543" s="31" t="n">
        <f aca="false">IF(AK2543=1,IF(OBJECTIVE=1,AI2543,AJ2543),1000000000000)+ROW()*0.000000001</f>
        <v>1000000000000</v>
      </c>
      <c r="AM2543" s="31" t="n">
        <v>9.334737</v>
      </c>
      <c r="AN2543" s="41" t="n">
        <v>1.398683</v>
      </c>
      <c r="AO2543" s="31" t="n">
        <v>7.296535</v>
      </c>
      <c r="AP2543" s="31" t="n">
        <f aca="false">IF(CORE_MODE=1,G2543,IF(OR(CORE_MODE=3,CORE_MODE=4),G2543+(CHOOSE(N_CW+1,0,1,CW_N2,CW_N3,CW_N4,CW_N5,CW_N6)+CHOOSE(N_CW_A+1,0,CW_A1,CW_A2))*CW_PER_SWING*AM2543,AM2543))</f>
        <v>36.717839949831</v>
      </c>
      <c r="AQ2543" s="41" t="n">
        <f aca="false">IF(CORE_MODE=2,AN2543,K2543)</f>
        <v>1.467307</v>
      </c>
      <c r="AR2543" s="31" t="n">
        <f aca="false">IF(CORE_MODE=2,AO2543,L2543)</f>
        <v>7.97829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31" t="n">
        <v>16.907073</v>
      </c>
      <c r="H2544" s="8" t="n">
        <v>76.54729</v>
      </c>
      <c r="I2544" s="8" t="n">
        <v>1085.309802</v>
      </c>
      <c r="J2544" s="31" t="n">
        <v>14.178292</v>
      </c>
      <c r="K2544" s="41" t="n">
        <v>1.498482</v>
      </c>
      <c r="L2544" s="31" t="n">
        <v>13.11991</v>
      </c>
      <c r="M2544" s="8" t="n">
        <v>162</v>
      </c>
      <c r="N2544" s="8" t="n">
        <v>936</v>
      </c>
      <c r="O2544" s="31" t="n">
        <v>14.275455</v>
      </c>
      <c r="P2544" s="31" t="n">
        <v>12.60614</v>
      </c>
      <c r="Q2544" s="31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31" t="n">
        <v>6.190234</v>
      </c>
      <c r="W2544" s="41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2*ROUNDUP(G2544*1000/V_ZENER,0)*PRICE_Z+(4+IF(CORE_MODE=1,1,0)+IF(OR(CORE_MODE=3,CORE_MODE=4),1+2*N_CW+2*N_CW_A,0))*ROUNDUP(G2544*DIODE_SAFETY/V_STICK,0)*PRICE_STICK</f>
        <v>147</v>
      </c>
      <c r="AG2544" s="24" t="n">
        <f aca="false">SUM(X2544:AF2544)</f>
        <v>2658.92476405</v>
      </c>
      <c r="AH2544" s="20" t="n">
        <f aca="false">FIXED_BOM</f>
        <v>3666</v>
      </c>
      <c r="AI2544" s="24" t="n">
        <f aca="false">(AG2544+AH2544)*(1+CONT)</f>
        <v>7273.6634786575</v>
      </c>
      <c r="AJ2544" s="24" t="n">
        <f aca="false">IF(AR2544&gt;0,AI2544/AR2544,1000000000000)</f>
        <v>554.398885255882</v>
      </c>
      <c r="AK2544" s="8" t="n">
        <f aca="false">IF(AND(AP2544&gt;=V_NEED,AR2544&gt;=P_MIN,AQ2544&gt;=Z_MIN,F2544&lt;=N_CAP,D2544&lt;=R_MAX,OR(CORONA_REQ=0,O2544&gt;=G2544),OR(CORE_MODE&lt;&gt;3,E_CORE&lt;=E_NULL_MAX)),1,0)</f>
        <v>0</v>
      </c>
      <c r="AL2544" s="31" t="n">
        <f aca="false">IF(AK2544=1,IF(OBJECTIVE=1,AI2544,AJ2544),1000000000000)+ROW()*0.000000001</f>
        <v>1000000000000</v>
      </c>
      <c r="AM2544" s="31" t="n">
        <v>9.41131</v>
      </c>
      <c r="AN2544" s="41" t="n">
        <v>1.450176</v>
      </c>
      <c r="AO2544" s="31" t="n">
        <v>12.421828</v>
      </c>
      <c r="AP2544" s="31" t="n">
        <f aca="false">IF(CORE_MODE=1,G2544,IF(OR(CORE_MODE=3,CORE_MODE=4),G2544+(CHOOSE(N_CW+1,0,1,CW_N2,CW_N3,CW_N4,CW_N5,CW_N6)+CHOOSE(N_CW_A+1,0,CW_A1,CW_A2))*CW_PER_SWING*AM2544,AM2544))</f>
        <v>36.88034799453</v>
      </c>
      <c r="AQ2544" s="41" t="n">
        <f aca="false">IF(CORE_MODE=2,AN2544,K2544)</f>
        <v>1.498482</v>
      </c>
      <c r="AR2544" s="31" t="n">
        <f aca="false">IF(CORE_MODE=2,AO2544,L2544)</f>
        <v>13.11991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31" t="n">
        <v>16.907073</v>
      </c>
      <c r="H2545" s="8" t="n">
        <v>103.655396</v>
      </c>
      <c r="I2545" s="8" t="n">
        <v>1479.967911</v>
      </c>
      <c r="J2545" s="31" t="n">
        <v>14.27777</v>
      </c>
      <c r="K2545" s="41" t="n">
        <v>1.513439</v>
      </c>
      <c r="L2545" s="31" t="n">
        <v>18.261907</v>
      </c>
      <c r="M2545" s="8" t="n">
        <v>222</v>
      </c>
      <c r="N2545" s="8" t="n">
        <v>1056</v>
      </c>
      <c r="O2545" s="31" t="n">
        <v>14.275455</v>
      </c>
      <c r="P2545" s="31" t="n">
        <v>16.808187</v>
      </c>
      <c r="Q2545" s="31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31" t="n">
        <v>7.942188</v>
      </c>
      <c r="W2545" s="41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2*ROUNDUP(G2545*1000/V_ZENER,0)*PRICE_Z+(4+IF(CORE_MODE=1,1,0)+IF(OR(CORE_MODE=3,CORE_MODE=4),1+2*N_CW+2*N_CW_A,0))*ROUNDUP(G2545*DIODE_SAFETY/V_STICK,0)*PRICE_STICK</f>
        <v>147</v>
      </c>
      <c r="AG2545" s="24" t="n">
        <f aca="false">SUM(X2545:AF2545)</f>
        <v>3460.74994734</v>
      </c>
      <c r="AH2545" s="20" t="n">
        <f aca="false">FIXED_BOM</f>
        <v>3666</v>
      </c>
      <c r="AI2545" s="24" t="n">
        <f aca="false">(AG2545+AH2545)*(1+CONT)</f>
        <v>8195.762439441</v>
      </c>
      <c r="AJ2545" s="24" t="n">
        <f aca="false">IF(AR2545&gt;0,AI2545/AR2545,1000000000000)</f>
        <v>448.790065541403</v>
      </c>
      <c r="AK2545" s="8" t="n">
        <f aca="false">IF(AND(AP2545&gt;=V_NEED,AR2545&gt;=P_MIN,AQ2545&gt;=Z_MIN,F2545&lt;=N_CAP,D2545&lt;=R_MAX,OR(CORONA_REQ=0,O2545&gt;=G2545),OR(CORE_MODE&lt;&gt;3,E_CORE&lt;=E_NULL_MAX)),1,0)</f>
        <v>0</v>
      </c>
      <c r="AL2545" s="31" t="n">
        <f aca="false">IF(AK2545=1,IF(OBJECTIVE=1,AI2545,AJ2545),1000000000000)+ROW()*0.000000001</f>
        <v>1000000000000</v>
      </c>
      <c r="AM2545" s="31" t="n">
        <v>9.463432</v>
      </c>
      <c r="AN2545" s="41" t="n">
        <v>1.477622</v>
      </c>
      <c r="AO2545" s="31" t="n">
        <v>17.595883</v>
      </c>
      <c r="AP2545" s="31" t="n">
        <f aca="false">IF(CORE_MODE=1,G2545,IF(OR(CORE_MODE=3,CORE_MODE=4),G2545+(CHOOSE(N_CW+1,0,1,CW_N2,CW_N3,CW_N4,CW_N5,CW_N6)+CHOOSE(N_CW_A+1,0,CW_A1,CW_A2))*CW_PER_SWING*AM2545,AM2545))</f>
        <v>36.990964586616</v>
      </c>
      <c r="AQ2545" s="41" t="n">
        <f aca="false">IF(CORE_MODE=2,AN2545,K2545)</f>
        <v>1.513439</v>
      </c>
      <c r="AR2545" s="31" t="n">
        <f aca="false">IF(CORE_MODE=2,AO2545,L2545)</f>
        <v>18.261907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31" t="n">
        <v>16.907073</v>
      </c>
      <c r="H2546" s="8" t="n">
        <v>130.763501</v>
      </c>
      <c r="I2546" s="8" t="n">
        <v>1874.626021</v>
      </c>
      <c r="J2546" s="31" t="n">
        <v>14.336004</v>
      </c>
      <c r="K2546" s="41" t="n">
        <v>1.52279</v>
      </c>
      <c r="L2546" s="31" t="n">
        <v>23.422378</v>
      </c>
      <c r="M2546" s="8" t="n">
        <v>272</v>
      </c>
      <c r="N2546" s="8" t="n">
        <v>1156</v>
      </c>
      <c r="O2546" s="31" t="n">
        <v>14.275455</v>
      </c>
      <c r="P2546" s="31" t="n">
        <v>21.010233</v>
      </c>
      <c r="Q2546" s="31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31" t="n">
        <v>9.402148</v>
      </c>
      <c r="W2546" s="41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2*ROUNDUP(G2546*1000/V_ZENER,0)*PRICE_Z+(4+IF(CORE_MODE=1,1,0)+IF(OR(CORE_MODE=3,CORE_MODE=4),1+2*N_CW+2*N_CW_A,0))*ROUNDUP(G2546*DIODE_SAFETY/V_STICK,0)*PRICE_STICK</f>
        <v>147</v>
      </c>
      <c r="AG2546" s="24" t="n">
        <f aca="false">SUM(X2546:AF2546)</f>
        <v>4136.18922631</v>
      </c>
      <c r="AH2546" s="20" t="n">
        <f aca="false">FIXED_BOM</f>
        <v>3666</v>
      </c>
      <c r="AI2546" s="24" t="n">
        <f aca="false">(AG2546+AH2546)*(1+CONT)</f>
        <v>8972.5176102565</v>
      </c>
      <c r="AJ2546" s="24" t="n">
        <f aca="false">IF(AR2546&gt;0,AI2546/AR2546,1000000000000)</f>
        <v>383.074579799562</v>
      </c>
      <c r="AK2546" s="8" t="n">
        <f aca="false">IF(AND(AP2546&gt;=V_NEED,AR2546&gt;=P_MIN,AQ2546&gt;=Z_MIN,F2546&lt;=N_CAP,D2546&lt;=R_MAX,OR(CORONA_REQ=0,O2546&gt;=G2546),OR(CORE_MODE&lt;&gt;3,E_CORE&lt;=E_NULL_MAX)),1,0)</f>
        <v>0</v>
      </c>
      <c r="AL2546" s="31" t="n">
        <f aca="false">IF(AK2546=1,IF(OBJECTIVE=1,AI2546,AJ2546),1000000000000)+ROW()*0.000000001</f>
        <v>1000000000000</v>
      </c>
      <c r="AM2546" s="31" t="n">
        <v>9.534133</v>
      </c>
      <c r="AN2546" s="41" t="n">
        <v>1.492761</v>
      </c>
      <c r="AO2546" s="31" t="n">
        <v>22.72454</v>
      </c>
      <c r="AP2546" s="31" t="n">
        <f aca="false">IF(CORE_MODE=1,G2546,IF(OR(CORE_MODE=3,CORE_MODE=4),G2546+(CHOOSE(N_CW+1,0,1,CW_N2,CW_N3,CW_N4,CW_N5,CW_N6)+CHOOSE(N_CW_A+1,0,CW_A1,CW_A2))*CW_PER_SWING*AM2546,AM2546))</f>
        <v>37.141010702979</v>
      </c>
      <c r="AQ2546" s="41" t="n">
        <f aca="false">IF(CORE_MODE=2,AN2546,K2546)</f>
        <v>1.52279</v>
      </c>
      <c r="AR2546" s="31" t="n">
        <f aca="false">IF(CORE_MODE=2,AO2546,L2546)</f>
        <v>23.422378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31" t="n">
        <v>16.907073</v>
      </c>
      <c r="H2547" s="8" t="n">
        <v>157.871607</v>
      </c>
      <c r="I2547" s="8" t="n">
        <v>2269.284131</v>
      </c>
      <c r="J2547" s="31" t="n">
        <v>14.374239</v>
      </c>
      <c r="K2547" s="41" t="n">
        <v>1.528708</v>
      </c>
      <c r="L2547" s="31" t="n">
        <v>28.58807</v>
      </c>
      <c r="M2547" s="8" t="n">
        <v>332</v>
      </c>
      <c r="N2547" s="8" t="n">
        <v>1276</v>
      </c>
      <c r="O2547" s="31" t="n">
        <v>14.275455</v>
      </c>
      <c r="P2547" s="31" t="n">
        <v>25.21228</v>
      </c>
      <c r="Q2547" s="31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31" t="n">
        <v>11.154102</v>
      </c>
      <c r="W2547" s="41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2*ROUNDUP(G2547*1000/V_ZENER,0)*PRICE_Z+(4+IF(CORE_MODE=1,1,0)+IF(OR(CORE_MODE=3,CORE_MODE=4),1+2*N_CW+2*N_CW_A,0))*ROUNDUP(G2547*DIODE_SAFETY/V_STICK,0)*PRICE_STICK</f>
        <v>147</v>
      </c>
      <c r="AG2547" s="24" t="n">
        <f aca="false">SUM(X2547:AF2547)</f>
        <v>4938.01442007</v>
      </c>
      <c r="AH2547" s="20" t="n">
        <f aca="false">FIXED_BOM</f>
        <v>3666</v>
      </c>
      <c r="AI2547" s="24" t="n">
        <f aca="false">(AG2547+AH2547)*(1+CONT)</f>
        <v>9894.6165830805</v>
      </c>
      <c r="AJ2547" s="24" t="n">
        <f aca="false">IF(AR2547&gt;0,AI2547/AR2547,1000000000000)</f>
        <v>346.109988644931</v>
      </c>
      <c r="AK2547" s="8" t="n">
        <f aca="false">IF(AND(AP2547&gt;=V_NEED,AR2547&gt;=P_MIN,AQ2547&gt;=Z_MIN,F2547&lt;=N_CAP,D2547&lt;=R_MAX,OR(CORONA_REQ=0,O2547&gt;=G2547),OR(CORE_MODE&lt;&gt;3,E_CORE&lt;=E_NULL_MAX)),1,0)</f>
        <v>0</v>
      </c>
      <c r="AL2547" s="31" t="n">
        <f aca="false">IF(AK2547=1,IF(OBJECTIVE=1,AI2547,AJ2547),1000000000000)+ROW()*0.000000001</f>
        <v>1000000000000</v>
      </c>
      <c r="AM2547" s="31" t="n">
        <v>9.592715</v>
      </c>
      <c r="AN2547" s="41" t="n">
        <v>1.503254</v>
      </c>
      <c r="AO2547" s="31" t="n">
        <v>27.881974</v>
      </c>
      <c r="AP2547" s="31" t="n">
        <f aca="false">IF(CORE_MODE=1,G2547,IF(OR(CORE_MODE=3,CORE_MODE=4),G2547+(CHOOSE(N_CW+1,0,1,CW_N2,CW_N3,CW_N4,CW_N5,CW_N6)+CHOOSE(N_CW_A+1,0,CW_A1,CW_A2))*CW_PER_SWING*AM2547,AM2547))</f>
        <v>37.265337114045</v>
      </c>
      <c r="AQ2547" s="41" t="n">
        <f aca="false">IF(CORE_MODE=2,AN2547,K2547)</f>
        <v>1.528708</v>
      </c>
      <c r="AR2547" s="31" t="n">
        <f aca="false">IF(CORE_MODE=2,AO2547,L2547)</f>
        <v>28.58807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31" t="n">
        <v>16.907073</v>
      </c>
      <c r="H2548" s="8" t="n">
        <v>212.087818</v>
      </c>
      <c r="I2548" s="8" t="n">
        <v>3058.60035</v>
      </c>
      <c r="J2548" s="31" t="n">
        <v>14.421386</v>
      </c>
      <c r="K2548" s="41" t="n">
        <v>1.536577</v>
      </c>
      <c r="L2548" s="31" t="n">
        <v>38.905507</v>
      </c>
      <c r="M2548" s="8" t="n">
        <v>442</v>
      </c>
      <c r="N2548" s="8" t="n">
        <v>1496</v>
      </c>
      <c r="O2548" s="31" t="n">
        <v>14.275455</v>
      </c>
      <c r="P2548" s="31" t="n">
        <v>33.616373</v>
      </c>
      <c r="Q2548" s="31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31" t="n">
        <v>14.366016</v>
      </c>
      <c r="W2548" s="41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2*ROUNDUP(G2548*1000/V_ZENER,0)*PRICE_Z+(4+IF(CORE_MODE=1,1,0)+IF(OR(CORE_MODE=3,CORE_MODE=4),1+2*N_CW+2*N_CW_A,0))*ROUNDUP(G2548*DIODE_SAFETY/V_STICK,0)*PRICE_STICK</f>
        <v>147</v>
      </c>
      <c r="AG2548" s="24" t="n">
        <f aca="false">SUM(X2548:AF2548)</f>
        <v>6415.27888233</v>
      </c>
      <c r="AH2548" s="20" t="n">
        <f aca="false">FIXED_BOM</f>
        <v>3666</v>
      </c>
      <c r="AI2548" s="24" t="n">
        <f aca="false">(AG2548+AH2548)*(1+CONT)</f>
        <v>11593.4707146795</v>
      </c>
      <c r="AJ2548" s="24" t="n">
        <f aca="false">IF(AR2548&gt;0,AI2548/AR2548,1000000000000)</f>
        <v>297.990480234058</v>
      </c>
      <c r="AK2548" s="8" t="n">
        <f aca="false">IF(AND(AP2548&gt;=V_NEED,AR2548&gt;=P_MIN,AQ2548&gt;=Z_MIN,F2548&lt;=N_CAP,D2548&lt;=R_MAX,OR(CORONA_REQ=0,O2548&gt;=G2548),OR(CORE_MODE&lt;&gt;3,E_CORE&lt;=E_NULL_MAX)),1,0)</f>
        <v>0</v>
      </c>
      <c r="AL2548" s="31" t="n">
        <f aca="false">IF(AK2548=1,IF(OBJECTIVE=1,AI2548,AJ2548),1000000000000)+ROW()*0.000000001</f>
        <v>1000000000000</v>
      </c>
      <c r="AM2548" s="31" t="n">
        <v>9.69153</v>
      </c>
      <c r="AN2548" s="41" t="n">
        <v>1.518145</v>
      </c>
      <c r="AO2548" s="31" t="n">
        <v>38.243338</v>
      </c>
      <c r="AP2548" s="31" t="n">
        <f aca="false">IF(CORE_MODE=1,G2548,IF(OR(CORE_MODE=3,CORE_MODE=4),G2548+(CHOOSE(N_CW+1,0,1,CW_N2,CW_N3,CW_N4,CW_N5,CW_N6)+CHOOSE(N_CW_A+1,0,CW_A1,CW_A2))*CW_PER_SWING*AM2548,AM2548))</f>
        <v>37.47504853239</v>
      </c>
      <c r="AQ2548" s="41" t="n">
        <f aca="false">IF(CORE_MODE=2,AN2548,K2548)</f>
        <v>1.536577</v>
      </c>
      <c r="AR2548" s="31" t="n">
        <f aca="false">IF(CORE_MODE=2,AO2548,L2548)</f>
        <v>38.905507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31" t="n">
        <v>16.907073</v>
      </c>
      <c r="H2549" s="8" t="n">
        <v>65.943926</v>
      </c>
      <c r="I2549" s="8" t="n">
        <v>833.108861</v>
      </c>
      <c r="J2549" s="31" t="n">
        <v>12.633595</v>
      </c>
      <c r="K2549" s="41" t="n">
        <v>1.464005</v>
      </c>
      <c r="L2549" s="31" t="n">
        <v>9.587441</v>
      </c>
      <c r="M2549" s="8" t="n">
        <v>122</v>
      </c>
      <c r="N2549" s="8" t="n">
        <v>856</v>
      </c>
      <c r="O2549" s="31" t="n">
        <v>14.275455</v>
      </c>
      <c r="P2549" s="31" t="n">
        <v>9.987456</v>
      </c>
      <c r="Q2549" s="31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31" t="n">
        <v>5.022266</v>
      </c>
      <c r="W2549" s="41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2*ROUNDUP(G2549*1000/V_ZENER,0)*PRICE_Z+(4+IF(CORE_MODE=1,1,0)+IF(OR(CORE_MODE=3,CORE_MODE=4),1+2*N_CW+2*N_CW_A,0))*ROUNDUP(G2549*DIODE_SAFETY/V_STICK,0)*PRICE_STICK</f>
        <v>147</v>
      </c>
      <c r="AG2549" s="24" t="n">
        <f aca="false">SUM(X2549:AF2549)</f>
        <v>2128.82421257</v>
      </c>
      <c r="AH2549" s="20" t="n">
        <f aca="false">FIXED_BOM</f>
        <v>3666</v>
      </c>
      <c r="AI2549" s="24" t="n">
        <f aca="false">(AG2549+AH2549)*(1+CONT)</f>
        <v>6664.0478444555</v>
      </c>
      <c r="AJ2549" s="24" t="n">
        <f aca="false">IF(AR2549&gt;0,AI2549/AR2549,1000000000000)</f>
        <v>695.080975669681</v>
      </c>
      <c r="AK2549" s="8" t="n">
        <f aca="false">IF(AND(AP2549&gt;=V_NEED,AR2549&gt;=P_MIN,AQ2549&gt;=Z_MIN,F2549&lt;=N_CAP,D2549&lt;=R_MAX,OR(CORONA_REQ=0,O2549&gt;=G2549),OR(CORE_MODE&lt;&gt;3,E_CORE&lt;=E_NULL_MAX)),1,0)</f>
        <v>0</v>
      </c>
      <c r="AL2549" s="31" t="n">
        <f aca="false">IF(AK2549=1,IF(OBJECTIVE=1,AI2549,AJ2549),1000000000000)+ROW()*0.000000001</f>
        <v>1000000000000</v>
      </c>
      <c r="AM2549" s="31" t="n">
        <v>9.34437</v>
      </c>
      <c r="AN2549" s="41" t="n">
        <v>1.407299</v>
      </c>
      <c r="AO2549" s="31" t="n">
        <v>8.929054</v>
      </c>
      <c r="AP2549" s="31" t="n">
        <f aca="false">IF(CORE_MODE=1,G2549,IF(OR(CORE_MODE=3,CORE_MODE=4),G2549+(CHOOSE(N_CW+1,0,1,CW_N2,CW_N3,CW_N4,CW_N5,CW_N6)+CHOOSE(N_CW_A+1,0,CW_A1,CW_A2))*CW_PER_SWING*AM2549,AM2549))</f>
        <v>36.73828370931</v>
      </c>
      <c r="AQ2549" s="41" t="n">
        <f aca="false">IF(CORE_MODE=2,AN2549,K2549)</f>
        <v>1.464005</v>
      </c>
      <c r="AR2549" s="31" t="n">
        <f aca="false">IF(CORE_MODE=2,AO2549,L2549)</f>
        <v>9.587441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31" t="n">
        <v>16.907073</v>
      </c>
      <c r="H2550" s="8" t="n">
        <v>102.483312</v>
      </c>
      <c r="I2550" s="8" t="n">
        <v>1309.171068</v>
      </c>
      <c r="J2550" s="31" t="n">
        <v>12.77448</v>
      </c>
      <c r="K2550" s="41" t="n">
        <v>1.489834</v>
      </c>
      <c r="L2550" s="31" t="n">
        <v>15.66058</v>
      </c>
      <c r="M2550" s="8" t="n">
        <v>172</v>
      </c>
      <c r="N2550" s="8" t="n">
        <v>956</v>
      </c>
      <c r="O2550" s="31" t="n">
        <v>14.275455</v>
      </c>
      <c r="P2550" s="31" t="n">
        <v>14.981184</v>
      </c>
      <c r="Q2550" s="31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31" t="n">
        <v>6.482227</v>
      </c>
      <c r="W2550" s="41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2*ROUNDUP(G2550*1000/V_ZENER,0)*PRICE_Z+(4+IF(CORE_MODE=1,1,0)+IF(OR(CORE_MODE=3,CORE_MODE=4),1+2*N_CW+2*N_CW_A,0))*ROUNDUP(G2550*DIODE_SAFETY/V_STICK,0)*PRICE_STICK</f>
        <v>147</v>
      </c>
      <c r="AG2550" s="24" t="n">
        <f aca="false">SUM(X2550:AF2550)</f>
        <v>2813.73993158</v>
      </c>
      <c r="AH2550" s="20" t="n">
        <f aca="false">FIXED_BOM</f>
        <v>3666</v>
      </c>
      <c r="AI2550" s="24" t="n">
        <f aca="false">(AG2550+AH2550)*(1+CONT)</f>
        <v>7451.700921317</v>
      </c>
      <c r="AJ2550" s="24" t="n">
        <f aca="false">IF(AR2550&gt;0,AI2550/AR2550,1000000000000)</f>
        <v>475.825347548877</v>
      </c>
      <c r="AK2550" s="8" t="n">
        <f aca="false">IF(AND(AP2550&gt;=V_NEED,AR2550&gt;=P_MIN,AQ2550&gt;=Z_MIN,F2550&lt;=N_CAP,D2550&lt;=R_MAX,OR(CORONA_REQ=0,O2550&gt;=G2550),OR(CORE_MODE&lt;&gt;3,E_CORE&lt;=E_NULL_MAX)),1,0)</f>
        <v>0</v>
      </c>
      <c r="AL2550" s="31" t="n">
        <f aca="false">IF(AK2550=1,IF(OBJECTIVE=1,AI2550,AJ2550),1000000000000)+ROW()*0.000000001</f>
        <v>1000000000000</v>
      </c>
      <c r="AM2550" s="31" t="n">
        <v>9.422396</v>
      </c>
      <c r="AN2550" s="41" t="n">
        <v>1.450314</v>
      </c>
      <c r="AO2550" s="31" t="n">
        <v>14.975372</v>
      </c>
      <c r="AP2550" s="31" t="n">
        <f aca="false">IF(CORE_MODE=1,G2550,IF(OR(CORE_MODE=3,CORE_MODE=4),G2550+(CHOOSE(N_CW+1,0,1,CW_N2,CW_N3,CW_N4,CW_N5,CW_N6)+CHOOSE(N_CW_A+1,0,CW_A1,CW_A2))*CW_PER_SWING*AM2550,AM2550))</f>
        <v>36.903875402148</v>
      </c>
      <c r="AQ2550" s="41" t="n">
        <f aca="false">IF(CORE_MODE=2,AN2550,K2550)</f>
        <v>1.489834</v>
      </c>
      <c r="AR2550" s="31" t="n">
        <f aca="false">IF(CORE_MODE=2,AO2550,L2550)</f>
        <v>15.66058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31" t="n">
        <v>16.907073</v>
      </c>
      <c r="H2551" s="8" t="n">
        <v>139.022698</v>
      </c>
      <c r="I2551" s="8" t="n">
        <v>1785.233275</v>
      </c>
      <c r="J2551" s="31" t="n">
        <v>12.841308</v>
      </c>
      <c r="K2551" s="41" t="n">
        <v>1.502475</v>
      </c>
      <c r="L2551" s="31" t="n">
        <v>21.738423</v>
      </c>
      <c r="M2551" s="8" t="n">
        <v>232</v>
      </c>
      <c r="N2551" s="8" t="n">
        <v>1076</v>
      </c>
      <c r="O2551" s="31" t="n">
        <v>14.275455</v>
      </c>
      <c r="P2551" s="31" t="n">
        <v>19.974912</v>
      </c>
      <c r="Q2551" s="31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31" t="n">
        <v>8.23418</v>
      </c>
      <c r="W2551" s="41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2*ROUNDUP(G2551*1000/V_ZENER,0)*PRICE_Z+(4+IF(CORE_MODE=1,1,0)+IF(OR(CORE_MODE=3,CORE_MODE=4),1+2*N_CW+2*N_CW_A,0))*ROUNDUP(G2551*DIODE_SAFETY/V_STICK,0)*PRICE_STICK</f>
        <v>147</v>
      </c>
      <c r="AG2551" s="24" t="n">
        <f aca="false">SUM(X2551:AF2551)</f>
        <v>3625.04152994</v>
      </c>
      <c r="AH2551" s="20" t="n">
        <f aca="false">FIXED_BOM</f>
        <v>3666</v>
      </c>
      <c r="AI2551" s="24" t="n">
        <f aca="false">(AG2551+AH2551)*(1+CONT)</f>
        <v>8384.697759431</v>
      </c>
      <c r="AJ2551" s="24" t="n">
        <f aca="false">IF(AR2551&gt;0,AI2551/AR2551,1000000000000)</f>
        <v>385.708648664671</v>
      </c>
      <c r="AK2551" s="8" t="n">
        <f aca="false">IF(AND(AP2551&gt;=V_NEED,AR2551&gt;=P_MIN,AQ2551&gt;=Z_MIN,F2551&lt;=N_CAP,D2551&lt;=R_MAX,OR(CORONA_REQ=0,O2551&gt;=G2551),OR(CORE_MODE&lt;&gt;3,E_CORE&lt;=E_NULL_MAX)),1,0)</f>
        <v>0</v>
      </c>
      <c r="AL2551" s="31" t="n">
        <f aca="false">IF(AK2551=1,IF(OBJECTIVE=1,AI2551,AJ2551),1000000000000)+ROW()*0.000000001</f>
        <v>1000000000000</v>
      </c>
      <c r="AM2551" s="31" t="n">
        <v>9.498968</v>
      </c>
      <c r="AN2551" s="41" t="n">
        <v>1.472275</v>
      </c>
      <c r="AO2551" s="31" t="n">
        <v>21.052382</v>
      </c>
      <c r="AP2551" s="31" t="n">
        <f aca="false">IF(CORE_MODE=1,G2551,IF(OR(CORE_MODE=3,CORE_MODE=4),G2551+(CHOOSE(N_CW+1,0,1,CW_N2,CW_N3,CW_N4,CW_N5,CW_N6)+CHOOSE(N_CW_A+1,0,CW_A1,CW_A2))*CW_PER_SWING*AM2551,AM2551))</f>
        <v>37.066381324584</v>
      </c>
      <c r="AQ2551" s="41" t="n">
        <f aca="false">IF(CORE_MODE=2,AN2551,K2551)</f>
        <v>1.502475</v>
      </c>
      <c r="AR2551" s="31" t="n">
        <f aca="false">IF(CORE_MODE=2,AO2551,L2551)</f>
        <v>21.738423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31" t="n">
        <v>16.907073</v>
      </c>
      <c r="H2552" s="8" t="n">
        <v>175.562084</v>
      </c>
      <c r="I2552" s="8" t="n">
        <v>2261.295481</v>
      </c>
      <c r="J2552" s="31" t="n">
        <v>12.880318</v>
      </c>
      <c r="K2552" s="41" t="n">
        <v>1.509591</v>
      </c>
      <c r="L2552" s="31" t="n">
        <v>27.804424</v>
      </c>
      <c r="M2552" s="8" t="n">
        <v>292</v>
      </c>
      <c r="N2552" s="8" t="n">
        <v>1196</v>
      </c>
      <c r="O2552" s="31" t="n">
        <v>14.275455</v>
      </c>
      <c r="P2552" s="31" t="n">
        <v>24.96864</v>
      </c>
      <c r="Q2552" s="31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31" t="n">
        <v>9.986133</v>
      </c>
      <c r="W2552" s="41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2*ROUNDUP(G2552*1000/V_ZENER,0)*PRICE_Z+(4+IF(CORE_MODE=1,1,0)+IF(OR(CORE_MODE=3,CORE_MODE=4),1+2*N_CW+2*N_CW_A,0))*ROUNDUP(G2552*DIODE_SAFETY/V_STICK,0)*PRICE_STICK</f>
        <v>147</v>
      </c>
      <c r="AG2552" s="24" t="n">
        <f aca="false">SUM(X2552:AF2552)</f>
        <v>4436.34308677</v>
      </c>
      <c r="AH2552" s="20" t="n">
        <f aca="false">FIXED_BOM</f>
        <v>3666</v>
      </c>
      <c r="AI2552" s="24" t="n">
        <f aca="false">(AG2552+AH2552)*(1+CONT)</f>
        <v>9317.6945497855</v>
      </c>
      <c r="AJ2552" s="24" t="n">
        <f aca="false">IF(AR2552&gt;0,AI2552/AR2552,1000000000000)</f>
        <v>335.115539519376</v>
      </c>
      <c r="AK2552" s="8" t="n">
        <f aca="false">IF(AND(AP2552&gt;=V_NEED,AR2552&gt;=P_MIN,AQ2552&gt;=Z_MIN,F2552&lt;=N_CAP,D2552&lt;=R_MAX,OR(CORONA_REQ=0,O2552&gt;=G2552),OR(CORE_MODE&lt;&gt;3,E_CORE&lt;=E_NULL_MAX)),1,0)</f>
        <v>0</v>
      </c>
      <c r="AL2552" s="31" t="n">
        <f aca="false">IF(AK2552=1,IF(OBJECTIVE=1,AI2552,AJ2552),1000000000000)+ROW()*0.000000001</f>
        <v>1000000000000</v>
      </c>
      <c r="AM2552" s="31" t="n">
        <v>9.571228</v>
      </c>
      <c r="AN2552" s="41" t="n">
        <v>1.484864</v>
      </c>
      <c r="AO2552" s="31" t="n">
        <v>27.105089</v>
      </c>
      <c r="AP2552" s="31" t="n">
        <f aca="false">IF(CORE_MODE=1,G2552,IF(OR(CORE_MODE=3,CORE_MODE=4),G2552+(CHOOSE(N_CW+1,0,1,CW_N2,CW_N3,CW_N4,CW_N5,CW_N6)+CHOOSE(N_CW_A+1,0,CW_A1,CW_A2))*CW_PER_SWING*AM2552,AM2552))</f>
        <v>37.219736048964</v>
      </c>
      <c r="AQ2552" s="41" t="n">
        <f aca="false">IF(CORE_MODE=2,AN2552,K2552)</f>
        <v>1.509591</v>
      </c>
      <c r="AR2552" s="31" t="n">
        <f aca="false">IF(CORE_MODE=2,AO2552,L2552)</f>
        <v>27.804424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31" t="n">
        <v>16.907073</v>
      </c>
      <c r="H2553" s="8" t="n">
        <v>212.101471</v>
      </c>
      <c r="I2553" s="8" t="n">
        <v>2737.357688</v>
      </c>
      <c r="J2553" s="31" t="n">
        <v>12.905887</v>
      </c>
      <c r="K2553" s="41" t="n">
        <v>1.51473</v>
      </c>
      <c r="L2553" s="31" t="n">
        <v>33.89335</v>
      </c>
      <c r="M2553" s="8" t="n">
        <v>342</v>
      </c>
      <c r="N2553" s="8" t="n">
        <v>1296</v>
      </c>
      <c r="O2553" s="31" t="n">
        <v>14.275455</v>
      </c>
      <c r="P2553" s="31" t="n">
        <v>29.962368</v>
      </c>
      <c r="Q2553" s="31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31" t="n">
        <v>11.446094</v>
      </c>
      <c r="W2553" s="41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2*ROUNDUP(G2553*1000/V_ZENER,0)*PRICE_Z+(4+IF(CORE_MODE=1,1,0)+IF(OR(CORE_MODE=3,CORE_MODE=4),1+2*N_CW+2*N_CW_A,0))*ROUNDUP(G2553*DIODE_SAFETY/V_STICK,0)*PRICE_STICK</f>
        <v>147</v>
      </c>
      <c r="AG2553" s="24" t="n">
        <f aca="false">SUM(X2553:AF2553)</f>
        <v>5121.25879928</v>
      </c>
      <c r="AH2553" s="20" t="n">
        <f aca="false">FIXED_BOM</f>
        <v>3666</v>
      </c>
      <c r="AI2553" s="24" t="n">
        <f aca="false">(AG2553+AH2553)*(1+CONT)</f>
        <v>10105.347619172</v>
      </c>
      <c r="AJ2553" s="24" t="n">
        <f aca="false">IF(AR2553&gt;0,AI2553/AR2553,1000000000000)</f>
        <v>298.151337037265</v>
      </c>
      <c r="AK2553" s="8" t="n">
        <f aca="false">IF(AND(AP2553&gt;=V_NEED,AR2553&gt;=P_MIN,AQ2553&gt;=Z_MIN,F2553&lt;=N_CAP,D2553&lt;=R_MAX,OR(CORONA_REQ=0,O2553&gt;=G2553),OR(CORE_MODE&lt;&gt;3,E_CORE&lt;=E_NULL_MAX)),1,0)</f>
        <v>0</v>
      </c>
      <c r="AL2553" s="31" t="n">
        <f aca="false">IF(AK2553=1,IF(OBJECTIVE=1,AI2553,AJ2553),1000000000000)+ROW()*0.000000001</f>
        <v>1000000000000</v>
      </c>
      <c r="AM2553" s="31" t="n">
        <v>9.629514</v>
      </c>
      <c r="AN2553" s="41" t="n">
        <v>1.494482</v>
      </c>
      <c r="AO2553" s="31" t="n">
        <v>33.21607</v>
      </c>
      <c r="AP2553" s="31" t="n">
        <f aca="false">IF(CORE_MODE=1,G2553,IF(OR(CORE_MODE=3,CORE_MODE=4),G2553+(CHOOSE(N_CW+1,0,1,CW_N2,CW_N3,CW_N4,CW_N5,CW_N6)+CHOOSE(N_CW_A+1,0,CW_A1,CW_A2))*CW_PER_SWING*AM2553,AM2553))</f>
        <v>37.343434270182</v>
      </c>
      <c r="AQ2553" s="41" t="n">
        <f aca="false">IF(CORE_MODE=2,AN2553,K2553)</f>
        <v>1.51473</v>
      </c>
      <c r="AR2553" s="31" t="n">
        <f aca="false">IF(CORE_MODE=2,AO2553,L2553)</f>
        <v>33.89335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31" t="n">
        <v>16.907073</v>
      </c>
      <c r="H2554" s="8" t="n">
        <v>285.180243</v>
      </c>
      <c r="I2554" s="8" t="n">
        <v>3689.482101</v>
      </c>
      <c r="J2554" s="31" t="n">
        <v>12.937369</v>
      </c>
      <c r="K2554" s="41" t="n">
        <v>1.520715</v>
      </c>
      <c r="L2554" s="31" t="n">
        <v>46.022483</v>
      </c>
      <c r="M2554" s="8" t="n">
        <v>462</v>
      </c>
      <c r="N2554" s="8" t="n">
        <v>1536</v>
      </c>
      <c r="O2554" s="31" t="n">
        <v>14.275455</v>
      </c>
      <c r="P2554" s="31" t="n">
        <v>39.949824</v>
      </c>
      <c r="Q2554" s="31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31" t="n">
        <v>14.95</v>
      </c>
      <c r="W2554" s="41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2*ROUNDUP(G2554*1000/V_ZENER,0)*PRICE_Z+(4+IF(CORE_MODE=1,1,0)+IF(OR(CORE_MODE=3,CORE_MODE=4),1+2*N_CW+2*N_CW_A,0))*ROUNDUP(G2554*DIODE_SAFETY/V_STICK,0)*PRICE_STICK</f>
        <v>147</v>
      </c>
      <c r="AG2554" s="24" t="n">
        <f aca="false">SUM(X2554:AF2554)</f>
        <v>6743.8619475</v>
      </c>
      <c r="AH2554" s="20" t="n">
        <f aca="false">FIXED_BOM</f>
        <v>3666</v>
      </c>
      <c r="AI2554" s="24" t="n">
        <f aca="false">(AG2554+AH2554)*(1+CONT)</f>
        <v>11971.341239625</v>
      </c>
      <c r="AJ2554" s="24" t="n">
        <f aca="false">IF(AR2554&gt;0,AI2554/AR2554,1000000000000)</f>
        <v>260.119412497257</v>
      </c>
      <c r="AK2554" s="8" t="n">
        <f aca="false">IF(AND(AP2554&gt;=V_NEED,AR2554&gt;=P_MIN,AQ2554&gt;=Z_MIN,F2554&lt;=N_CAP,D2554&lt;=R_MAX,OR(CORONA_REQ=0,O2554&gt;=G2554),OR(CORE_MODE&lt;&gt;3,E_CORE&lt;=E_NULL_MAX)),1,0)</f>
        <v>0</v>
      </c>
      <c r="AL2554" s="31" t="n">
        <f aca="false">IF(AK2554=1,IF(OBJECTIVE=1,AI2554,AJ2554),1000000000000)+ROW()*0.000000001</f>
        <v>1000000000000</v>
      </c>
      <c r="AM2554" s="31" t="n">
        <v>9.797914</v>
      </c>
      <c r="AN2554" s="41" t="n">
        <v>1.505227</v>
      </c>
      <c r="AO2554" s="31" t="n">
        <v>45.338099</v>
      </c>
      <c r="AP2554" s="31" t="n">
        <f aca="false">IF(CORE_MODE=1,G2554,IF(OR(CORE_MODE=3,CORE_MODE=4),G2554+(CHOOSE(N_CW+1,0,1,CW_N2,CW_N3,CW_N4,CW_N5,CW_N6)+CHOOSE(N_CW_A+1,0,CW_A1,CW_A2))*CW_PER_SWING*AM2554,AM2554))</f>
        <v>37.700823359382</v>
      </c>
      <c r="AQ2554" s="41" t="n">
        <f aca="false">IF(CORE_MODE=2,AN2554,K2554)</f>
        <v>1.520715</v>
      </c>
      <c r="AR2554" s="31" t="n">
        <f aca="false">IF(CORE_MODE=2,AO2554,L2554)</f>
        <v>46.022483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31" t="n">
        <v>16.907073</v>
      </c>
      <c r="H2555" s="8" t="n">
        <v>100.349214</v>
      </c>
      <c r="I2555" s="8" t="n">
        <v>974.98625</v>
      </c>
      <c r="J2555" s="31" t="n">
        <v>9.715933</v>
      </c>
      <c r="K2555" s="41" t="n">
        <v>1.424456</v>
      </c>
      <c r="L2555" s="31" t="n">
        <v>10.562169</v>
      </c>
      <c r="M2555" s="8" t="n">
        <v>122</v>
      </c>
      <c r="N2555" s="8" t="n">
        <v>856</v>
      </c>
      <c r="O2555" s="31" t="n">
        <v>14.275455</v>
      </c>
      <c r="P2555" s="31" t="n">
        <v>11.570819</v>
      </c>
      <c r="Q2555" s="31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31" t="n">
        <v>5.022266</v>
      </c>
      <c r="W2555" s="41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2*ROUNDUP(G2555*1000/V_ZENER,0)*PRICE_Z+(4+IF(CORE_MODE=1,1,0)+IF(OR(CORE_MODE=3,CORE_MODE=4),1+2*N_CW+2*N_CW_A,0))*ROUNDUP(G2555*DIODE_SAFETY/V_STICK,0)*PRICE_STICK</f>
        <v>147</v>
      </c>
      <c r="AG2555" s="24" t="n">
        <f aca="false">SUM(X2555:AF2555)</f>
        <v>2147.77706768</v>
      </c>
      <c r="AH2555" s="20" t="n">
        <f aca="false">FIXED_BOM</f>
        <v>3666</v>
      </c>
      <c r="AI2555" s="24" t="n">
        <f aca="false">(AG2555+AH2555)*(1+CONT)</f>
        <v>6685.843627832</v>
      </c>
      <c r="AJ2555" s="24" t="n">
        <f aca="false">IF(AR2555&gt;0,AI2555/AR2555,1000000000000)</f>
        <v>632.99911484393</v>
      </c>
      <c r="AK2555" s="8" t="n">
        <f aca="false">IF(AND(AP2555&gt;=V_NEED,AR2555&gt;=P_MIN,AQ2555&gt;=Z_MIN,F2555&lt;=N_CAP,D2555&lt;=R_MAX,OR(CORONA_REQ=0,O2555&gt;=G2555),OR(CORE_MODE&lt;&gt;3,E_CORE&lt;=E_NULL_MAX)),1,0)</f>
        <v>0</v>
      </c>
      <c r="AL2555" s="31" t="n">
        <f aca="false">IF(AK2555=1,IF(OBJECTIVE=1,AI2555,AJ2555),1000000000000)+ROW()*0.000000001</f>
        <v>1000000000000</v>
      </c>
      <c r="AM2555" s="31" t="n">
        <v>9.29356</v>
      </c>
      <c r="AN2555" s="41" t="n">
        <v>1.37853</v>
      </c>
      <c r="AO2555" s="31" t="n">
        <v>9.886938</v>
      </c>
      <c r="AP2555" s="31" t="n">
        <f aca="false">IF(CORE_MODE=1,G2555,IF(OR(CORE_MODE=3,CORE_MODE=4),G2555+(CHOOSE(N_CW+1,0,1,CW_N2,CW_N3,CW_N4,CW_N5,CW_N6)+CHOOSE(N_CW_A+1,0,CW_A1,CW_A2))*CW_PER_SWING*AM2555,AM2555))</f>
        <v>36.63045152628</v>
      </c>
      <c r="AQ2555" s="41" t="n">
        <f aca="false">IF(CORE_MODE=2,AN2555,K2555)</f>
        <v>1.424456</v>
      </c>
      <c r="AR2555" s="31" t="n">
        <f aca="false">IF(CORE_MODE=2,AO2555,L2555)</f>
        <v>10.562169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31" t="n">
        <v>16.907073</v>
      </c>
      <c r="H2556" s="8" t="n">
        <v>156.548764</v>
      </c>
      <c r="I2556" s="8" t="n">
        <v>1532.12125</v>
      </c>
      <c r="J2556" s="31" t="n">
        <v>9.786863</v>
      </c>
      <c r="K2556" s="41" t="n">
        <v>1.444906</v>
      </c>
      <c r="L2556" s="31" t="n">
        <v>17.176576</v>
      </c>
      <c r="M2556" s="8" t="n">
        <v>182</v>
      </c>
      <c r="N2556" s="8" t="n">
        <v>976</v>
      </c>
      <c r="O2556" s="31" t="n">
        <v>14.275455</v>
      </c>
      <c r="P2556" s="31" t="n">
        <v>17.356228</v>
      </c>
      <c r="Q2556" s="31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31" t="n">
        <v>6.774219</v>
      </c>
      <c r="W2556" s="41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2*ROUNDUP(G2556*1000/V_ZENER,0)*PRICE_Z+(4+IF(CORE_MODE=1,1,0)+IF(OR(CORE_MODE=3,CORE_MODE=4),1+2*N_CW+2*N_CW_A,0))*ROUNDUP(G2556*DIODE_SAFETY/V_STICK,0)*PRICE_STICK</f>
        <v>147</v>
      </c>
      <c r="AG2556" s="24" t="n">
        <f aca="false">SUM(X2556:AF2556)</f>
        <v>2968.55503411</v>
      </c>
      <c r="AH2556" s="20" t="n">
        <f aca="false">FIXED_BOM</f>
        <v>3666</v>
      </c>
      <c r="AI2556" s="24" t="n">
        <f aca="false">(AG2556+AH2556)*(1+CONT)</f>
        <v>7629.7382892265</v>
      </c>
      <c r="AJ2556" s="24" t="n">
        <f aca="false">IF(AR2556&gt;0,AI2556/AR2556,1000000000000)</f>
        <v>444.194366166255</v>
      </c>
      <c r="AK2556" s="8" t="n">
        <f aca="false">IF(AND(AP2556&gt;=V_NEED,AR2556&gt;=P_MIN,AQ2556&gt;=Z_MIN,F2556&lt;=N_CAP,D2556&lt;=R_MAX,OR(CORONA_REQ=0,O2556&gt;=G2556),OR(CORE_MODE&lt;&gt;3,E_CORE&lt;=E_NULL_MAX)),1,0)</f>
        <v>0</v>
      </c>
      <c r="AL2556" s="31" t="n">
        <f aca="false">IF(AK2556=1,IF(OBJECTIVE=1,AI2556,AJ2556),1000000000000)+ROW()*0.000000001</f>
        <v>1000000000000</v>
      </c>
      <c r="AM2556" s="31" t="n">
        <v>9.373589</v>
      </c>
      <c r="AN2556" s="41" t="n">
        <v>1.414589</v>
      </c>
      <c r="AO2556" s="31" t="n">
        <v>16.523766</v>
      </c>
      <c r="AP2556" s="31" t="n">
        <f aca="false">IF(CORE_MODE=1,G2556,IF(OR(CORE_MODE=3,CORE_MODE=4),G2556+(CHOOSE(N_CW+1,0,1,CW_N2,CW_N3,CW_N4,CW_N5,CW_N6)+CHOOSE(N_CW_A+1,0,CW_A1,CW_A2))*CW_PER_SWING*AM2556,AM2556))</f>
        <v>36.800294111907</v>
      </c>
      <c r="AQ2556" s="41" t="n">
        <f aca="false">IF(CORE_MODE=2,AN2556,K2556)</f>
        <v>1.444906</v>
      </c>
      <c r="AR2556" s="31" t="n">
        <f aca="false">IF(CORE_MODE=2,AO2556,L2556)</f>
        <v>17.176576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31" t="n">
        <v>16.907073</v>
      </c>
      <c r="H2557" s="8" t="n">
        <v>212.748315</v>
      </c>
      <c r="I2557" s="8" t="n">
        <v>2089.25625</v>
      </c>
      <c r="J2557" s="31" t="n">
        <v>9.820319</v>
      </c>
      <c r="K2557" s="41" t="n">
        <v>1.454246</v>
      </c>
      <c r="L2557" s="31" t="n">
        <v>23.770467</v>
      </c>
      <c r="M2557" s="8" t="n">
        <v>242</v>
      </c>
      <c r="N2557" s="8" t="n">
        <v>1096</v>
      </c>
      <c r="O2557" s="31" t="n">
        <v>14.275455</v>
      </c>
      <c r="P2557" s="31" t="n">
        <v>23.141638</v>
      </c>
      <c r="Q2557" s="31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31" t="n">
        <v>8.526172</v>
      </c>
      <c r="W2557" s="41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2*ROUNDUP(G2557*1000/V_ZENER,0)*PRICE_Z+(4+IF(CORE_MODE=1,1,0)+IF(OR(CORE_MODE=3,CORE_MODE=4),1+2*N_CW+2*N_CW_A,0))*ROUNDUP(G2557*DIODE_SAFETY/V_STICK,0)*PRICE_STICK</f>
        <v>147</v>
      </c>
      <c r="AG2557" s="24" t="n">
        <f aca="false">SUM(X2557:AF2557)</f>
        <v>3789.33308298</v>
      </c>
      <c r="AH2557" s="20" t="n">
        <f aca="false">FIXED_BOM</f>
        <v>3666</v>
      </c>
      <c r="AI2557" s="24" t="n">
        <f aca="false">(AG2557+AH2557)*(1+CONT)</f>
        <v>8573.633045427</v>
      </c>
      <c r="AJ2557" s="24" t="n">
        <f aca="false">IF(AR2557&gt;0,AI2557/AR2557,1000000000000)</f>
        <v>360.684249300908</v>
      </c>
      <c r="AK2557" s="8" t="n">
        <f aca="false">IF(AND(AP2557&gt;=V_NEED,AR2557&gt;=P_MIN,AQ2557&gt;=Z_MIN,F2557&lt;=N_CAP,D2557&lt;=R_MAX,OR(CORONA_REQ=0,O2557&gt;=G2557),OR(CORE_MODE&lt;&gt;3,E_CORE&lt;=E_NULL_MAX)),1,0)</f>
        <v>0</v>
      </c>
      <c r="AL2557" s="31" t="n">
        <f aca="false">IF(AK2557=1,IF(OBJECTIVE=1,AI2557,AJ2557),1000000000000)+ROW()*0.000000001</f>
        <v>1000000000000</v>
      </c>
      <c r="AM2557" s="31" t="n">
        <v>9.466104</v>
      </c>
      <c r="AN2557" s="41" t="n">
        <v>1.43036</v>
      </c>
      <c r="AO2557" s="31" t="n">
        <v>23.079745</v>
      </c>
      <c r="AP2557" s="31" t="n">
        <f aca="false">IF(CORE_MODE=1,G2557,IF(OR(CORE_MODE=3,CORE_MODE=4),G2557+(CHOOSE(N_CW+1,0,1,CW_N2,CW_N3,CW_N4,CW_N5,CW_N6)+CHOOSE(N_CW_A+1,0,CW_A1,CW_A2))*CW_PER_SWING*AM2557,AM2557))</f>
        <v>36.996635273352</v>
      </c>
      <c r="AQ2557" s="41" t="n">
        <f aca="false">IF(CORE_MODE=2,AN2557,K2557)</f>
        <v>1.454246</v>
      </c>
      <c r="AR2557" s="31" t="n">
        <f aca="false">IF(CORE_MODE=2,AO2557,L2557)</f>
        <v>23.770467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31" t="n">
        <v>16.907073</v>
      </c>
      <c r="H2558" s="8" t="n">
        <v>268.947866</v>
      </c>
      <c r="I2558" s="8" t="n">
        <v>2646.39125</v>
      </c>
      <c r="J2558" s="31" t="n">
        <v>9.839793</v>
      </c>
      <c r="K2558" s="41" t="n">
        <v>1.4607</v>
      </c>
      <c r="L2558" s="31" t="n">
        <v>30.412375</v>
      </c>
      <c r="M2558" s="8" t="n">
        <v>302</v>
      </c>
      <c r="N2558" s="8" t="n">
        <v>1216</v>
      </c>
      <c r="O2558" s="31" t="n">
        <v>14.275455</v>
      </c>
      <c r="P2558" s="31" t="n">
        <v>28.927047</v>
      </c>
      <c r="Q2558" s="31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31" t="n">
        <v>10.278125</v>
      </c>
      <c r="W2558" s="41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2*ROUNDUP(G2558*1000/V_ZENER,0)*PRICE_Z+(4+IF(CORE_MODE=1,1,0)+IF(OR(CORE_MODE=3,CORE_MODE=4),1+2*N_CW+2*N_CW_A,0))*ROUNDUP(G2558*DIODE_SAFETY/V_STICK,0)*PRICE_STICK</f>
        <v>147</v>
      </c>
      <c r="AG2558" s="24" t="n">
        <f aca="false">SUM(X2558:AF2558)</f>
        <v>4610.11104791</v>
      </c>
      <c r="AH2558" s="20" t="n">
        <f aca="false">FIXED_BOM</f>
        <v>3666</v>
      </c>
      <c r="AI2558" s="24" t="n">
        <f aca="false">(AG2558+AH2558)*(1+CONT)</f>
        <v>9517.5277050965</v>
      </c>
      <c r="AJ2558" s="24" t="n">
        <f aca="false">IF(AR2558&gt;0,AI2558/AR2558,1000000000000)</f>
        <v>312.94917628421</v>
      </c>
      <c r="AK2558" s="8" t="n">
        <f aca="false">IF(AND(AP2558&gt;=V_NEED,AR2558&gt;=P_MIN,AQ2558&gt;=Z_MIN,F2558&lt;=N_CAP,D2558&lt;=R_MAX,OR(CORONA_REQ=0,O2558&gt;=G2558),OR(CORE_MODE&lt;&gt;3,E_CORE&lt;=E_NULL_MAX)),1,0)</f>
        <v>0</v>
      </c>
      <c r="AL2558" s="31" t="n">
        <f aca="false">IF(AK2558=1,IF(OBJECTIVE=1,AI2558,AJ2558),1000000000000)+ROW()*0.000000001</f>
        <v>1000000000000</v>
      </c>
      <c r="AM2558" s="31" t="n">
        <v>9.536462</v>
      </c>
      <c r="AN2558" s="41" t="n">
        <v>1.441792</v>
      </c>
      <c r="AO2558" s="31" t="n">
        <v>29.735682</v>
      </c>
      <c r="AP2558" s="31" t="n">
        <f aca="false">IF(CORE_MODE=1,G2558,IF(OR(CORE_MODE=3,CORE_MODE=4),G2558+(CHOOSE(N_CW+1,0,1,CW_N2,CW_N3,CW_N4,CW_N5,CW_N6)+CHOOSE(N_CW_A+1,0,CW_A1,CW_A2))*CW_PER_SWING*AM2558,AM2558))</f>
        <v>37.145953453506</v>
      </c>
      <c r="AQ2558" s="41" t="n">
        <f aca="false">IF(CORE_MODE=2,AN2558,K2558)</f>
        <v>1.4607</v>
      </c>
      <c r="AR2558" s="31" t="n">
        <f aca="false">IF(CORE_MODE=2,AO2558,L2558)</f>
        <v>30.412375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31" t="n">
        <v>16.907073</v>
      </c>
      <c r="H2559" s="8" t="n">
        <v>325.147417</v>
      </c>
      <c r="I2559" s="8" t="n">
        <v>3203.526251</v>
      </c>
      <c r="J2559" s="31" t="n">
        <v>9.852535</v>
      </c>
      <c r="K2559" s="41" t="n">
        <v>1.464509</v>
      </c>
      <c r="L2559" s="31" t="n">
        <v>37.028941</v>
      </c>
      <c r="M2559" s="8" t="n">
        <v>362</v>
      </c>
      <c r="N2559" s="8" t="n">
        <v>1336</v>
      </c>
      <c r="O2559" s="31" t="n">
        <v>14.275455</v>
      </c>
      <c r="P2559" s="31" t="n">
        <v>34.712456</v>
      </c>
      <c r="Q2559" s="31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31" t="n">
        <v>12.030078</v>
      </c>
      <c r="W2559" s="41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2*ROUNDUP(G2559*1000/V_ZENER,0)*PRICE_Z+(4+IF(CORE_MODE=1,1,0)+IF(OR(CORE_MODE=3,CORE_MODE=4),1+2*N_CW+2*N_CW_A,0))*ROUNDUP(G2559*DIODE_SAFETY/V_STICK,0)*PRICE_STICK</f>
        <v>147</v>
      </c>
      <c r="AG2559" s="24" t="n">
        <f aca="false">SUM(X2559:AF2559)</f>
        <v>5430.88907434</v>
      </c>
      <c r="AH2559" s="20" t="n">
        <f aca="false">FIXED_BOM</f>
        <v>3666</v>
      </c>
      <c r="AI2559" s="24" t="n">
        <f aca="false">(AG2559+AH2559)*(1+CONT)</f>
        <v>10461.422435491</v>
      </c>
      <c r="AJ2559" s="24" t="n">
        <f aca="false">IF(AR2559&gt;0,AI2559/AR2559,1000000000000)</f>
        <v>282.52016268818</v>
      </c>
      <c r="AK2559" s="8" t="n">
        <f aca="false">IF(AND(AP2559&gt;=V_NEED,AR2559&gt;=P_MIN,AQ2559&gt;=Z_MIN,F2559&lt;=N_CAP,D2559&lt;=R_MAX,OR(CORONA_REQ=0,O2559&gt;=G2559),OR(CORE_MODE&lt;&gt;3,E_CORE&lt;=E_NULL_MAX)),1,0)</f>
        <v>0</v>
      </c>
      <c r="AL2559" s="31" t="n">
        <f aca="false">IF(AK2559=1,IF(OBJECTIVE=1,AI2559,AJ2559),1000000000000)+ROW()*0.000000001</f>
        <v>1000000000000</v>
      </c>
      <c r="AM2559" s="31" t="n">
        <v>9.615519</v>
      </c>
      <c r="AN2559" s="41" t="n">
        <v>1.449011</v>
      </c>
      <c r="AO2559" s="31" t="n">
        <v>36.371539</v>
      </c>
      <c r="AP2559" s="31" t="n">
        <f aca="false">IF(CORE_MODE=1,G2559,IF(OR(CORE_MODE=3,CORE_MODE=4),G2559+(CHOOSE(N_CW+1,0,1,CW_N2,CW_N3,CW_N4,CW_N5,CW_N6)+CHOOSE(N_CW_A+1,0,CW_A1,CW_A2))*CW_PER_SWING*AM2559,AM2559))</f>
        <v>37.313733199497</v>
      </c>
      <c r="AQ2559" s="41" t="n">
        <f aca="false">IF(CORE_MODE=2,AN2559,K2559)</f>
        <v>1.464509</v>
      </c>
      <c r="AR2559" s="31" t="n">
        <f aca="false">IF(CORE_MODE=2,AO2559,L2559)</f>
        <v>37.028941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31" t="n">
        <v>16.907073</v>
      </c>
      <c r="H2560" s="8" t="n">
        <v>437.546518</v>
      </c>
      <c r="I2560" s="8" t="n">
        <v>4317.796251</v>
      </c>
      <c r="J2560" s="31" t="n">
        <v>9.868199</v>
      </c>
      <c r="K2560" s="41" t="n">
        <v>1.468863</v>
      </c>
      <c r="L2560" s="31" t="n">
        <v>50.265255</v>
      </c>
      <c r="M2560" s="8" t="n">
        <v>482</v>
      </c>
      <c r="N2560" s="8" t="n">
        <v>1576</v>
      </c>
      <c r="O2560" s="31" t="n">
        <v>14.275455</v>
      </c>
      <c r="P2560" s="31" t="n">
        <v>46.283275</v>
      </c>
      <c r="Q2560" s="31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31" t="n">
        <v>15.533984</v>
      </c>
      <c r="W2560" s="41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2*ROUNDUP(G2560*1000/V_ZENER,0)*PRICE_Z+(4+IF(CORE_MODE=1,1,0)+IF(OR(CORE_MODE=3,CORE_MODE=4),1+2*N_CW+2*N_CW_A,0))*ROUNDUP(G2560*DIODE_SAFETY/V_STICK,0)*PRICE_STICK</f>
        <v>147</v>
      </c>
      <c r="AG2560" s="24" t="n">
        <f aca="false">SUM(X2560:AF2560)</f>
        <v>7072.44501617</v>
      </c>
      <c r="AH2560" s="20" t="n">
        <f aca="false">FIXED_BOM</f>
        <v>3666</v>
      </c>
      <c r="AI2560" s="24" t="n">
        <f aca="false">(AG2560+AH2560)*(1+CONT)</f>
        <v>12349.2117685955</v>
      </c>
      <c r="AJ2560" s="24" t="n">
        <f aca="false">IF(AR2560&gt;0,AI2560/AR2560,1000000000000)</f>
        <v>245.680873768481</v>
      </c>
      <c r="AK2560" s="8" t="n">
        <f aca="false">IF(AND(AP2560&gt;=V_NEED,AR2560&gt;=P_MIN,AQ2560&gt;=Z_MIN,F2560&lt;=N_CAP,D2560&lt;=R_MAX,OR(CORONA_REQ=0,O2560&gt;=G2560),OR(CORE_MODE&lt;&gt;3,E_CORE&lt;=E_NULL_MAX)),1,0)</f>
        <v>0</v>
      </c>
      <c r="AL2560" s="31" t="n">
        <f aca="false">IF(AK2560=1,IF(OBJECTIVE=1,AI2560,AJ2560),1000000000000)+ROW()*0.000000001</f>
        <v>1000000000000</v>
      </c>
      <c r="AM2560" s="31" t="n">
        <v>9.805471</v>
      </c>
      <c r="AN2560" s="41" t="n">
        <v>1.456751</v>
      </c>
      <c r="AO2560" s="31" t="n">
        <v>49.575758</v>
      </c>
      <c r="AP2560" s="31" t="n">
        <f aca="false">IF(CORE_MODE=1,G2560,IF(OR(CORE_MODE=3,CORE_MODE=4),G2560+(CHOOSE(N_CW+1,0,1,CW_N2,CW_N3,CW_N4,CW_N5,CW_N6)+CHOOSE(N_CW_A+1,0,CW_A1,CW_A2))*CW_PER_SWING*AM2560,AM2560))</f>
        <v>37.716861300873</v>
      </c>
      <c r="AQ2560" s="41" t="n">
        <f aca="false">IF(CORE_MODE=2,AN2560,K2560)</f>
        <v>1.468863</v>
      </c>
      <c r="AR2560" s="31" t="n">
        <f aca="false">IF(CORE_MODE=2,AO2560,L2560)</f>
        <v>50.265255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31" t="n">
        <v>16.907073</v>
      </c>
      <c r="H2561" s="8" t="n">
        <v>51.777033</v>
      </c>
      <c r="I2561" s="8" t="n">
        <v>693.200976</v>
      </c>
      <c r="J2561" s="31" t="n">
        <v>13.388194</v>
      </c>
      <c r="K2561" s="41" t="n">
        <v>1.460903</v>
      </c>
      <c r="L2561" s="31" t="n">
        <v>7.933501</v>
      </c>
      <c r="M2561" s="8" t="n">
        <v>118</v>
      </c>
      <c r="N2561" s="8" t="n">
        <v>848</v>
      </c>
      <c r="O2561" s="31" t="n">
        <v>15.22784</v>
      </c>
      <c r="P2561" s="31" t="n">
        <v>10.505117</v>
      </c>
      <c r="Q2561" s="31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31" t="n">
        <v>4.905469</v>
      </c>
      <c r="W2561" s="41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2*ROUNDUP(G2561*1000/V_ZENER,0)*PRICE_Z+(4+IF(CORE_MODE=1,1,0)+IF(OR(CORE_MODE=3,CORE_MODE=4),1+2*N_CW+2*N_CW_A,0))*ROUNDUP(G2561*DIODE_SAFETY/V_STICK,0)*PRICE_STICK</f>
        <v>147</v>
      </c>
      <c r="AG2561" s="24" t="n">
        <f aca="false">SUM(X2561:AF2561)</f>
        <v>2057.22780624</v>
      </c>
      <c r="AH2561" s="20" t="n">
        <f aca="false">FIXED_BOM</f>
        <v>3666</v>
      </c>
      <c r="AI2561" s="24" t="n">
        <f aca="false">(AG2561+AH2561)*(1+CONT)</f>
        <v>6581.711977176</v>
      </c>
      <c r="AJ2561" s="24" t="n">
        <f aca="false">IF(AR2561&gt;0,AI2561/AR2561,1000000000000)</f>
        <v>829.610026793467</v>
      </c>
      <c r="AK2561" s="8" t="n">
        <f aca="false">IF(AND(AP2561&gt;=V_NEED,AR2561&gt;=P_MIN,AQ2561&gt;=Z_MIN,F2561&lt;=N_CAP,D2561&lt;=R_MAX,OR(CORONA_REQ=0,O2561&gt;=G2561),OR(CORE_MODE&lt;&gt;3,E_CORE&lt;=E_NULL_MAX)),1,0)</f>
        <v>0</v>
      </c>
      <c r="AL2561" s="31" t="n">
        <f aca="false">IF(AK2561=1,IF(OBJECTIVE=1,AI2561,AJ2561),1000000000000)+ROW()*0.000000001</f>
        <v>1000000000000</v>
      </c>
      <c r="AM2561" s="31" t="n">
        <v>9.327906</v>
      </c>
      <c r="AN2561" s="41" t="n">
        <v>1.393273</v>
      </c>
      <c r="AO2561" s="31" t="n">
        <v>7.25502</v>
      </c>
      <c r="AP2561" s="31" t="n">
        <f aca="false">IF(CORE_MODE=1,G2561,IF(OR(CORE_MODE=3,CORE_MODE=4),G2561+(CHOOSE(N_CW+1,0,1,CW_N2,CW_N3,CW_N4,CW_N5,CW_N6)+CHOOSE(N_CW_A+1,0,CW_A1,CW_A2))*CW_PER_SWING*AM2561,AM2561))</f>
        <v>36.703342771278</v>
      </c>
      <c r="AQ2561" s="41" t="n">
        <f aca="false">IF(CORE_MODE=2,AN2561,K2561)</f>
        <v>1.460903</v>
      </c>
      <c r="AR2561" s="31" t="n">
        <f aca="false">IF(CORE_MODE=2,AO2561,L2561)</f>
        <v>7.933501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31" t="n">
        <v>16.907073</v>
      </c>
      <c r="H2562" s="8" t="n">
        <v>80.221051</v>
      </c>
      <c r="I2562" s="8" t="n">
        <v>1089.31582</v>
      </c>
      <c r="J2562" s="31" t="n">
        <v>13.578927</v>
      </c>
      <c r="K2562" s="41" t="n">
        <v>1.491532</v>
      </c>
      <c r="L2562" s="31" t="n">
        <v>13.045621</v>
      </c>
      <c r="M2562" s="8" t="n">
        <v>170.5</v>
      </c>
      <c r="N2562" s="8" t="n">
        <v>953</v>
      </c>
      <c r="O2562" s="31" t="n">
        <v>15.22784</v>
      </c>
      <c r="P2562" s="31" t="n">
        <v>15.757675</v>
      </c>
      <c r="Q2562" s="31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31" t="n">
        <v>6.438428</v>
      </c>
      <c r="W2562" s="41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2*ROUNDUP(G2562*1000/V_ZENER,0)*PRICE_Z+(4+IF(CORE_MODE=1,1,0)+IF(OR(CORE_MODE=3,CORE_MODE=4),1+2*N_CW+2*N_CW_A,0))*ROUNDUP(G2562*DIODE_SAFETY/V_STICK,0)*PRICE_STICK</f>
        <v>147</v>
      </c>
      <c r="AG2562" s="24" t="n">
        <f aca="false">SUM(X2562:AF2562)</f>
        <v>2759.56607179</v>
      </c>
      <c r="AH2562" s="20" t="n">
        <f aca="false">FIXED_BOM</f>
        <v>3666</v>
      </c>
      <c r="AI2562" s="24" t="n">
        <f aca="false">(AG2562+AH2562)*(1+CONT)</f>
        <v>7389.4009825585</v>
      </c>
      <c r="AJ2562" s="24" t="n">
        <f aca="false">IF(AR2562&gt;0,AI2562/AR2562,1000000000000)</f>
        <v>566.427691143143</v>
      </c>
      <c r="AK2562" s="8" t="n">
        <f aca="false">IF(AND(AP2562&gt;=V_NEED,AR2562&gt;=P_MIN,AQ2562&gt;=Z_MIN,F2562&lt;=N_CAP,D2562&lt;=R_MAX,OR(CORONA_REQ=0,O2562&gt;=G2562),OR(CORE_MODE&lt;&gt;3,E_CORE&lt;=E_NULL_MAX)),1,0)</f>
        <v>0</v>
      </c>
      <c r="AL2562" s="31" t="n">
        <f aca="false">IF(AK2562=1,IF(OBJECTIVE=1,AI2562,AJ2562),1000000000000)+ROW()*0.000000001</f>
        <v>1000000000000</v>
      </c>
      <c r="AM2562" s="31" t="n">
        <v>9.404538</v>
      </c>
      <c r="AN2562" s="41" t="n">
        <v>1.443947</v>
      </c>
      <c r="AO2562" s="31" t="n">
        <v>12.350369</v>
      </c>
      <c r="AP2562" s="31" t="n">
        <f aca="false">IF(CORE_MODE=1,G2562,IF(OR(CORE_MODE=3,CORE_MODE=4),G2562+(CHOOSE(N_CW+1,0,1,CW_N2,CW_N3,CW_N4,CW_N5,CW_N6)+CHOOSE(N_CW_A+1,0,CW_A1,CW_A2))*CW_PER_SWING*AM2562,AM2562))</f>
        <v>36.865976029494</v>
      </c>
      <c r="AQ2562" s="41" t="n">
        <f aca="false">IF(CORE_MODE=2,AN2562,K2562)</f>
        <v>1.491532</v>
      </c>
      <c r="AR2562" s="31" t="n">
        <f aca="false">IF(CORE_MODE=2,AO2562,L2562)</f>
        <v>13.045621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31" t="n">
        <v>16.907073</v>
      </c>
      <c r="H2563" s="8" t="n">
        <v>108.66507</v>
      </c>
      <c r="I2563" s="8" t="n">
        <v>1485.430664</v>
      </c>
      <c r="J2563" s="31" t="n">
        <v>13.669808</v>
      </c>
      <c r="K2563" s="41" t="n">
        <v>1.506214</v>
      </c>
      <c r="L2563" s="31" t="n">
        <v>18.157761</v>
      </c>
      <c r="M2563" s="8" t="n">
        <v>233.5</v>
      </c>
      <c r="N2563" s="8" t="n">
        <v>1079</v>
      </c>
      <c r="O2563" s="31" t="n">
        <v>15.22784</v>
      </c>
      <c r="P2563" s="31" t="n">
        <v>21.010233</v>
      </c>
      <c r="Q2563" s="31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31" t="n">
        <v>8.277979</v>
      </c>
      <c r="W2563" s="41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2*ROUNDUP(G2563*1000/V_ZENER,0)*PRICE_Z+(4+IF(CORE_MODE=1,1,0)+IF(OR(CORE_MODE=3,CORE_MODE=4),1+2*N_CW+2*N_CW_A,0))*ROUNDUP(G2563*DIODE_SAFETY/V_STICK,0)*PRICE_STICK</f>
        <v>147</v>
      </c>
      <c r="AG2563" s="24" t="n">
        <f aca="false">SUM(X2563:AF2563)</f>
        <v>3598.26240369</v>
      </c>
      <c r="AH2563" s="20" t="n">
        <f aca="false">FIXED_BOM</f>
        <v>3666</v>
      </c>
      <c r="AI2563" s="24" t="n">
        <f aca="false">(AG2563+AH2563)*(1+CONT)</f>
        <v>8353.9017642435</v>
      </c>
      <c r="AJ2563" s="24" t="n">
        <f aca="false">IF(AR2563&gt;0,AI2563/AR2563,1000000000000)</f>
        <v>460.073340773871</v>
      </c>
      <c r="AK2563" s="8" t="n">
        <f aca="false">IF(AND(AP2563&gt;=V_NEED,AR2563&gt;=P_MIN,AQ2563&gt;=Z_MIN,F2563&lt;=N_CAP,D2563&lt;=R_MAX,OR(CORONA_REQ=0,O2563&gt;=G2563),OR(CORE_MODE&lt;&gt;3,E_CORE&lt;=E_NULL_MAX)),1,0)</f>
        <v>0</v>
      </c>
      <c r="AL2563" s="31" t="n">
        <f aca="false">IF(AK2563=1,IF(OBJECTIVE=1,AI2563,AJ2563),1000000000000)+ROW()*0.000000001</f>
        <v>1000000000000</v>
      </c>
      <c r="AM2563" s="31" t="n">
        <v>9.456774</v>
      </c>
      <c r="AN2563" s="41" t="n">
        <v>1.470986</v>
      </c>
      <c r="AO2563" s="31" t="n">
        <v>17.495625</v>
      </c>
      <c r="AP2563" s="31" t="n">
        <f aca="false">IF(CORE_MODE=1,G2563,IF(OR(CORE_MODE=3,CORE_MODE=4),G2563+(CHOOSE(N_CW+1,0,1,CW_N2,CW_N3,CW_N4,CW_N5,CW_N6)+CHOOSE(N_CW_A+1,0,CW_A1,CW_A2))*CW_PER_SWING*AM2563,AM2563))</f>
        <v>36.976834559562</v>
      </c>
      <c r="AQ2563" s="41" t="n">
        <f aca="false">IF(CORE_MODE=2,AN2563,K2563)</f>
        <v>1.506214</v>
      </c>
      <c r="AR2563" s="31" t="n">
        <f aca="false">IF(CORE_MODE=2,AO2563,L2563)</f>
        <v>18.157761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31" t="n">
        <v>16.907073</v>
      </c>
      <c r="H2564" s="8" t="n">
        <v>137.109089</v>
      </c>
      <c r="I2564" s="8" t="n">
        <v>1881.545507</v>
      </c>
      <c r="J2564" s="31" t="n">
        <v>13.722982</v>
      </c>
      <c r="K2564" s="41" t="n">
        <v>1.515393</v>
      </c>
      <c r="L2564" s="31" t="n">
        <v>23.28853</v>
      </c>
      <c r="M2564" s="8" t="n">
        <v>286</v>
      </c>
      <c r="N2564" s="8" t="n">
        <v>1184</v>
      </c>
      <c r="O2564" s="31" t="n">
        <v>15.22784</v>
      </c>
      <c r="P2564" s="31" t="n">
        <v>26.262792</v>
      </c>
      <c r="Q2564" s="31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31" t="n">
        <v>9.810938</v>
      </c>
      <c r="W2564" s="41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2*ROUNDUP(G2564*1000/V_ZENER,0)*PRICE_Z+(4+IF(CORE_MODE=1,1,0)+IF(OR(CORE_MODE=3,CORE_MODE=4),1+2*N_CW+2*N_CW_A,0))*ROUNDUP(G2564*DIODE_SAFETY/V_STICK,0)*PRICE_STICK</f>
        <v>147</v>
      </c>
      <c r="AG2564" s="24" t="n">
        <f aca="false">SUM(X2564:AF2564)</f>
        <v>4300.60068121</v>
      </c>
      <c r="AH2564" s="20" t="n">
        <f aca="false">FIXED_BOM</f>
        <v>3666</v>
      </c>
      <c r="AI2564" s="24" t="n">
        <f aca="false">(AG2564+AH2564)*(1+CONT)</f>
        <v>9161.5907833915</v>
      </c>
      <c r="AJ2564" s="24" t="n">
        <f aca="false">IF(AR2564&gt;0,AI2564/AR2564,1000000000000)</f>
        <v>393.394979562536</v>
      </c>
      <c r="AK2564" s="8" t="n">
        <f aca="false">IF(AND(AP2564&gt;=V_NEED,AR2564&gt;=P_MIN,AQ2564&gt;=Z_MIN,F2564&lt;=N_CAP,D2564&lt;=R_MAX,OR(CORONA_REQ=0,O2564&gt;=G2564),OR(CORE_MODE&lt;&gt;3,E_CORE&lt;=E_NULL_MAX)),1,0)</f>
        <v>0</v>
      </c>
      <c r="AL2564" s="31" t="n">
        <f aca="false">IF(AK2564=1,IF(OBJECTIVE=1,AI2564,AJ2564),1000000000000)+ROW()*0.000000001</f>
        <v>1000000000000</v>
      </c>
      <c r="AM2564" s="31" t="n">
        <v>9.527757</v>
      </c>
      <c r="AN2564" s="41" t="n">
        <v>1.485823</v>
      </c>
      <c r="AO2564" s="31" t="n">
        <v>22.593272</v>
      </c>
      <c r="AP2564" s="31" t="n">
        <f aca="false">IF(CORE_MODE=1,G2564,IF(OR(CORE_MODE=3,CORE_MODE=4),G2564+(CHOOSE(N_CW+1,0,1,CW_N2,CW_N3,CW_N4,CW_N5,CW_N6)+CHOOSE(N_CW_A+1,0,CW_A1,CW_A2))*CW_PER_SWING*AM2564,AM2564))</f>
        <v>37.127479154091</v>
      </c>
      <c r="AQ2564" s="41" t="n">
        <f aca="false">IF(CORE_MODE=2,AN2564,K2564)</f>
        <v>1.515393</v>
      </c>
      <c r="AR2564" s="31" t="n">
        <f aca="false">IF(CORE_MODE=2,AO2564,L2564)</f>
        <v>23.28853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31" t="n">
        <v>16.907073</v>
      </c>
      <c r="H2565" s="8" t="n">
        <v>165.553107</v>
      </c>
      <c r="I2565" s="8" t="n">
        <v>2277.660351</v>
      </c>
      <c r="J2565" s="31" t="n">
        <v>13.757883</v>
      </c>
      <c r="K2565" s="41" t="n">
        <v>1.521922</v>
      </c>
      <c r="L2565" s="31" t="n">
        <v>28.438289</v>
      </c>
      <c r="M2565" s="8" t="n">
        <v>349</v>
      </c>
      <c r="N2565" s="8" t="n">
        <v>1310</v>
      </c>
      <c r="O2565" s="31" t="n">
        <v>15.22784</v>
      </c>
      <c r="P2565" s="31" t="n">
        <v>31.51535</v>
      </c>
      <c r="Q2565" s="31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31" t="n">
        <v>11.650488</v>
      </c>
      <c r="W2565" s="41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2*ROUNDUP(G2565*1000/V_ZENER,0)*PRICE_Z+(4+IF(CORE_MODE=1,1,0)+IF(OR(CORE_MODE=3,CORE_MODE=4),1+2*N_CW+2*N_CW_A,0))*ROUNDUP(G2565*DIODE_SAFETY/V_STICK,0)*PRICE_STICK</f>
        <v>147</v>
      </c>
      <c r="AG2565" s="24" t="n">
        <f aca="false">SUM(X2565:AF2565)</f>
        <v>5139.29689161</v>
      </c>
      <c r="AH2565" s="20" t="n">
        <f aca="false">FIXED_BOM</f>
        <v>3666</v>
      </c>
      <c r="AI2565" s="24" t="n">
        <f aca="false">(AG2565+AH2565)*(1+CONT)</f>
        <v>10126.0914253515</v>
      </c>
      <c r="AJ2565" s="24" t="n">
        <f aca="false">IF(AR2565&gt;0,AI2565/AR2565,1000000000000)</f>
        <v>356.072456586664</v>
      </c>
      <c r="AK2565" s="8" t="n">
        <f aca="false">IF(AND(AP2565&gt;=V_NEED,AR2565&gt;=P_MIN,AQ2565&gt;=Z_MIN,F2565&lt;=N_CAP,D2565&lt;=R_MAX,OR(CORONA_REQ=0,O2565&gt;=G2565),OR(CORE_MODE&lt;&gt;3,E_CORE&lt;=E_NULL_MAX)),1,0)</f>
        <v>0</v>
      </c>
      <c r="AL2565" s="31" t="n">
        <f aca="false">IF(AK2565=1,IF(OBJECTIVE=1,AI2565,AJ2565),1000000000000)+ROW()*0.000000001</f>
        <v>1000000000000</v>
      </c>
      <c r="AM2565" s="31" t="n">
        <v>9.586142</v>
      </c>
      <c r="AN2565" s="41" t="n">
        <v>1.496862</v>
      </c>
      <c r="AO2565" s="31" t="n">
        <v>27.734947</v>
      </c>
      <c r="AP2565" s="31" t="n">
        <f aca="false">IF(CORE_MODE=1,G2565,IF(OR(CORE_MODE=3,CORE_MODE=4),G2565+(CHOOSE(N_CW+1,0,1,CW_N2,CW_N3,CW_N4,CW_N5,CW_N6)+CHOOSE(N_CW_A+1,0,CW_A1,CW_A2))*CW_PER_SWING*AM2565,AM2565))</f>
        <v>37.251387479346</v>
      </c>
      <c r="AQ2565" s="41" t="n">
        <f aca="false">IF(CORE_MODE=2,AN2565,K2565)</f>
        <v>1.521922</v>
      </c>
      <c r="AR2565" s="31" t="n">
        <f aca="false">IF(CORE_MODE=2,AO2565,L2565)</f>
        <v>28.438289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31" t="n">
        <v>16.907073</v>
      </c>
      <c r="H2566" s="8" t="n">
        <v>222.441145</v>
      </c>
      <c r="I2566" s="8" t="n">
        <v>3069.890038</v>
      </c>
      <c r="J2566" s="31" t="n">
        <v>13.800909</v>
      </c>
      <c r="K2566" s="41" t="n">
        <v>1.528921</v>
      </c>
      <c r="L2566" s="31" t="n">
        <v>38.681934</v>
      </c>
      <c r="M2566" s="8" t="n">
        <v>464.5</v>
      </c>
      <c r="N2566" s="8" t="n">
        <v>1541</v>
      </c>
      <c r="O2566" s="31" t="n">
        <v>15.22784</v>
      </c>
      <c r="P2566" s="31" t="n">
        <v>42.020467</v>
      </c>
      <c r="Q2566" s="31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31" t="n">
        <v>15.022998</v>
      </c>
      <c r="W2566" s="41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2*ROUNDUP(G2566*1000/V_ZENER,0)*PRICE_Z+(4+IF(CORE_MODE=1,1,0)+IF(OR(CORE_MODE=3,CORE_MODE=4),1+2*N_CW+2*N_CW_A,0))*ROUNDUP(G2566*DIODE_SAFETY/V_STICK,0)*PRICE_STICK</f>
        <v>147</v>
      </c>
      <c r="AG2566" s="24" t="n">
        <f aca="false">SUM(X2566:AF2566)</f>
        <v>6680.33150103</v>
      </c>
      <c r="AH2566" s="20" t="n">
        <f aca="false">FIXED_BOM</f>
        <v>3666</v>
      </c>
      <c r="AI2566" s="24" t="n">
        <f aca="false">(AG2566+AH2566)*(1+CONT)</f>
        <v>11898.2812261845</v>
      </c>
      <c r="AJ2566" s="24" t="n">
        <f aca="false">IF(AR2566&gt;0,AI2566/AR2566,1000000000000)</f>
        <v>307.592718248899</v>
      </c>
      <c r="AK2566" s="8" t="n">
        <f aca="false">IF(AND(AP2566&gt;=V_NEED,AR2566&gt;=P_MIN,AQ2566&gt;=Z_MIN,F2566&lt;=N_CAP,D2566&lt;=R_MAX,OR(CORONA_REQ=0,O2566&gt;=G2566),OR(CORE_MODE&lt;&gt;3,E_CORE&lt;=E_NULL_MAX)),1,0)</f>
        <v>0</v>
      </c>
      <c r="AL2566" s="31" t="n">
        <f aca="false">IF(AK2566=1,IF(OBJECTIVE=1,AI2566,AJ2566),1000000000000)+ROW()*0.000000001</f>
        <v>1000000000000</v>
      </c>
      <c r="AM2566" s="31" t="n">
        <v>9.685992</v>
      </c>
      <c r="AN2566" s="41" t="n">
        <v>1.51077</v>
      </c>
      <c r="AO2566" s="31" t="n">
        <v>38.021865</v>
      </c>
      <c r="AP2566" s="31" t="n">
        <f aca="false">IF(CORE_MODE=1,G2566,IF(OR(CORE_MODE=3,CORE_MODE=4),G2566+(CHOOSE(N_CW+1,0,1,CW_N2,CW_N3,CW_N4,CW_N5,CW_N6)+CHOOSE(N_CW_A+1,0,CW_A1,CW_A2))*CW_PER_SWING*AM2566,AM2566))</f>
        <v>37.463295439896</v>
      </c>
      <c r="AQ2566" s="41" t="n">
        <f aca="false">IF(CORE_MODE=2,AN2566,K2566)</f>
        <v>1.528921</v>
      </c>
      <c r="AR2566" s="31" t="n">
        <f aca="false">IF(CORE_MODE=2,AO2566,L2566)</f>
        <v>38.681934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31" t="n">
        <v>16.907073</v>
      </c>
      <c r="H2567" s="8" t="n">
        <v>68.995402</v>
      </c>
      <c r="I2567" s="8" t="n">
        <v>835.796686</v>
      </c>
      <c r="J2567" s="31" t="n">
        <v>12.113803</v>
      </c>
      <c r="K2567" s="41" t="n">
        <v>1.456787</v>
      </c>
      <c r="L2567" s="31" t="n">
        <v>9.517175</v>
      </c>
      <c r="M2567" s="8" t="n">
        <v>128.5</v>
      </c>
      <c r="N2567" s="8" t="n">
        <v>869</v>
      </c>
      <c r="O2567" s="31" t="n">
        <v>15.22784</v>
      </c>
      <c r="P2567" s="31" t="n">
        <v>12.48432</v>
      </c>
      <c r="Q2567" s="31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31" t="n">
        <v>5.212061</v>
      </c>
      <c r="W2567" s="41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2*ROUNDUP(G2567*1000/V_ZENER,0)*PRICE_Z+(4+IF(CORE_MODE=1,1,0)+IF(OR(CORE_MODE=3,CORE_MODE=4),1+2*N_CW+2*N_CW_A,0))*ROUNDUP(G2567*DIODE_SAFETY/V_STICK,0)*PRICE_STICK</f>
        <v>147</v>
      </c>
      <c r="AG2567" s="24" t="n">
        <f aca="false">SUM(X2567:AF2567)</f>
        <v>2217.27688844</v>
      </c>
      <c r="AH2567" s="20" t="n">
        <f aca="false">FIXED_BOM</f>
        <v>3666</v>
      </c>
      <c r="AI2567" s="24" t="n">
        <f aca="false">(AG2567+AH2567)*(1+CONT)</f>
        <v>6765.768421706</v>
      </c>
      <c r="AJ2567" s="24" t="n">
        <f aca="false">IF(AR2567&gt;0,AI2567/AR2567,1000000000000)</f>
        <v>710.90091562948</v>
      </c>
      <c r="AK2567" s="8" t="n">
        <f aca="false">IF(AND(AP2567&gt;=V_NEED,AR2567&gt;=P_MIN,AQ2567&gt;=Z_MIN,F2567&lt;=N_CAP,D2567&lt;=R_MAX,OR(CORONA_REQ=0,O2567&gt;=G2567),OR(CORE_MODE&lt;&gt;3,E_CORE&lt;=E_NULL_MAX)),1,0)</f>
        <v>0</v>
      </c>
      <c r="AL2567" s="31" t="n">
        <f aca="false">IF(AK2567=1,IF(OBJECTIVE=1,AI2567,AJ2567),1000000000000)+ROW()*0.000000001</f>
        <v>1000000000000</v>
      </c>
      <c r="AM2567" s="31" t="n">
        <v>9.332589</v>
      </c>
      <c r="AN2567" s="41" t="n">
        <v>1.401066</v>
      </c>
      <c r="AO2567" s="31" t="n">
        <v>8.858499</v>
      </c>
      <c r="AP2567" s="31" t="n">
        <f aca="false">IF(CORE_MODE=1,G2567,IF(OR(CORE_MODE=3,CORE_MODE=4),G2567+(CHOOSE(N_CW+1,0,1,CW_N2,CW_N3,CW_N4,CW_N5,CW_N6)+CHOOSE(N_CW_A+1,0,CW_A1,CW_A2))*CW_PER_SWING*AM2567,AM2567))</f>
        <v>36.713281328907</v>
      </c>
      <c r="AQ2567" s="41" t="n">
        <f aca="false">IF(CORE_MODE=2,AN2567,K2567)</f>
        <v>1.456787</v>
      </c>
      <c r="AR2567" s="31" t="n">
        <f aca="false">IF(CORE_MODE=2,AO2567,L2567)</f>
        <v>9.517175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31" t="n">
        <v>16.907073</v>
      </c>
      <c r="H2568" s="8" t="n">
        <v>107.278488</v>
      </c>
      <c r="I2568" s="8" t="n">
        <v>1313.394792</v>
      </c>
      <c r="J2568" s="31" t="n">
        <v>12.242853</v>
      </c>
      <c r="K2568" s="41" t="n">
        <v>1.482804</v>
      </c>
      <c r="L2568" s="31" t="n">
        <v>15.5525</v>
      </c>
      <c r="M2568" s="8" t="n">
        <v>181</v>
      </c>
      <c r="N2568" s="8" t="n">
        <v>974</v>
      </c>
      <c r="O2568" s="31" t="n">
        <v>15.22784</v>
      </c>
      <c r="P2568" s="31" t="n">
        <v>18.72648</v>
      </c>
      <c r="Q2568" s="31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31" t="n">
        <v>6.74502</v>
      </c>
      <c r="W2568" s="41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2*ROUNDUP(G2568*1000/V_ZENER,0)*PRICE_Z+(4+IF(CORE_MODE=1,1,0)+IF(OR(CORE_MODE=3,CORE_MODE=4),1+2*N_CW+2*N_CW_A,0))*ROUNDUP(G2568*DIODE_SAFETY/V_STICK,0)*PRICE_STICK</f>
        <v>147</v>
      </c>
      <c r="AG2568" s="24" t="n">
        <f aca="false">SUM(X2568:AF2568)</f>
        <v>2931.46068446</v>
      </c>
      <c r="AH2568" s="20" t="n">
        <f aca="false">FIXED_BOM</f>
        <v>3666</v>
      </c>
      <c r="AI2568" s="24" t="n">
        <f aca="false">(AG2568+AH2568)*(1+CONT)</f>
        <v>7587.079787129</v>
      </c>
      <c r="AJ2568" s="24" t="n">
        <f aca="false">IF(AR2568&gt;0,AI2568/AR2568,1000000000000)</f>
        <v>487.83666851818</v>
      </c>
      <c r="AK2568" s="8" t="n">
        <f aca="false">IF(AND(AP2568&gt;=V_NEED,AR2568&gt;=P_MIN,AQ2568&gt;=Z_MIN,F2568&lt;=N_CAP,D2568&lt;=R_MAX,OR(CORONA_REQ=0,O2568&gt;=G2568),OR(CORE_MODE&lt;&gt;3,E_CORE&lt;=E_NULL_MAX)),1,0)</f>
        <v>0</v>
      </c>
      <c r="AL2568" s="31" t="n">
        <f aca="false">IF(AK2568=1,IF(OBJECTIVE=1,AI2568,AJ2568),1000000000000)+ROW()*0.000000001</f>
        <v>1000000000000</v>
      </c>
      <c r="AM2568" s="31" t="n">
        <v>9.410534</v>
      </c>
      <c r="AN2568" s="41" t="n">
        <v>1.444015</v>
      </c>
      <c r="AO2568" s="31" t="n">
        <v>14.867786</v>
      </c>
      <c r="AP2568" s="31" t="n">
        <f aca="false">IF(CORE_MODE=1,G2568,IF(OR(CORE_MODE=3,CORE_MODE=4),G2568+(CHOOSE(N_CW+1,0,1,CW_N2,CW_N3,CW_N4,CW_N5,CW_N6)+CHOOSE(N_CW_A+1,0,CW_A1,CW_A2))*CW_PER_SWING*AM2568,AM2568))</f>
        <v>36.878701118442</v>
      </c>
      <c r="AQ2568" s="41" t="n">
        <f aca="false">IF(CORE_MODE=2,AN2568,K2568)</f>
        <v>1.482804</v>
      </c>
      <c r="AR2568" s="31" t="n">
        <f aca="false">IF(CORE_MODE=2,AO2568,L2568)</f>
        <v>15.5525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31" t="n">
        <v>16.907073</v>
      </c>
      <c r="H2569" s="8" t="n">
        <v>145.561575</v>
      </c>
      <c r="I2569" s="8" t="n">
        <v>1790.992898</v>
      </c>
      <c r="J2569" s="31" t="n">
        <v>12.304023</v>
      </c>
      <c r="K2569" s="41" t="n">
        <v>1.495224</v>
      </c>
      <c r="L2569" s="31" t="n">
        <v>21.58807</v>
      </c>
      <c r="M2569" s="8" t="n">
        <v>244</v>
      </c>
      <c r="N2569" s="8" t="n">
        <v>1100</v>
      </c>
      <c r="O2569" s="31" t="n">
        <v>15.22784</v>
      </c>
      <c r="P2569" s="31" t="n">
        <v>24.96864</v>
      </c>
      <c r="Q2569" s="31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31" t="n">
        <v>8.58457</v>
      </c>
      <c r="W2569" s="41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2*ROUNDUP(G2569*1000/V_ZENER,0)*PRICE_Z+(4+IF(CORE_MODE=1,1,0)+IF(OR(CORE_MODE=3,CORE_MODE=4),1+2*N_CW+2*N_CW_A,0))*ROUNDUP(G2569*DIODE_SAFETY/V_STICK,0)*PRICE_STICK</f>
        <v>147</v>
      </c>
      <c r="AG2569" s="24" t="n">
        <f aca="false">SUM(X2569:AF2569)</f>
        <v>3782.00249777</v>
      </c>
      <c r="AH2569" s="20" t="n">
        <f aca="false">FIXED_BOM</f>
        <v>3666</v>
      </c>
      <c r="AI2569" s="24" t="n">
        <f aca="false">(AG2569+AH2569)*(1+CONT)</f>
        <v>8565.2028724355</v>
      </c>
      <c r="AJ2569" s="24" t="n">
        <f aca="false">IF(AR2569&gt;0,AI2569/AR2569,1000000000000)</f>
        <v>396.756304404956</v>
      </c>
      <c r="AK2569" s="8" t="n">
        <f aca="false">IF(AND(AP2569&gt;=V_NEED,AR2569&gt;=P_MIN,AQ2569&gt;=Z_MIN,F2569&lt;=N_CAP,D2569&lt;=R_MAX,OR(CORONA_REQ=0,O2569&gt;=G2569),OR(CORE_MODE&lt;&gt;3,E_CORE&lt;=E_NULL_MAX)),1,0)</f>
        <v>0</v>
      </c>
      <c r="AL2569" s="31" t="n">
        <f aca="false">IF(AK2569=1,IF(OBJECTIVE=1,AI2569,AJ2569),1000000000000)+ROW()*0.000000001</f>
        <v>1000000000000</v>
      </c>
      <c r="AM2569" s="31" t="n">
        <v>9.487305</v>
      </c>
      <c r="AN2569" s="41" t="n">
        <v>1.465567</v>
      </c>
      <c r="AO2569" s="31" t="n">
        <v>20.90172</v>
      </c>
      <c r="AP2569" s="31" t="n">
        <f aca="false">IF(CORE_MODE=1,G2569,IF(OR(CORE_MODE=3,CORE_MODE=4),G2569+(CHOOSE(N_CW+1,0,1,CW_N2,CW_N3,CW_N4,CW_N5,CW_N6)+CHOOSE(N_CW_A+1,0,CW_A1,CW_A2))*CW_PER_SWING*AM2569,AM2569))</f>
        <v>37.041629371215</v>
      </c>
      <c r="AQ2569" s="41" t="n">
        <f aca="false">IF(CORE_MODE=2,AN2569,K2569)</f>
        <v>1.495224</v>
      </c>
      <c r="AR2569" s="31" t="n">
        <f aca="false">IF(CORE_MODE=2,AO2569,L2569)</f>
        <v>21.58807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31" t="n">
        <v>16.907073</v>
      </c>
      <c r="H2570" s="8" t="n">
        <v>183.844662</v>
      </c>
      <c r="I2570" s="8" t="n">
        <v>2268.591004</v>
      </c>
      <c r="J2570" s="31" t="n">
        <v>12.339716</v>
      </c>
      <c r="K2570" s="41" t="n">
        <v>1.502211</v>
      </c>
      <c r="L2570" s="31" t="n">
        <v>27.612294</v>
      </c>
      <c r="M2570" s="8" t="n">
        <v>307</v>
      </c>
      <c r="N2570" s="8" t="n">
        <v>1226</v>
      </c>
      <c r="O2570" s="31" t="n">
        <v>15.22784</v>
      </c>
      <c r="P2570" s="31" t="n">
        <v>31.2108</v>
      </c>
      <c r="Q2570" s="31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31" t="n">
        <v>10.424121</v>
      </c>
      <c r="W2570" s="41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2*ROUNDUP(G2570*1000/V_ZENER,0)*PRICE_Z+(4+IF(CORE_MODE=1,1,0)+IF(OR(CORE_MODE=3,CORE_MODE=4),1+2*N_CW+2*N_CW_A,0))*ROUNDUP(G2570*DIODE_SAFETY/V_STICK,0)*PRICE_STICK</f>
        <v>147</v>
      </c>
      <c r="AG2570" s="24" t="n">
        <f aca="false">SUM(X2570:AF2570)</f>
        <v>4632.54436561</v>
      </c>
      <c r="AH2570" s="20" t="n">
        <f aca="false">FIXED_BOM</f>
        <v>3666</v>
      </c>
      <c r="AI2570" s="24" t="n">
        <f aca="false">(AG2570+AH2570)*(1+CONT)</f>
        <v>9543.3260204515</v>
      </c>
      <c r="AJ2570" s="24" t="n">
        <f aca="false">IF(AR2570&gt;0,AI2570/AR2570,1000000000000)</f>
        <v>345.618731295976</v>
      </c>
      <c r="AK2570" s="8" t="n">
        <f aca="false">IF(AND(AP2570&gt;=V_NEED,AR2570&gt;=P_MIN,AQ2570&gt;=Z_MIN,F2570&lt;=N_CAP,D2570&lt;=R_MAX,OR(CORONA_REQ=0,O2570&gt;=G2570),OR(CORE_MODE&lt;&gt;3,E_CORE&lt;=E_NULL_MAX)),1,0)</f>
        <v>0</v>
      </c>
      <c r="AL2570" s="31" t="n">
        <f aca="false">IF(AK2570=1,IF(OBJECTIVE=1,AI2570,AJ2570),1000000000000)+ROW()*0.000000001</f>
        <v>1000000000000</v>
      </c>
      <c r="AM2570" s="31" t="n">
        <v>9.559271</v>
      </c>
      <c r="AN2570" s="41" t="n">
        <v>1.477947</v>
      </c>
      <c r="AO2570" s="31" t="n">
        <v>26.913101</v>
      </c>
      <c r="AP2570" s="31" t="n">
        <f aca="false">IF(CORE_MODE=1,G2570,IF(OR(CORE_MODE=3,CORE_MODE=4),G2570+(CHOOSE(N_CW+1,0,1,CW_N2,CW_N3,CW_N4,CW_N5,CW_N6)+CHOOSE(N_CW_A+1,0,CW_A1,CW_A2))*CW_PER_SWING*AM2570,AM2570))</f>
        <v>37.194360150273</v>
      </c>
      <c r="AQ2570" s="41" t="n">
        <f aca="false">IF(CORE_MODE=2,AN2570,K2570)</f>
        <v>1.502211</v>
      </c>
      <c r="AR2570" s="31" t="n">
        <f aca="false">IF(CORE_MODE=2,AO2570,L2570)</f>
        <v>27.612294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31" t="n">
        <v>16.907073</v>
      </c>
      <c r="H2571" s="8" t="n">
        <v>222.127748</v>
      </c>
      <c r="I2571" s="8" t="n">
        <v>2746.18911</v>
      </c>
      <c r="J2571" s="31" t="n">
        <v>12.363107</v>
      </c>
      <c r="K2571" s="41" t="n">
        <v>1.507258</v>
      </c>
      <c r="L2571" s="31" t="n">
        <v>33.658383</v>
      </c>
      <c r="M2571" s="8" t="n">
        <v>359.5</v>
      </c>
      <c r="N2571" s="8" t="n">
        <v>1331</v>
      </c>
      <c r="O2571" s="31" t="n">
        <v>15.22784</v>
      </c>
      <c r="P2571" s="31" t="n">
        <v>37.45296</v>
      </c>
      <c r="Q2571" s="31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31" t="n">
        <v>11.95708</v>
      </c>
      <c r="W2571" s="41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2*ROUNDUP(G2571*1000/V_ZENER,0)*PRICE_Z+(4+IF(CORE_MODE=1,1,0)+IF(OR(CORE_MODE=3,CORE_MODE=4),1+2*N_CW+2*N_CW_A,0))*ROUNDUP(G2571*DIODE_SAFETY/V_STICK,0)*PRICE_STICK</f>
        <v>147</v>
      </c>
      <c r="AG2571" s="24" t="n">
        <f aca="false">SUM(X2571:AF2571)</f>
        <v>5346.7281671</v>
      </c>
      <c r="AH2571" s="20" t="n">
        <f aca="false">FIXED_BOM</f>
        <v>3666</v>
      </c>
      <c r="AI2571" s="24" t="n">
        <f aca="false">(AG2571+AH2571)*(1+CONT)</f>
        <v>10364.637392165</v>
      </c>
      <c r="AJ2571" s="24" t="n">
        <f aca="false">IF(AR2571&gt;0,AI2571/AR2571,1000000000000)</f>
        <v>307.936284169237</v>
      </c>
      <c r="AK2571" s="8" t="n">
        <f aca="false">IF(AND(AP2571&gt;=V_NEED,AR2571&gt;=P_MIN,AQ2571&gt;=Z_MIN,F2571&lt;=N_CAP,D2571&lt;=R_MAX,OR(CORONA_REQ=0,O2571&gt;=G2571),OR(CORE_MODE&lt;&gt;3,E_CORE&lt;=E_NULL_MAX)),1,0)</f>
        <v>0</v>
      </c>
      <c r="AL2571" s="31" t="n">
        <f aca="false">IF(AK2571=1,IF(OBJECTIVE=1,AI2571,AJ2571),1000000000000)+ROW()*0.000000001</f>
        <v>1000000000000</v>
      </c>
      <c r="AM2571" s="31" t="n">
        <v>9.617323</v>
      </c>
      <c r="AN2571" s="41" t="n">
        <v>1.487406</v>
      </c>
      <c r="AO2571" s="31" t="n">
        <v>32.981842</v>
      </c>
      <c r="AP2571" s="31" t="n">
        <f aca="false">IF(CORE_MODE=1,G2571,IF(OR(CORE_MODE=3,CORE_MODE=4),G2571+(CHOOSE(N_CW+1,0,1,CW_N2,CW_N3,CW_N4,CW_N5,CW_N6)+CHOOSE(N_CW_A+1,0,CW_A1,CW_A2))*CW_PER_SWING*AM2571,AM2571))</f>
        <v>37.317561761949</v>
      </c>
      <c r="AQ2571" s="41" t="n">
        <f aca="false">IF(CORE_MODE=2,AN2571,K2571)</f>
        <v>1.507258</v>
      </c>
      <c r="AR2571" s="31" t="n">
        <f aca="false">IF(CORE_MODE=2,AO2571,L2571)</f>
        <v>33.658383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31" t="n">
        <v>16.907073</v>
      </c>
      <c r="H2572" s="8" t="n">
        <v>298.693922</v>
      </c>
      <c r="I2572" s="8" t="n">
        <v>3701.385322</v>
      </c>
      <c r="J2572" s="31" t="n">
        <v>12.3919</v>
      </c>
      <c r="K2572" s="41" t="n">
        <v>1.512417</v>
      </c>
      <c r="L2572" s="31" t="n">
        <v>45.682637</v>
      </c>
      <c r="M2572" s="8" t="n">
        <v>485.5</v>
      </c>
      <c r="N2572" s="8" t="n">
        <v>1583</v>
      </c>
      <c r="O2572" s="31" t="n">
        <v>15.22784</v>
      </c>
      <c r="P2572" s="31" t="n">
        <v>49.93728</v>
      </c>
      <c r="Q2572" s="31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31" t="n">
        <v>15.636182</v>
      </c>
      <c r="W2572" s="41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2*ROUNDUP(G2572*1000/V_ZENER,0)*PRICE_Z+(4+IF(CORE_MODE=1,1,0)+IF(OR(CORE_MODE=3,CORE_MODE=4),1+2*N_CW+2*N_CW_A,0))*ROUNDUP(G2572*DIODE_SAFETY/V_STICK,0)*PRICE_STICK</f>
        <v>147</v>
      </c>
      <c r="AG2572" s="24" t="n">
        <f aca="false">SUM(X2572:AF2572)</f>
        <v>7047.81185325</v>
      </c>
      <c r="AH2572" s="20" t="n">
        <f aca="false">FIXED_BOM</f>
        <v>3666</v>
      </c>
      <c r="AI2572" s="24" t="n">
        <f aca="false">(AG2572+AH2572)*(1+CONT)</f>
        <v>12320.8836312375</v>
      </c>
      <c r="AJ2572" s="24" t="n">
        <f aca="false">IF(AR2572&gt;0,AI2572/AR2572,1000000000000)</f>
        <v>269.706051146686</v>
      </c>
      <c r="AK2572" s="8" t="n">
        <f aca="false">IF(AND(AP2572&gt;=V_NEED,AR2572&gt;=P_MIN,AQ2572&gt;=Z_MIN,F2572&lt;=N_CAP,D2572&lt;=R_MAX,OR(CORONA_REQ=0,O2572&gt;=G2572),OR(CORE_MODE&lt;&gt;3,E_CORE&lt;=E_NULL_MAX)),1,0)</f>
        <v>0</v>
      </c>
      <c r="AL2572" s="31" t="n">
        <f aca="false">IF(AK2572=1,IF(OBJECTIVE=1,AI2572,AJ2572),1000000000000)+ROW()*0.000000001</f>
        <v>1000000000000</v>
      </c>
      <c r="AM2572" s="31" t="n">
        <v>9.785397</v>
      </c>
      <c r="AN2572" s="41" t="n">
        <v>1.497225</v>
      </c>
      <c r="AO2572" s="31" t="n">
        <v>44.998148</v>
      </c>
      <c r="AP2572" s="31" t="n">
        <f aca="false">IF(CORE_MODE=1,G2572,IF(OR(CORE_MODE=3,CORE_MODE=4),G2572+(CHOOSE(N_CW+1,0,1,CW_N2,CW_N3,CW_N4,CW_N5,CW_N6)+CHOOSE(N_CW_A+1,0,CW_A1,CW_A2))*CW_PER_SWING*AM2572,AM2572))</f>
        <v>37.674258993411</v>
      </c>
      <c r="AQ2572" s="41" t="n">
        <f aca="false">IF(CORE_MODE=2,AN2572,K2572)</f>
        <v>1.512417</v>
      </c>
      <c r="AR2572" s="31" t="n">
        <f aca="false">IF(CORE_MODE=2,AO2572,L2572)</f>
        <v>45.682637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31" t="n">
        <v>16.907073</v>
      </c>
      <c r="H2573" s="8" t="n">
        <v>104.839248</v>
      </c>
      <c r="I2573" s="8" t="n">
        <v>977.298184</v>
      </c>
      <c r="J2573" s="31" t="n">
        <v>9.321873</v>
      </c>
      <c r="K2573" s="41" t="n">
        <v>1.415947</v>
      </c>
      <c r="L2573" s="31" t="n">
        <v>10.446727</v>
      </c>
      <c r="M2573" s="8" t="n">
        <v>128.5</v>
      </c>
      <c r="N2573" s="8" t="n">
        <v>869</v>
      </c>
      <c r="O2573" s="31" t="n">
        <v>15.22784</v>
      </c>
      <c r="P2573" s="31" t="n">
        <v>14.463523</v>
      </c>
      <c r="Q2573" s="31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31" t="n">
        <v>5.212061</v>
      </c>
      <c r="W2573" s="41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2*ROUNDUP(G2573*1000/V_ZENER,0)*PRICE_Z+(4+IF(CORE_MODE=1,1,0)+IF(OR(CORE_MODE=3,CORE_MODE=4),1+2*N_CW+2*N_CW_A,0))*ROUNDUP(G2573*DIODE_SAFETY/V_STICK,0)*PRICE_STICK</f>
        <v>147</v>
      </c>
      <c r="AG2573" s="24" t="n">
        <f aca="false">SUM(X2573:AF2573)</f>
        <v>2240.96794835</v>
      </c>
      <c r="AH2573" s="20" t="n">
        <f aca="false">FIXED_BOM</f>
        <v>3666</v>
      </c>
      <c r="AI2573" s="24" t="n">
        <f aca="false">(AG2573+AH2573)*(1+CONT)</f>
        <v>6793.0131406025</v>
      </c>
      <c r="AJ2573" s="24" t="n">
        <f aca="false">IF(AR2573&gt;0,AI2573/AR2573,1000000000000)</f>
        <v>650.252767264092</v>
      </c>
      <c r="AK2573" s="8" t="n">
        <f aca="false">IF(AND(AP2573&gt;=V_NEED,AR2573&gt;=P_MIN,AQ2573&gt;=Z_MIN,F2573&lt;=N_CAP,D2573&lt;=R_MAX,OR(CORONA_REQ=0,O2573&gt;=G2573),OR(CORE_MODE&lt;&gt;3,E_CORE&lt;=E_NULL_MAX)),1,0)</f>
        <v>0</v>
      </c>
      <c r="AL2573" s="31" t="n">
        <f aca="false">IF(AK2573=1,IF(OBJECTIVE=1,AI2573,AJ2573),1000000000000)+ROW()*0.000000001</f>
        <v>1000000000000</v>
      </c>
      <c r="AM2573" s="31" t="n">
        <v>9.28184</v>
      </c>
      <c r="AN2573" s="41" t="n">
        <v>1.370876</v>
      </c>
      <c r="AO2573" s="31" t="n">
        <v>9.773939</v>
      </c>
      <c r="AP2573" s="31" t="n">
        <f aca="false">IF(CORE_MODE=1,G2573,IF(OR(CORE_MODE=3,CORE_MODE=4),G2573+(CHOOSE(N_CW+1,0,1,CW_N2,CW_N3,CW_N4,CW_N5,CW_N6)+CHOOSE(N_CW_A+1,0,CW_A1,CW_A2))*CW_PER_SWING*AM2573,AM2573))</f>
        <v>36.60557860392</v>
      </c>
      <c r="AQ2573" s="41" t="n">
        <f aca="false">IF(CORE_MODE=2,AN2573,K2573)</f>
        <v>1.415947</v>
      </c>
      <c r="AR2573" s="31" t="n">
        <f aca="false">IF(CORE_MODE=2,AO2573,L2573)</f>
        <v>10.446727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31" t="n">
        <v>16.907073</v>
      </c>
      <c r="H2574" s="8" t="n">
        <v>163.604533</v>
      </c>
      <c r="I2574" s="8" t="n">
        <v>1535.75429</v>
      </c>
      <c r="J2574" s="31" t="n">
        <v>9.386991</v>
      </c>
      <c r="K2574" s="41" t="n">
        <v>1.43598</v>
      </c>
      <c r="L2574" s="31" t="n">
        <v>16.971669</v>
      </c>
      <c r="M2574" s="8" t="n">
        <v>191.5</v>
      </c>
      <c r="N2574" s="8" t="n">
        <v>995</v>
      </c>
      <c r="O2574" s="31" t="n">
        <v>15.22784</v>
      </c>
      <c r="P2574" s="31" t="n">
        <v>21.695285</v>
      </c>
      <c r="Q2574" s="31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31" t="n">
        <v>7.051611</v>
      </c>
      <c r="W2574" s="41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2*ROUNDUP(G2574*1000/V_ZENER,0)*PRICE_Z+(4+IF(CORE_MODE=1,1,0)+IF(OR(CORE_MODE=3,CORE_MODE=4),1+2*N_CW+2*N_CW_A,0))*ROUNDUP(G2574*DIODE_SAFETY/V_STICK,0)*PRICE_STICK</f>
        <v>147</v>
      </c>
      <c r="AG2574" s="24" t="n">
        <f aca="false">SUM(X2574:AF2574)</f>
        <v>3103.35529213</v>
      </c>
      <c r="AH2574" s="20" t="n">
        <f aca="false">FIXED_BOM</f>
        <v>3666</v>
      </c>
      <c r="AI2574" s="24" t="n">
        <f aca="false">(AG2574+AH2574)*(1+CONT)</f>
        <v>7784.7585859495</v>
      </c>
      <c r="AJ2574" s="24" t="n">
        <f aca="false">IF(AR2574&gt;0,AI2574/AR2574,1000000000000)</f>
        <v>458.691398350363</v>
      </c>
      <c r="AK2574" s="8" t="n">
        <f aca="false">IF(AND(AP2574&gt;=V_NEED,AR2574&gt;=P_MIN,AQ2574&gt;=Z_MIN,F2574&lt;=N_CAP,D2574&lt;=R_MAX,OR(CORONA_REQ=0,O2574&gt;=G2574),OR(CORE_MODE&lt;&gt;3,E_CORE&lt;=E_NULL_MAX)),1,0)</f>
        <v>0</v>
      </c>
      <c r="AL2574" s="31" t="n">
        <f aca="false">IF(AK2574=1,IF(OBJECTIVE=1,AI2574,AJ2574),1000000000000)+ROW()*0.000000001</f>
        <v>1000000000000</v>
      </c>
      <c r="AM2574" s="31" t="n">
        <v>9.362117</v>
      </c>
      <c r="AN2574" s="41" t="n">
        <v>1.406238</v>
      </c>
      <c r="AO2574" s="31" t="n">
        <v>16.321782</v>
      </c>
      <c r="AP2574" s="31" t="n">
        <f aca="false">IF(CORE_MODE=1,G2574,IF(OR(CORE_MODE=3,CORE_MODE=4),G2574+(CHOOSE(N_CW+1,0,1,CW_N2,CW_N3,CW_N4,CW_N5,CW_N6)+CHOOSE(N_CW_A+1,0,CW_A1,CW_A2))*CW_PER_SWING*AM2574,AM2574))</f>
        <v>36.775947510771</v>
      </c>
      <c r="AQ2574" s="41" t="n">
        <f aca="false">IF(CORE_MODE=2,AN2574,K2574)</f>
        <v>1.43598</v>
      </c>
      <c r="AR2574" s="31" t="n">
        <f aca="false">IF(CORE_MODE=2,AO2574,L2574)</f>
        <v>16.971669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31" t="n">
        <v>16.907073</v>
      </c>
      <c r="H2575" s="8" t="n">
        <v>222.369818</v>
      </c>
      <c r="I2575" s="8" t="n">
        <v>2094.210395</v>
      </c>
      <c r="J2575" s="31" t="n">
        <v>9.417692</v>
      </c>
      <c r="K2575" s="41" t="n">
        <v>1.44575</v>
      </c>
      <c r="L2575" s="31" t="n">
        <v>23.525285</v>
      </c>
      <c r="M2575" s="8" t="n">
        <v>254.5</v>
      </c>
      <c r="N2575" s="8" t="n">
        <v>1121</v>
      </c>
      <c r="O2575" s="31" t="n">
        <v>15.22784</v>
      </c>
      <c r="P2575" s="31" t="n">
        <v>28.927047</v>
      </c>
      <c r="Q2575" s="31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31" t="n">
        <v>8.891162</v>
      </c>
      <c r="W2575" s="41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2*ROUNDUP(G2575*1000/V_ZENER,0)*PRICE_Z+(4+IF(CORE_MODE=1,1,0)+IF(OR(CORE_MODE=3,CORE_MODE=4),1+2*N_CW+2*N_CW_A,0))*ROUNDUP(G2575*DIODE_SAFETY/V_STICK,0)*PRICE_STICK</f>
        <v>147</v>
      </c>
      <c r="AG2575" s="24" t="n">
        <f aca="false">SUM(X2575:AF2575)</f>
        <v>3965.74264638</v>
      </c>
      <c r="AH2575" s="20" t="n">
        <f aca="false">FIXED_BOM</f>
        <v>3666</v>
      </c>
      <c r="AI2575" s="24" t="n">
        <f aca="false">(AG2575+AH2575)*(1+CONT)</f>
        <v>8776.504043337</v>
      </c>
      <c r="AJ2575" s="24" t="n">
        <f aca="false">IF(AR2575&gt;0,AI2575/AR2575,1000000000000)</f>
        <v>373.066853104521</v>
      </c>
      <c r="AK2575" s="8" t="n">
        <f aca="false">IF(AND(AP2575&gt;=V_NEED,AR2575&gt;=P_MIN,AQ2575&gt;=Z_MIN,F2575&lt;=N_CAP,D2575&lt;=R_MAX,OR(CORONA_REQ=0,O2575&gt;=G2575),OR(CORE_MODE&lt;&gt;3,E_CORE&lt;=E_NULL_MAX)),1,0)</f>
        <v>0</v>
      </c>
      <c r="AL2575" s="31" t="n">
        <f aca="false">IF(AK2575=1,IF(OBJECTIVE=1,AI2575,AJ2575),1000000000000)+ROW()*0.000000001</f>
        <v>1000000000000</v>
      </c>
      <c r="AM2575" s="31" t="n">
        <v>9.454263</v>
      </c>
      <c r="AN2575" s="41" t="n">
        <v>1.422322</v>
      </c>
      <c r="AO2575" s="31" t="n">
        <v>22.836882</v>
      </c>
      <c r="AP2575" s="31" t="n">
        <f aca="false">IF(CORE_MODE=1,G2575,IF(OR(CORE_MODE=3,CORE_MODE=4),G2575+(CHOOSE(N_CW+1,0,1,CW_N2,CW_N3,CW_N4,CW_N5,CW_N6)+CHOOSE(N_CW_A+1,0,CW_A1,CW_A2))*CW_PER_SWING*AM2575,AM2575))</f>
        <v>36.971505557169</v>
      </c>
      <c r="AQ2575" s="41" t="n">
        <f aca="false">IF(CORE_MODE=2,AN2575,K2575)</f>
        <v>1.44575</v>
      </c>
      <c r="AR2575" s="31" t="n">
        <f aca="false">IF(CORE_MODE=2,AO2575,L2575)</f>
        <v>23.525285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31" t="n">
        <v>16.907073</v>
      </c>
      <c r="H2576" s="8" t="n">
        <v>281.135102</v>
      </c>
      <c r="I2576" s="8" t="n">
        <v>2652.666501</v>
      </c>
      <c r="J2576" s="31" t="n">
        <v>9.435558</v>
      </c>
      <c r="K2576" s="41" t="n">
        <v>1.451444</v>
      </c>
      <c r="L2576" s="31" t="n">
        <v>30.051155</v>
      </c>
      <c r="M2576" s="8" t="n">
        <v>317.5</v>
      </c>
      <c r="N2576" s="8" t="n">
        <v>1247</v>
      </c>
      <c r="O2576" s="31" t="n">
        <v>15.22784</v>
      </c>
      <c r="P2576" s="31" t="n">
        <v>36.158809</v>
      </c>
      <c r="Q2576" s="31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31" t="n">
        <v>10.730713</v>
      </c>
      <c r="W2576" s="41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2*ROUNDUP(G2576*1000/V_ZENER,0)*PRICE_Z+(4+IF(CORE_MODE=1,1,0)+IF(OR(CORE_MODE=3,CORE_MODE=4),1+2*N_CW+2*N_CW_A,0))*ROUNDUP(G2576*DIODE_SAFETY/V_STICK,0)*PRICE_STICK</f>
        <v>147</v>
      </c>
      <c r="AG2576" s="24" t="n">
        <f aca="false">SUM(X2576:AF2576)</f>
        <v>4828.13006063</v>
      </c>
      <c r="AH2576" s="20" t="n">
        <f aca="false">FIXED_BOM</f>
        <v>3666</v>
      </c>
      <c r="AI2576" s="24" t="n">
        <f aca="false">(AG2576+AH2576)*(1+CONT)</f>
        <v>9768.2495697245</v>
      </c>
      <c r="AJ2576" s="24" t="n">
        <f aca="false">IF(AR2576&gt;0,AI2576/AR2576,1000000000000)</f>
        <v>325.054047663875</v>
      </c>
      <c r="AK2576" s="8" t="n">
        <f aca="false">IF(AND(AP2576&gt;=V_NEED,AR2576&gt;=P_MIN,AQ2576&gt;=Z_MIN,F2576&lt;=N_CAP,D2576&lt;=R_MAX,OR(CORONA_REQ=0,O2576&gt;=G2576),OR(CORE_MODE&lt;&gt;3,E_CORE&lt;=E_NULL_MAX)),1,0)</f>
        <v>0</v>
      </c>
      <c r="AL2576" s="31" t="n">
        <f aca="false">IF(AK2576=1,IF(OBJECTIVE=1,AI2576,AJ2576),1000000000000)+ROW()*0.000000001</f>
        <v>1000000000000</v>
      </c>
      <c r="AM2576" s="31" t="n">
        <v>9.524346</v>
      </c>
      <c r="AN2576" s="41" t="n">
        <v>1.43292</v>
      </c>
      <c r="AO2576" s="31" t="n">
        <v>29.378265</v>
      </c>
      <c r="AP2576" s="31" t="n">
        <f aca="false">IF(CORE_MODE=1,G2576,IF(OR(CORE_MODE=3,CORE_MODE=4),G2576+(CHOOSE(N_CW+1,0,1,CW_N2,CW_N3,CW_N4,CW_N5,CW_N6)+CHOOSE(N_CW_A+1,0,CW_A1,CW_A2))*CW_PER_SWING*AM2576,AM2576))</f>
        <v>37.120240114998</v>
      </c>
      <c r="AQ2576" s="41" t="n">
        <f aca="false">IF(CORE_MODE=2,AN2576,K2576)</f>
        <v>1.451444</v>
      </c>
      <c r="AR2576" s="31" t="n">
        <f aca="false">IF(CORE_MODE=2,AO2576,L2576)</f>
        <v>30.051155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31" t="n">
        <v>16.907073</v>
      </c>
      <c r="H2577" s="8" t="n">
        <v>339.900387</v>
      </c>
      <c r="I2577" s="8" t="n">
        <v>3211.122606</v>
      </c>
      <c r="J2577" s="31" t="n">
        <v>9.447246</v>
      </c>
      <c r="K2577" s="41" t="n">
        <v>1.455171</v>
      </c>
      <c r="L2577" s="31" t="n">
        <v>36.590423</v>
      </c>
      <c r="M2577" s="8" t="n">
        <v>380.5</v>
      </c>
      <c r="N2577" s="8" t="n">
        <v>1373</v>
      </c>
      <c r="O2577" s="31" t="n">
        <v>15.22784</v>
      </c>
      <c r="P2577" s="31" t="n">
        <v>43.39057</v>
      </c>
      <c r="Q2577" s="31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31" t="n">
        <v>12.570264</v>
      </c>
      <c r="W2577" s="41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2*ROUNDUP(G2577*1000/V_ZENER,0)*PRICE_Z+(4+IF(CORE_MODE=1,1,0)+IF(OR(CORE_MODE=3,CORE_MODE=4),1+2*N_CW+2*N_CW_A,0))*ROUNDUP(G2577*DIODE_SAFETY/V_STICK,0)*PRICE_STICK</f>
        <v>147</v>
      </c>
      <c r="AG2577" s="24" t="n">
        <f aca="false">SUM(X2577:AF2577)</f>
        <v>5690.51745244</v>
      </c>
      <c r="AH2577" s="20" t="n">
        <f aca="false">FIXED_BOM</f>
        <v>3666</v>
      </c>
      <c r="AI2577" s="24" t="n">
        <f aca="false">(AG2577+AH2577)*(1+CONT)</f>
        <v>10759.995070306</v>
      </c>
      <c r="AJ2577" s="24" t="n">
        <f aca="false">IF(AR2577&gt;0,AI2577/AR2577,1000000000000)</f>
        <v>294.065883586697</v>
      </c>
      <c r="AK2577" s="8" t="n">
        <f aca="false">IF(AND(AP2577&gt;=V_NEED,AR2577&gt;=P_MIN,AQ2577&gt;=Z_MIN,F2577&lt;=N_CAP,D2577&lt;=R_MAX,OR(CORONA_REQ=0,O2577&gt;=G2577),OR(CORE_MODE&lt;&gt;3,E_CORE&lt;=E_NULL_MAX)),1,0)</f>
        <v>0</v>
      </c>
      <c r="AL2577" s="31" t="n">
        <f aca="false">IF(AK2577=1,IF(OBJECTIVE=1,AI2577,AJ2577),1000000000000)+ROW()*0.000000001</f>
        <v>1000000000000</v>
      </c>
      <c r="AM2577" s="31" t="n">
        <v>9.603616</v>
      </c>
      <c r="AN2577" s="41" t="n">
        <v>1.439976</v>
      </c>
      <c r="AO2577" s="31" t="n">
        <v>35.935845</v>
      </c>
      <c r="AP2577" s="31" t="n">
        <f aca="false">IF(CORE_MODE=1,G2577,IF(OR(CORE_MODE=3,CORE_MODE=4),G2577+(CHOOSE(N_CW+1,0,1,CW_N2,CW_N3,CW_N4,CW_N5,CW_N6)+CHOOSE(N_CW_A+1,0,CW_A1,CW_A2))*CW_PER_SWING*AM2577,AM2577))</f>
        <v>37.288471903008</v>
      </c>
      <c r="AQ2577" s="41" t="n">
        <f aca="false">IF(CORE_MODE=2,AN2577,K2577)</f>
        <v>1.455171</v>
      </c>
      <c r="AR2577" s="31" t="n">
        <f aca="false">IF(CORE_MODE=2,AO2577,L2577)</f>
        <v>36.590423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31" t="n">
        <v>16.907073</v>
      </c>
      <c r="H2578" s="8" t="n">
        <v>457.430956</v>
      </c>
      <c r="I2578" s="8" t="n">
        <v>4328.034817</v>
      </c>
      <c r="J2578" s="31" t="n">
        <v>9.461613</v>
      </c>
      <c r="K2578" s="41" t="n">
        <v>1.459432</v>
      </c>
      <c r="L2578" s="31" t="n">
        <v>49.671248</v>
      </c>
      <c r="M2578" s="8" t="n">
        <v>506.5</v>
      </c>
      <c r="N2578" s="8" t="n">
        <v>1625</v>
      </c>
      <c r="O2578" s="31" t="n">
        <v>15.22784</v>
      </c>
      <c r="P2578" s="31" t="n">
        <v>57.854094</v>
      </c>
      <c r="Q2578" s="31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31" t="n">
        <v>16.249365</v>
      </c>
      <c r="W2578" s="41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2*ROUNDUP(G2578*1000/V_ZENER,0)*PRICE_Z+(4+IF(CORE_MODE=1,1,0)+IF(OR(CORE_MODE=3,CORE_MODE=4),1+2*N_CW+2*N_CW_A,0))*ROUNDUP(G2578*DIODE_SAFETY/V_STICK,0)*PRICE_STICK</f>
        <v>147</v>
      </c>
      <c r="AG2578" s="24" t="n">
        <f aca="false">SUM(X2578:AF2578)</f>
        <v>7415.29214897</v>
      </c>
      <c r="AH2578" s="20" t="n">
        <f aca="false">FIXED_BOM</f>
        <v>3666</v>
      </c>
      <c r="AI2578" s="24" t="n">
        <f aca="false">(AG2578+AH2578)*(1+CONT)</f>
        <v>12743.4859713155</v>
      </c>
      <c r="AJ2578" s="24" t="n">
        <f aca="false">IF(AR2578&gt;0,AI2578/AR2578,1000000000000)</f>
        <v>256.556589262978</v>
      </c>
      <c r="AK2578" s="8" t="n">
        <f aca="false">IF(AND(AP2578&gt;=V_NEED,AR2578&gt;=P_MIN,AQ2578&gt;=Z_MIN,F2578&lt;=N_CAP,D2578&lt;=R_MAX,OR(CORONA_REQ=0,O2578&gt;=G2578),OR(CORE_MODE&lt;&gt;3,E_CORE&lt;=E_NULL_MAX)),1,0)</f>
        <v>0</v>
      </c>
      <c r="AL2578" s="31" t="n">
        <f aca="false">IF(AK2578=1,IF(OBJECTIVE=1,AI2578,AJ2578),1000000000000)+ROW()*0.000000001</f>
        <v>1000000000000</v>
      </c>
      <c r="AM2578" s="31" t="n">
        <v>9.791599</v>
      </c>
      <c r="AN2578" s="41" t="n">
        <v>1.447564</v>
      </c>
      <c r="AO2578" s="31" t="n">
        <v>48.984983</v>
      </c>
      <c r="AP2578" s="31" t="n">
        <f aca="false">IF(CORE_MODE=1,G2578,IF(OR(CORE_MODE=3,CORE_MODE=4),G2578+(CHOOSE(N_CW+1,0,1,CW_N2,CW_N3,CW_N4,CW_N5,CW_N6)+CHOOSE(N_CW_A+1,0,CW_A1,CW_A2))*CW_PER_SWING*AM2578,AM2578))</f>
        <v>37.687421268537</v>
      </c>
      <c r="AQ2578" s="41" t="n">
        <f aca="false">IF(CORE_MODE=2,AN2578,K2578)</f>
        <v>1.459432</v>
      </c>
      <c r="AR2578" s="31" t="n">
        <f aca="false">IF(CORE_MODE=2,AO2578,L2578)</f>
        <v>49.671248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31" t="n">
        <v>16.907073</v>
      </c>
      <c r="H2579" s="8" t="n">
        <v>54.002106</v>
      </c>
      <c r="I2579" s="8" t="n">
        <v>694.977393</v>
      </c>
      <c r="J2579" s="31" t="n">
        <v>12.86945</v>
      </c>
      <c r="K2579" s="41" t="n">
        <v>1.454708</v>
      </c>
      <c r="L2579" s="31" t="n">
        <v>7.881293</v>
      </c>
      <c r="M2579" s="8" t="n">
        <v>124</v>
      </c>
      <c r="N2579" s="8" t="n">
        <v>860</v>
      </c>
      <c r="O2579" s="31" t="n">
        <v>16.128223</v>
      </c>
      <c r="P2579" s="31" t="n">
        <v>12.60614</v>
      </c>
      <c r="Q2579" s="31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31" t="n">
        <v>5.080664</v>
      </c>
      <c r="W2579" s="41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2*ROUNDUP(G2579*1000/V_ZENER,0)*PRICE_Z+(4+IF(CORE_MODE=1,1,0)+IF(OR(CORE_MODE=3,CORE_MODE=4),1+2*N_CW+2*N_CW_A,0))*ROUNDUP(G2579*DIODE_SAFETY/V_STICK,0)*PRICE_STICK</f>
        <v>147</v>
      </c>
      <c r="AG2579" s="24" t="n">
        <f aca="false">SUM(X2579:AF2579)</f>
        <v>2130.9700674</v>
      </c>
      <c r="AH2579" s="20" t="n">
        <f aca="false">FIXED_BOM</f>
        <v>3666</v>
      </c>
      <c r="AI2579" s="24" t="n">
        <f aca="false">(AG2579+AH2579)*(1+CONT)</f>
        <v>6666.51557751</v>
      </c>
      <c r="AJ2579" s="24" t="n">
        <f aca="false">IF(AR2579&gt;0,AI2579/AR2579,1000000000000)</f>
        <v>845.865719940878</v>
      </c>
      <c r="AK2579" s="8" t="n">
        <f aca="false">IF(AND(AP2579&gt;=V_NEED,AR2579&gt;=P_MIN,AQ2579&gt;=Z_MIN,F2579&lt;=N_CAP,D2579&lt;=R_MAX,OR(CORONA_REQ=0,O2579&gt;=G2579),OR(CORE_MODE&lt;&gt;3,E_CORE&lt;=E_NULL_MAX)),1,0)</f>
        <v>0</v>
      </c>
      <c r="AL2579" s="31" t="n">
        <f aca="false">IF(AK2579=1,IF(OBJECTIVE=1,AI2579,AJ2579),1000000000000)+ROW()*0.000000001</f>
        <v>1000000000000</v>
      </c>
      <c r="AM2579" s="31" t="n">
        <v>9.320228</v>
      </c>
      <c r="AN2579" s="41" t="n">
        <v>1.388003</v>
      </c>
      <c r="AO2579" s="31" t="n">
        <v>7.205168</v>
      </c>
      <c r="AP2579" s="31" t="n">
        <f aca="false">IF(CORE_MODE=1,G2579,IF(OR(CORE_MODE=3,CORE_MODE=4),G2579+(CHOOSE(N_CW+1,0,1,CW_N2,CW_N3,CW_N4,CW_N5,CW_N6)+CHOOSE(N_CW_A+1,0,CW_A1,CW_A2))*CW_PER_SWING*AM2579,AM2579))</f>
        <v>36.687048035964</v>
      </c>
      <c r="AQ2579" s="41" t="n">
        <f aca="false">IF(CORE_MODE=2,AN2579,K2579)</f>
        <v>1.454708</v>
      </c>
      <c r="AR2579" s="31" t="n">
        <f aca="false">IF(CORE_MODE=2,AO2579,L2579)</f>
        <v>7.881293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31" t="n">
        <v>16.907073</v>
      </c>
      <c r="H2580" s="8" t="n">
        <v>83.717595</v>
      </c>
      <c r="I2580" s="8" t="n">
        <v>1092.107331</v>
      </c>
      <c r="J2580" s="31" t="n">
        <v>13.045135</v>
      </c>
      <c r="K2580" s="41" t="n">
        <v>1.484856</v>
      </c>
      <c r="L2580" s="31" t="n">
        <v>12.960039</v>
      </c>
      <c r="M2580" s="8" t="n">
        <v>179</v>
      </c>
      <c r="N2580" s="8" t="n">
        <v>970</v>
      </c>
      <c r="O2580" s="31" t="n">
        <v>16.128223</v>
      </c>
      <c r="P2580" s="31" t="n">
        <v>18.90921</v>
      </c>
      <c r="Q2580" s="31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31" t="n">
        <v>6.686621</v>
      </c>
      <c r="W2580" s="41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2*ROUNDUP(G2580*1000/V_ZENER,0)*PRICE_Z+(4+IF(CORE_MODE=1,1,0)+IF(OR(CORE_MODE=3,CORE_MODE=4),1+2*N_CW+2*N_CW_A,0))*ROUNDUP(G2580*DIODE_SAFETY/V_STICK,0)*PRICE_STICK</f>
        <v>147</v>
      </c>
      <c r="AG2580" s="24" t="n">
        <f aca="false">SUM(X2580:AF2580)</f>
        <v>2860.20730756</v>
      </c>
      <c r="AH2580" s="20" t="n">
        <f aca="false">FIXED_BOM</f>
        <v>3666</v>
      </c>
      <c r="AI2580" s="24" t="n">
        <f aca="false">(AG2580+AH2580)*(1+CONT)</f>
        <v>7505.138403694</v>
      </c>
      <c r="AJ2580" s="24" t="n">
        <f aca="false">IF(AR2580&gt;0,AI2580/AR2580,1000000000000)</f>
        <v>579.098442812865</v>
      </c>
      <c r="AK2580" s="8" t="n">
        <f aca="false">IF(AND(AP2580&gt;=V_NEED,AR2580&gt;=P_MIN,AQ2580&gt;=Z_MIN,F2580&lt;=N_CAP,D2580&lt;=R_MAX,OR(CORONA_REQ=0,O2580&gt;=G2580),OR(CORE_MODE&lt;&gt;3,E_CORE&lt;=E_NULL_MAX)),1,0)</f>
        <v>0</v>
      </c>
      <c r="AL2580" s="31" t="n">
        <f aca="false">IF(AK2580=1,IF(OBJECTIVE=1,AI2580,AJ2580),1000000000000)+ROW()*0.000000001</f>
        <v>1000000000000</v>
      </c>
      <c r="AM2580" s="31" t="n">
        <v>9.398111</v>
      </c>
      <c r="AN2580" s="41" t="n">
        <v>1.437908</v>
      </c>
      <c r="AO2580" s="31" t="n">
        <v>12.26773</v>
      </c>
      <c r="AP2580" s="31" t="n">
        <f aca="false">IF(CORE_MODE=1,G2580,IF(OR(CORE_MODE=3,CORE_MODE=4),G2580+(CHOOSE(N_CW+1,0,1,CW_N2,CW_N3,CW_N4,CW_N5,CW_N6)+CHOOSE(N_CW_A+1,0,CW_A1,CW_A2))*CW_PER_SWING*AM2580,AM2580))</f>
        <v>36.852336245193</v>
      </c>
      <c r="AQ2580" s="41" t="n">
        <f aca="false">IF(CORE_MODE=2,AN2580,K2580)</f>
        <v>1.484856</v>
      </c>
      <c r="AR2580" s="31" t="n">
        <f aca="false">IF(CORE_MODE=2,AO2580,L2580)</f>
        <v>12.960039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31" t="n">
        <v>16.907073</v>
      </c>
      <c r="H2581" s="8" t="n">
        <v>113.433084</v>
      </c>
      <c r="I2581" s="8" t="n">
        <v>1489.23727</v>
      </c>
      <c r="J2581" s="31" t="n">
        <v>13.128774</v>
      </c>
      <c r="K2581" s="41" t="n">
        <v>1.499988</v>
      </c>
      <c r="L2581" s="31" t="n">
        <v>18.066704</v>
      </c>
      <c r="M2581" s="8" t="n">
        <v>245</v>
      </c>
      <c r="N2581" s="8" t="n">
        <v>1102</v>
      </c>
      <c r="O2581" s="31" t="n">
        <v>16.128223</v>
      </c>
      <c r="P2581" s="31" t="n">
        <v>25.21228</v>
      </c>
      <c r="Q2581" s="31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31" t="n">
        <v>8.61377</v>
      </c>
      <c r="W2581" s="41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2*ROUNDUP(G2581*1000/V_ZENER,0)*PRICE_Z+(4+IF(CORE_MODE=1,1,0)+IF(OR(CORE_MODE=3,CORE_MODE=4),1+2*N_CW+2*N_CW_A,0))*ROUNDUP(G2581*DIODE_SAFETY/V_STICK,0)*PRICE_STICK</f>
        <v>147</v>
      </c>
      <c r="AG2581" s="24" t="n">
        <f aca="false">SUM(X2581:AF2581)</f>
        <v>3735.77481201</v>
      </c>
      <c r="AH2581" s="20" t="n">
        <f aca="false">FIXED_BOM</f>
        <v>3666</v>
      </c>
      <c r="AI2581" s="24" t="n">
        <f aca="false">(AG2581+AH2581)*(1+CONT)</f>
        <v>8512.0410338115</v>
      </c>
      <c r="AJ2581" s="24" t="n">
        <f aca="false">IF(AR2581&gt;0,AI2581/AR2581,1000000000000)</f>
        <v>471.145209099097</v>
      </c>
      <c r="AK2581" s="8" t="n">
        <f aca="false">IF(AND(AP2581&gt;=V_NEED,AR2581&gt;=P_MIN,AQ2581&gt;=Z_MIN,F2581&lt;=N_CAP,D2581&lt;=R_MAX,OR(CORONA_REQ=0,O2581&gt;=G2581),OR(CORE_MODE&lt;&gt;3,E_CORE&lt;=E_NULL_MAX)),1,0)</f>
        <v>0</v>
      </c>
      <c r="AL2581" s="31" t="n">
        <f aca="false">IF(AK2581=1,IF(OBJECTIVE=1,AI2581,AJ2581),1000000000000)+ROW()*0.000000001</f>
        <v>1000000000000</v>
      </c>
      <c r="AM2581" s="31" t="n">
        <v>9.450457</v>
      </c>
      <c r="AN2581" s="41" t="n">
        <v>1.465254</v>
      </c>
      <c r="AO2581" s="31" t="n">
        <v>17.407161</v>
      </c>
      <c r="AP2581" s="31" t="n">
        <f aca="false">IF(CORE_MODE=1,G2581,IF(OR(CORE_MODE=3,CORE_MODE=4),G2581+(CHOOSE(N_CW+1,0,1,CW_N2,CW_N3,CW_N4,CW_N5,CW_N6)+CHOOSE(N_CW_A+1,0,CW_A1,CW_A2))*CW_PER_SWING*AM2581,AM2581))</f>
        <v>36.963428224191</v>
      </c>
      <c r="AQ2581" s="41" t="n">
        <f aca="false">IF(CORE_MODE=2,AN2581,K2581)</f>
        <v>1.499988</v>
      </c>
      <c r="AR2581" s="31" t="n">
        <f aca="false">IF(CORE_MODE=2,AO2581,L2581)</f>
        <v>18.066704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31" t="n">
        <v>16.907073</v>
      </c>
      <c r="H2582" s="8" t="n">
        <v>143.148573</v>
      </c>
      <c r="I2582" s="8" t="n">
        <v>1886.367209</v>
      </c>
      <c r="J2582" s="31" t="n">
        <v>13.177688</v>
      </c>
      <c r="K2582" s="41" t="n">
        <v>1.50903</v>
      </c>
      <c r="L2582" s="31" t="n">
        <v>23.14644</v>
      </c>
      <c r="M2582" s="8" t="n">
        <v>300</v>
      </c>
      <c r="N2582" s="8" t="n">
        <v>1212</v>
      </c>
      <c r="O2582" s="31" t="n">
        <v>16.128223</v>
      </c>
      <c r="P2582" s="31" t="n">
        <v>31.51535</v>
      </c>
      <c r="Q2582" s="31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31" t="n">
        <v>10.219727</v>
      </c>
      <c r="W2582" s="41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2*ROUNDUP(G2582*1000/V_ZENER,0)*PRICE_Z+(4+IF(CORE_MODE=1,1,0)+IF(OR(CORE_MODE=3,CORE_MODE=4),1+2*N_CW+2*N_CW_A,0))*ROUNDUP(G2582*DIODE_SAFETY/V_STICK,0)*PRICE_STICK</f>
        <v>147</v>
      </c>
      <c r="AG2582" s="24" t="n">
        <f aca="false">SUM(X2582:AF2582)</f>
        <v>4465.01205217</v>
      </c>
      <c r="AH2582" s="20" t="n">
        <f aca="false">FIXED_BOM</f>
        <v>3666</v>
      </c>
      <c r="AI2582" s="24" t="n">
        <f aca="false">(AG2582+AH2582)*(1+CONT)</f>
        <v>9350.6638599955</v>
      </c>
      <c r="AJ2582" s="24" t="n">
        <f aca="false">IF(AR2582&gt;0,AI2582/AR2582,1000000000000)</f>
        <v>403.978489132476</v>
      </c>
      <c r="AK2582" s="8" t="n">
        <f aca="false">IF(AND(AP2582&gt;=V_NEED,AR2582&gt;=P_MIN,AQ2582&gt;=Z_MIN,F2582&lt;=N_CAP,D2582&lt;=R_MAX,OR(CORONA_REQ=0,O2582&gt;=G2582),OR(CORE_MODE&lt;&gt;3,E_CORE&lt;=E_NULL_MAX)),1,0)</f>
        <v>0</v>
      </c>
      <c r="AL2582" s="31" t="n">
        <f aca="false">IF(AK2582=1,IF(OBJECTIVE=1,AI2582,AJ2582),1000000000000)+ROW()*0.000000001</f>
        <v>1000000000000</v>
      </c>
      <c r="AM2582" s="31" t="n">
        <v>9.521576</v>
      </c>
      <c r="AN2582" s="41" t="n">
        <v>1.479853</v>
      </c>
      <c r="AO2582" s="31" t="n">
        <v>22.453614</v>
      </c>
      <c r="AP2582" s="31" t="n">
        <f aca="false">IF(CORE_MODE=1,G2582,IF(OR(CORE_MODE=3,CORE_MODE=4),G2582+(CHOOSE(N_CW+1,0,1,CW_N2,CW_N3,CW_N4,CW_N5,CW_N6)+CHOOSE(N_CW_A+1,0,CW_A1,CW_A2))*CW_PER_SWING*AM2582,AM2582))</f>
        <v>37.114361446488</v>
      </c>
      <c r="AQ2582" s="41" t="n">
        <f aca="false">IF(CORE_MODE=2,AN2582,K2582)</f>
        <v>1.50903</v>
      </c>
      <c r="AR2582" s="31" t="n">
        <f aca="false">IF(CORE_MODE=2,AO2582,L2582)</f>
        <v>23.14644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31" t="n">
        <v>16.907073</v>
      </c>
      <c r="H2583" s="8" t="n">
        <v>172.864062</v>
      </c>
      <c r="I2583" s="8" t="n">
        <v>2283.497147</v>
      </c>
      <c r="J2583" s="31" t="n">
        <v>13.209785</v>
      </c>
      <c r="K2583" s="41" t="n">
        <v>1.514749</v>
      </c>
      <c r="L2583" s="31" t="n">
        <v>28.251697</v>
      </c>
      <c r="M2583" s="8" t="n">
        <v>366</v>
      </c>
      <c r="N2583" s="8" t="n">
        <v>1344</v>
      </c>
      <c r="O2583" s="31" t="n">
        <v>16.128223</v>
      </c>
      <c r="P2583" s="31" t="n">
        <v>37.81842</v>
      </c>
      <c r="Q2583" s="31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31" t="n">
        <v>12.146875</v>
      </c>
      <c r="W2583" s="41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2*ROUNDUP(G2583*1000/V_ZENER,0)*PRICE_Z+(4+IF(CORE_MODE=1,1,0)+IF(OR(CORE_MODE=3,CORE_MODE=4),1+2*N_CW+2*N_CW_A,0))*ROUNDUP(G2583*DIODE_SAFETY/V_STICK,0)*PRICE_STICK</f>
        <v>147</v>
      </c>
      <c r="AG2583" s="24" t="n">
        <f aca="false">SUM(X2583:AF2583)</f>
        <v>5340.57943512</v>
      </c>
      <c r="AH2583" s="20" t="n">
        <f aca="false">FIXED_BOM</f>
        <v>3666</v>
      </c>
      <c r="AI2583" s="24" t="n">
        <f aca="false">(AG2583+AH2583)*(1+CONT)</f>
        <v>10357.566350388</v>
      </c>
      <c r="AJ2583" s="24" t="n">
        <f aca="false">IF(AR2583&gt;0,AI2583/AR2583,1000000000000)</f>
        <v>366.617493823044</v>
      </c>
      <c r="AK2583" s="8" t="n">
        <f aca="false">IF(AND(AP2583&gt;=V_NEED,AR2583&gt;=P_MIN,AQ2583&gt;=Z_MIN,F2583&lt;=N_CAP,D2583&lt;=R_MAX,OR(CORONA_REQ=0,O2583&gt;=G2583),OR(CORE_MODE&lt;&gt;3,E_CORE&lt;=E_NULL_MAX)),1,0)</f>
        <v>0</v>
      </c>
      <c r="AL2583" s="31" t="n">
        <f aca="false">IF(AK2583=1,IF(OBJECTIVE=1,AI2583,AJ2583),1000000000000)+ROW()*0.000000001</f>
        <v>1000000000000</v>
      </c>
      <c r="AM2583" s="31" t="n">
        <v>9.57978</v>
      </c>
      <c r="AN2583" s="41" t="n">
        <v>1.490045</v>
      </c>
      <c r="AO2583" s="31" t="n">
        <v>27.551472</v>
      </c>
      <c r="AP2583" s="31" t="n">
        <f aca="false">IF(CORE_MODE=1,G2583,IF(OR(CORE_MODE=3,CORE_MODE=4),G2583+(CHOOSE(N_CW+1,0,1,CW_N2,CW_N3,CW_N4,CW_N5,CW_N6)+CHOOSE(N_CW_A+1,0,CW_A1,CW_A2))*CW_PER_SWING*AM2583,AM2583))</f>
        <v>37.23788564214</v>
      </c>
      <c r="AQ2583" s="41" t="n">
        <f aca="false">IF(CORE_MODE=2,AN2583,K2583)</f>
        <v>1.514749</v>
      </c>
      <c r="AR2583" s="31" t="n">
        <f aca="false">IF(CORE_MODE=2,AO2583,L2583)</f>
        <v>28.251697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31" t="n">
        <v>16.907073</v>
      </c>
      <c r="H2584" s="8" t="n">
        <v>232.295041</v>
      </c>
      <c r="I2584" s="8" t="n">
        <v>3077.757025</v>
      </c>
      <c r="J2584" s="31" t="n">
        <v>13.249345</v>
      </c>
      <c r="K2584" s="41" t="n">
        <v>1.521628</v>
      </c>
      <c r="L2584" s="31" t="n">
        <v>38.427904</v>
      </c>
      <c r="M2584" s="8" t="n">
        <v>487</v>
      </c>
      <c r="N2584" s="8" t="n">
        <v>1586</v>
      </c>
      <c r="O2584" s="31" t="n">
        <v>16.128223</v>
      </c>
      <c r="P2584" s="31" t="n">
        <v>50.42456</v>
      </c>
      <c r="Q2584" s="31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31" t="n">
        <v>15.67998</v>
      </c>
      <c r="W2584" s="41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2*ROUNDUP(G2584*1000/V_ZENER,0)*PRICE_Z+(4+IF(CORE_MODE=1,1,0)+IF(OR(CORE_MODE=3,CORE_MODE=4),1+2*N_CW+2*N_CW_A,0))*ROUNDUP(G2584*DIODE_SAFETY/V_STICK,0)*PRICE_STICK</f>
        <v>147</v>
      </c>
      <c r="AG2584" s="24" t="n">
        <f aca="false">SUM(X2584:AF2584)</f>
        <v>6945.38411973</v>
      </c>
      <c r="AH2584" s="20" t="n">
        <f aca="false">FIXED_BOM</f>
        <v>3666</v>
      </c>
      <c r="AI2584" s="24" t="n">
        <f aca="false">(AG2584+AH2584)*(1+CONT)</f>
        <v>12203.0917376895</v>
      </c>
      <c r="AJ2584" s="24" t="n">
        <f aca="false">IF(AR2584&gt;0,AI2584/AR2584,1000000000000)</f>
        <v>317.558088458051</v>
      </c>
      <c r="AK2584" s="8" t="n">
        <f aca="false">IF(AND(AP2584&gt;=V_NEED,AR2584&gt;=P_MIN,AQ2584&gt;=Z_MIN,F2584&lt;=N_CAP,D2584&lt;=R_MAX,OR(CORONA_REQ=0,O2584&gt;=G2584),OR(CORE_MODE&lt;&gt;3,E_CORE&lt;=E_NULL_MAX)),1,0)</f>
        <v>0</v>
      </c>
      <c r="AL2584" s="31" t="n">
        <f aca="false">IF(AK2584=1,IF(OBJECTIVE=1,AI2584,AJ2584),1000000000000)+ROW()*0.000000001</f>
        <v>1000000000000</v>
      </c>
      <c r="AM2584" s="31" t="n">
        <v>9.680245</v>
      </c>
      <c r="AN2584" s="41" t="n">
        <v>1.503726</v>
      </c>
      <c r="AO2584" s="31" t="n">
        <v>37.770197</v>
      </c>
      <c r="AP2584" s="31" t="n">
        <f aca="false">IF(CORE_MODE=1,G2584,IF(OR(CORE_MODE=3,CORE_MODE=4),G2584+(CHOOSE(N_CW+1,0,1,CW_N2,CW_N3,CW_N4,CW_N5,CW_N6)+CHOOSE(N_CW_A+1,0,CW_A1,CW_A2))*CW_PER_SWING*AM2584,AM2584))</f>
        <v>37.451098794435</v>
      </c>
      <c r="AQ2584" s="41" t="n">
        <f aca="false">IF(CORE_MODE=2,AN2584,K2584)</f>
        <v>1.521628</v>
      </c>
      <c r="AR2584" s="31" t="n">
        <f aca="false">IF(CORE_MODE=2,AO2584,L2584)</f>
        <v>38.427904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31" t="n">
        <v>16.907073</v>
      </c>
      <c r="H2585" s="8" t="n">
        <v>71.824343</v>
      </c>
      <c r="I2585" s="8" t="n">
        <v>837.412004</v>
      </c>
      <c r="J2585" s="31" t="n">
        <v>11.659167</v>
      </c>
      <c r="K2585" s="41" t="n">
        <v>1.450623</v>
      </c>
      <c r="L2585" s="31" t="n">
        <v>9.443269</v>
      </c>
      <c r="M2585" s="8" t="n">
        <v>135</v>
      </c>
      <c r="N2585" s="8" t="n">
        <v>882</v>
      </c>
      <c r="O2585" s="31" t="n">
        <v>16.128223</v>
      </c>
      <c r="P2585" s="31" t="n">
        <v>14.981184</v>
      </c>
      <c r="Q2585" s="31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31" t="n">
        <v>5.401855</v>
      </c>
      <c r="W2585" s="41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2*ROUNDUP(G2585*1000/V_ZENER,0)*PRICE_Z+(4+IF(CORE_MODE=1,1,0)+IF(OR(CORE_MODE=3,CORE_MODE=4),1+2*N_CW+2*N_CW_A,0))*ROUNDUP(G2585*DIODE_SAFETY/V_STICK,0)*PRICE_STICK</f>
        <v>147</v>
      </c>
      <c r="AG2585" s="24" t="n">
        <f aca="false">SUM(X2585:AF2585)</f>
        <v>2305.72955234</v>
      </c>
      <c r="AH2585" s="20" t="n">
        <f aca="false">FIXED_BOM</f>
        <v>3666</v>
      </c>
      <c r="AI2585" s="24" t="n">
        <f aca="false">(AG2585+AH2585)*(1+CONT)</f>
        <v>6867.488985191</v>
      </c>
      <c r="AJ2585" s="24" t="n">
        <f aca="false">IF(AR2585&gt;0,AI2585/AR2585,1000000000000)</f>
        <v>727.236403536847</v>
      </c>
      <c r="AK2585" s="8" t="n">
        <f aca="false">IF(AND(AP2585&gt;=V_NEED,AR2585&gt;=P_MIN,AQ2585&gt;=Z_MIN,F2585&lt;=N_CAP,D2585&lt;=R_MAX,OR(CORONA_REQ=0,O2585&gt;=G2585),OR(CORE_MODE&lt;&gt;3,E_CORE&lt;=E_NULL_MAX)),1,0)</f>
        <v>0</v>
      </c>
      <c r="AL2585" s="31" t="n">
        <f aca="false">IF(AK2585=1,IF(OBJECTIVE=1,AI2585,AJ2585),1000000000000)+ROW()*0.000000001</f>
        <v>1000000000000</v>
      </c>
      <c r="AM2585" s="31" t="n">
        <v>9.321697</v>
      </c>
      <c r="AN2585" s="41" t="n">
        <v>1.395736</v>
      </c>
      <c r="AO2585" s="31" t="n">
        <v>8.78459</v>
      </c>
      <c r="AP2585" s="31" t="n">
        <f aca="false">IF(CORE_MODE=1,G2585,IF(OR(CORE_MODE=3,CORE_MODE=4),G2585+(CHOOSE(N_CW+1,0,1,CW_N2,CW_N3,CW_N4,CW_N5,CW_N6)+CHOOSE(N_CW_A+1,0,CW_A1,CW_A2))*CW_PER_SWING*AM2585,AM2585))</f>
        <v>36.690165640311</v>
      </c>
      <c r="AQ2585" s="41" t="n">
        <f aca="false">IF(CORE_MODE=2,AN2585,K2585)</f>
        <v>1.450623</v>
      </c>
      <c r="AR2585" s="31" t="n">
        <f aca="false">IF(CORE_MODE=2,AO2585,L2585)</f>
        <v>9.443269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31" t="n">
        <v>16.907073</v>
      </c>
      <c r="H2586" s="8" t="n">
        <v>111.723968</v>
      </c>
      <c r="I2586" s="8" t="n">
        <v>1315.933149</v>
      </c>
      <c r="J2586" s="31" t="n">
        <v>11.778432</v>
      </c>
      <c r="K2586" s="41" t="n">
        <v>1.475605</v>
      </c>
      <c r="L2586" s="31" t="n">
        <v>15.426066</v>
      </c>
      <c r="M2586" s="8" t="n">
        <v>190</v>
      </c>
      <c r="N2586" s="8" t="n">
        <v>992</v>
      </c>
      <c r="O2586" s="31" t="n">
        <v>16.128223</v>
      </c>
      <c r="P2586" s="31" t="n">
        <v>22.471776</v>
      </c>
      <c r="Q2586" s="31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31" t="n">
        <v>7.007813</v>
      </c>
      <c r="W2586" s="41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2*ROUNDUP(G2586*1000/V_ZENER,0)*PRICE_Z+(4+IF(CORE_MODE=1,1,0)+IF(OR(CORE_MODE=3,CORE_MODE=4),1+2*N_CW+2*N_CW_A,0))*ROUNDUP(G2586*DIODE_SAFETY/V_STICK,0)*PRICE_STICK</f>
        <v>147</v>
      </c>
      <c r="AG2586" s="24" t="n">
        <f aca="false">SUM(X2586:AF2586)</f>
        <v>3049.18149734</v>
      </c>
      <c r="AH2586" s="20" t="n">
        <f aca="false">FIXED_BOM</f>
        <v>3666</v>
      </c>
      <c r="AI2586" s="24" t="n">
        <f aca="false">(AG2586+AH2586)*(1+CONT)</f>
        <v>7722.458721941</v>
      </c>
      <c r="AJ2586" s="24" t="n">
        <f aca="false">IF(AR2586&gt;0,AI2586/AR2586,1000000000000)</f>
        <v>500.611025645878</v>
      </c>
      <c r="AK2586" s="8" t="n">
        <f aca="false">IF(AND(AP2586&gt;=V_NEED,AR2586&gt;=P_MIN,AQ2586&gt;=Z_MIN,F2586&lt;=N_CAP,D2586&lt;=R_MAX,OR(CORONA_REQ=0,O2586&gt;=G2586),OR(CORE_MODE&lt;&gt;3,E_CORE&lt;=E_NULL_MAX)),1,0)</f>
        <v>0</v>
      </c>
      <c r="AL2586" s="31" t="n">
        <f aca="false">IF(AK2586=1,IF(OBJECTIVE=1,AI2586,AJ2586),1000000000000)+ROW()*0.000000001</f>
        <v>1000000000000</v>
      </c>
      <c r="AM2586" s="31" t="n">
        <v>9.399577</v>
      </c>
      <c r="AN2586" s="41" t="n">
        <v>1.437456</v>
      </c>
      <c r="AO2586" s="31" t="n">
        <v>14.742287</v>
      </c>
      <c r="AP2586" s="31" t="n">
        <f aca="false">IF(CORE_MODE=1,G2586,IF(OR(CORE_MODE=3,CORE_MODE=4),G2586+(CHOOSE(N_CW+1,0,1,CW_N2,CW_N3,CW_N4,CW_N5,CW_N6)+CHOOSE(N_CW_A+1,0,CW_A1,CW_A2))*CW_PER_SWING*AM2586,AM2586))</f>
        <v>36.855447482751</v>
      </c>
      <c r="AQ2586" s="41" t="n">
        <f aca="false">IF(CORE_MODE=2,AN2586,K2586)</f>
        <v>1.475605</v>
      </c>
      <c r="AR2586" s="31" t="n">
        <f aca="false">IF(CORE_MODE=2,AO2586,L2586)</f>
        <v>15.426066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31" t="n">
        <v>16.907073</v>
      </c>
      <c r="H2587" s="8" t="n">
        <v>151.623593</v>
      </c>
      <c r="I2587" s="8" t="n">
        <v>1794.454294</v>
      </c>
      <c r="J2587" s="31" t="n">
        <v>11.834928</v>
      </c>
      <c r="K2587" s="41" t="n">
        <v>1.48782</v>
      </c>
      <c r="L2587" s="31" t="n">
        <v>21.413127</v>
      </c>
      <c r="M2587" s="8" t="n">
        <v>256</v>
      </c>
      <c r="N2587" s="8" t="n">
        <v>1124</v>
      </c>
      <c r="O2587" s="31" t="n">
        <v>16.128223</v>
      </c>
      <c r="P2587" s="31" t="n">
        <v>29.962368</v>
      </c>
      <c r="Q2587" s="31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31" t="n">
        <v>8.934961</v>
      </c>
      <c r="W2587" s="41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2*ROUNDUP(G2587*1000/V_ZENER,0)*PRICE_Z+(4+IF(CORE_MODE=1,1,0)+IF(OR(CORE_MODE=3,CORE_MODE=4),1+2*N_CW+2*N_CW_A,0))*ROUNDUP(G2587*DIODE_SAFETY/V_STICK,0)*PRICE_STICK</f>
        <v>147</v>
      </c>
      <c r="AG2587" s="24" t="n">
        <f aca="false">SUM(X2587:AF2587)</f>
        <v>3938.96357363</v>
      </c>
      <c r="AH2587" s="20" t="n">
        <f aca="false">FIXED_BOM</f>
        <v>3666</v>
      </c>
      <c r="AI2587" s="24" t="n">
        <f aca="false">(AG2587+AH2587)*(1+CONT)</f>
        <v>8745.7081096745</v>
      </c>
      <c r="AJ2587" s="24" t="n">
        <f aca="false">IF(AR2587&gt;0,AI2587/AR2587,1000000000000)</f>
        <v>408.427415093298</v>
      </c>
      <c r="AK2587" s="8" t="n">
        <f aca="false">IF(AND(AP2587&gt;=V_NEED,AR2587&gt;=P_MIN,AQ2587&gt;=Z_MIN,F2587&lt;=N_CAP,D2587&lt;=R_MAX,OR(CORONA_REQ=0,O2587&gt;=G2587),OR(CORE_MODE&lt;&gt;3,E_CORE&lt;=E_NULL_MAX)),1,0)</f>
        <v>0</v>
      </c>
      <c r="AL2587" s="31" t="n">
        <f aca="false">IF(AK2587=1,IF(OBJECTIVE=1,AI2587,AJ2587),1000000000000)+ROW()*0.000000001</f>
        <v>1000000000000</v>
      </c>
      <c r="AM2587" s="31" t="n">
        <v>9.476393</v>
      </c>
      <c r="AN2587" s="41" t="n">
        <v>1.458646</v>
      </c>
      <c r="AO2587" s="31" t="n">
        <v>20.727222</v>
      </c>
      <c r="AP2587" s="31" t="n">
        <f aca="false">IF(CORE_MODE=1,G2587,IF(OR(CORE_MODE=3,CORE_MODE=4),G2587+(CHOOSE(N_CW+1,0,1,CW_N2,CW_N3,CW_N4,CW_N5,CW_N6)+CHOOSE(N_CW_A+1,0,CW_A1,CW_A2))*CW_PER_SWING*AM2587,AM2587))</f>
        <v>37.018471237359</v>
      </c>
      <c r="AQ2587" s="41" t="n">
        <f aca="false">IF(CORE_MODE=2,AN2587,K2587)</f>
        <v>1.48782</v>
      </c>
      <c r="AR2587" s="31" t="n">
        <f aca="false">IF(CORE_MODE=2,AO2587,L2587)</f>
        <v>21.413127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31" t="n">
        <v>16.907073</v>
      </c>
      <c r="H2588" s="8" t="n">
        <v>191.523218</v>
      </c>
      <c r="I2588" s="8" t="n">
        <v>2272.975439</v>
      </c>
      <c r="J2588" s="31" t="n">
        <v>11.867885</v>
      </c>
      <c r="K2588" s="41" t="n">
        <v>1.494689</v>
      </c>
      <c r="L2588" s="31" t="n">
        <v>27.388826</v>
      </c>
      <c r="M2588" s="8" t="n">
        <v>322</v>
      </c>
      <c r="N2588" s="8" t="n">
        <v>1256</v>
      </c>
      <c r="O2588" s="31" t="n">
        <v>16.128223</v>
      </c>
      <c r="P2588" s="31" t="n">
        <v>37.45296</v>
      </c>
      <c r="Q2588" s="31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31" t="n">
        <v>10.862109</v>
      </c>
      <c r="W2588" s="41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2*ROUNDUP(G2588*1000/V_ZENER,0)*PRICE_Z+(4+IF(CORE_MODE=1,1,0)+IF(OR(CORE_MODE=3,CORE_MODE=4),1+2*N_CW+2*N_CW_A,0))*ROUNDUP(G2588*DIODE_SAFETY/V_STICK,0)*PRICE_STICK</f>
        <v>147</v>
      </c>
      <c r="AG2588" s="24" t="n">
        <f aca="false">SUM(X2588:AF2588)</f>
        <v>4828.74559642</v>
      </c>
      <c r="AH2588" s="20" t="n">
        <f aca="false">FIXED_BOM</f>
        <v>3666</v>
      </c>
      <c r="AI2588" s="24" t="n">
        <f aca="false">(AG2588+AH2588)*(1+CONT)</f>
        <v>9768.957435883</v>
      </c>
      <c r="AJ2588" s="24" t="n">
        <f aca="false">IF(AR2588&gt;0,AI2588/AR2588,1000000000000)</f>
        <v>356.676749703803</v>
      </c>
      <c r="AK2588" s="8" t="n">
        <f aca="false">IF(AND(AP2588&gt;=V_NEED,AR2588&gt;=P_MIN,AQ2588&gt;=Z_MIN,F2588&lt;=N_CAP,D2588&lt;=R_MAX,OR(CORONA_REQ=0,O2588&gt;=G2588),OR(CORE_MODE&lt;&gt;3,E_CORE&lt;=E_NULL_MAX)),1,0)</f>
        <v>0</v>
      </c>
      <c r="AL2588" s="31" t="n">
        <f aca="false">IF(AK2588=1,IF(OBJECTIVE=1,AI2588,AJ2588),1000000000000)+ROW()*0.000000001</f>
        <v>1000000000000</v>
      </c>
      <c r="AM2588" s="31" t="n">
        <v>9.548093</v>
      </c>
      <c r="AN2588" s="41" t="n">
        <v>1.470831</v>
      </c>
      <c r="AO2588" s="31" t="n">
        <v>26.69035</v>
      </c>
      <c r="AP2588" s="31" t="n">
        <f aca="false">IF(CORE_MODE=1,G2588,IF(OR(CORE_MODE=3,CORE_MODE=4),G2588+(CHOOSE(N_CW+1,0,1,CW_N2,CW_N3,CW_N4,CW_N5,CW_N6)+CHOOSE(N_CW_A+1,0,CW_A1,CW_A2))*CW_PER_SWING*AM2588,AM2588))</f>
        <v>37.170637494459</v>
      </c>
      <c r="AQ2588" s="41" t="n">
        <f aca="false">IF(CORE_MODE=2,AN2588,K2588)</f>
        <v>1.494689</v>
      </c>
      <c r="AR2588" s="31" t="n">
        <f aca="false">IF(CORE_MODE=2,AO2588,L2588)</f>
        <v>27.388826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31" t="n">
        <v>16.907073</v>
      </c>
      <c r="H2589" s="8" t="n">
        <v>231.422843</v>
      </c>
      <c r="I2589" s="8" t="n">
        <v>2751.496585</v>
      </c>
      <c r="J2589" s="31" t="n">
        <v>11.889477</v>
      </c>
      <c r="K2589" s="41" t="n">
        <v>1.499651</v>
      </c>
      <c r="L2589" s="31" t="n">
        <v>33.386279</v>
      </c>
      <c r="M2589" s="8" t="n">
        <v>377</v>
      </c>
      <c r="N2589" s="8" t="n">
        <v>1366</v>
      </c>
      <c r="O2589" s="31" t="n">
        <v>16.128223</v>
      </c>
      <c r="P2589" s="31" t="n">
        <v>44.943552</v>
      </c>
      <c r="Q2589" s="31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31" t="n">
        <v>12.468066</v>
      </c>
      <c r="W2589" s="41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2*ROUNDUP(G2589*1000/V_ZENER,0)*PRICE_Z+(4+IF(CORE_MODE=1,1,0)+IF(OR(CORE_MODE=3,CORE_MODE=4),1+2*N_CW+2*N_CW_A,0))*ROUNDUP(G2589*DIODE_SAFETY/V_STICK,0)*PRICE_STICK</f>
        <v>147</v>
      </c>
      <c r="AG2589" s="24" t="n">
        <f aca="false">SUM(X2589:AF2589)</f>
        <v>5572.19746295</v>
      </c>
      <c r="AH2589" s="20" t="n">
        <f aca="false">FIXED_BOM</f>
        <v>3666</v>
      </c>
      <c r="AI2589" s="24" t="n">
        <f aca="false">(AG2589+AH2589)*(1+CONT)</f>
        <v>10623.9270823925</v>
      </c>
      <c r="AJ2589" s="24" t="n">
        <f aca="false">IF(AR2589&gt;0,AI2589/AR2589,1000000000000)</f>
        <v>318.212373484104</v>
      </c>
      <c r="AK2589" s="8" t="n">
        <f aca="false">IF(AND(AP2589&gt;=V_NEED,AR2589&gt;=P_MIN,AQ2589&gt;=Z_MIN,F2589&lt;=N_CAP,D2589&lt;=R_MAX,OR(CORONA_REQ=0,O2589&gt;=G2589),OR(CORE_MODE&lt;&gt;3,E_CORE&lt;=E_NULL_MAX)),1,0)</f>
        <v>0</v>
      </c>
      <c r="AL2589" s="31" t="n">
        <f aca="false">IF(AK2589=1,IF(OBJECTIVE=1,AI2589,AJ2589),1000000000000)+ROW()*0.000000001</f>
        <v>1000000000000</v>
      </c>
      <c r="AM2589" s="31" t="n">
        <v>9.605935</v>
      </c>
      <c r="AN2589" s="41" t="n">
        <v>1.480142</v>
      </c>
      <c r="AO2589" s="31" t="n">
        <v>32.710776</v>
      </c>
      <c r="AP2589" s="31" t="n">
        <f aca="false">IF(CORE_MODE=1,G2589,IF(OR(CORE_MODE=3,CORE_MODE=4),G2589+(CHOOSE(N_CW+1,0,1,CW_N2,CW_N3,CW_N4,CW_N5,CW_N6)+CHOOSE(N_CW_A+1,0,CW_A1,CW_A2))*CW_PER_SWING*AM2589,AM2589))</f>
        <v>37.293393430905</v>
      </c>
      <c r="AQ2589" s="41" t="n">
        <f aca="false">IF(CORE_MODE=2,AN2589,K2589)</f>
        <v>1.499651</v>
      </c>
      <c r="AR2589" s="31" t="n">
        <f aca="false">IF(CORE_MODE=2,AO2589,L2589)</f>
        <v>33.386279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31" t="n">
        <v>16.907073</v>
      </c>
      <c r="H2590" s="8" t="n">
        <v>311.222093</v>
      </c>
      <c r="I2590" s="8" t="n">
        <v>3708.538875</v>
      </c>
      <c r="J2590" s="31" t="n">
        <v>11.916053</v>
      </c>
      <c r="K2590" s="41" t="n">
        <v>1.505423</v>
      </c>
      <c r="L2590" s="31" t="n">
        <v>45.383754</v>
      </c>
      <c r="M2590" s="8" t="n">
        <v>509</v>
      </c>
      <c r="N2590" s="8" t="n">
        <v>1630</v>
      </c>
      <c r="O2590" s="31" t="n">
        <v>16.128223</v>
      </c>
      <c r="P2590" s="31" t="n">
        <v>59.924736</v>
      </c>
      <c r="Q2590" s="31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31" t="n">
        <v>16.322363</v>
      </c>
      <c r="W2590" s="41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2*ROUNDUP(G2590*1000/V_ZENER,0)*PRICE_Z+(4+IF(CORE_MODE=1,1,0)+IF(OR(CORE_MODE=3,CORE_MODE=4),1+2*N_CW+2*N_CW_A,0))*ROUNDUP(G2590*DIODE_SAFETY/V_STICK,0)*PRICE_STICK</f>
        <v>147</v>
      </c>
      <c r="AG2590" s="24" t="n">
        <f aca="false">SUM(X2590:AF2590)</f>
        <v>7351.761699</v>
      </c>
      <c r="AH2590" s="20" t="n">
        <f aca="false">FIXED_BOM</f>
        <v>3666</v>
      </c>
      <c r="AI2590" s="24" t="n">
        <f aca="false">(AG2590+AH2590)*(1+CONT)</f>
        <v>12670.42595385</v>
      </c>
      <c r="AJ2590" s="24" t="n">
        <f aca="false">IF(AR2590&gt;0,AI2590/AR2590,1000000000000)</f>
        <v>279.184175770255</v>
      </c>
      <c r="AK2590" s="8" t="n">
        <f aca="false">IF(AND(AP2590&gt;=V_NEED,AR2590&gt;=P_MIN,AQ2590&gt;=Z_MIN,F2590&lt;=N_CAP,D2590&lt;=R_MAX,OR(CORONA_REQ=0,O2590&gt;=G2590),OR(CORE_MODE&lt;&gt;3,E_CORE&lt;=E_NULL_MAX)),1,0)</f>
        <v>0</v>
      </c>
      <c r="AL2590" s="31" t="n">
        <f aca="false">IF(AK2590=1,IF(OBJECTIVE=1,AI2590,AJ2590),1000000000000)+ROW()*0.000000001</f>
        <v>1000000000000</v>
      </c>
      <c r="AM2590" s="31" t="n">
        <v>9.77332</v>
      </c>
      <c r="AN2590" s="41" t="n">
        <v>1.490478</v>
      </c>
      <c r="AO2590" s="31" t="n">
        <v>44.69853</v>
      </c>
      <c r="AP2590" s="31" t="n">
        <f aca="false">IF(CORE_MODE=1,G2590,IF(OR(CORE_MODE=3,CORE_MODE=4),G2590+(CHOOSE(N_CW+1,0,1,CW_N2,CW_N3,CW_N4,CW_N5,CW_N6)+CHOOSE(N_CW_A+1,0,CW_A1,CW_A2))*CW_PER_SWING*AM2590,AM2590))</f>
        <v>37.64862842316</v>
      </c>
      <c r="AQ2590" s="41" t="n">
        <f aca="false">IF(CORE_MODE=2,AN2590,K2590)</f>
        <v>1.505423</v>
      </c>
      <c r="AR2590" s="31" t="n">
        <f aca="false">IF(CORE_MODE=2,AO2590,L2590)</f>
        <v>45.383754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31" t="n">
        <v>16.907073</v>
      </c>
      <c r="H2591" s="8" t="n">
        <v>109.077137</v>
      </c>
      <c r="I2591" s="8" t="n">
        <v>979.055211</v>
      </c>
      <c r="J2591" s="31" t="n">
        <v>8.975806</v>
      </c>
      <c r="K2591" s="41" t="n">
        <v>1.408606</v>
      </c>
      <c r="L2591" s="31" t="n">
        <v>10.331232</v>
      </c>
      <c r="M2591" s="8" t="n">
        <v>135</v>
      </c>
      <c r="N2591" s="8" t="n">
        <v>882</v>
      </c>
      <c r="O2591" s="31" t="n">
        <v>16.128223</v>
      </c>
      <c r="P2591" s="31" t="n">
        <v>17.356228</v>
      </c>
      <c r="Q2591" s="31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31" t="n">
        <v>5.401855</v>
      </c>
      <c r="W2591" s="41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2*ROUNDUP(G2591*1000/V_ZENER,0)*PRICE_Z+(4+IF(CORE_MODE=1,1,0)+IF(OR(CORE_MODE=3,CORE_MODE=4),1+2*N_CW+2*N_CW_A,0))*ROUNDUP(G2591*DIODE_SAFETY/V_STICK,0)*PRICE_STICK</f>
        <v>147</v>
      </c>
      <c r="AG2591" s="24" t="n">
        <f aca="false">SUM(X2591:AF2591)</f>
        <v>2334.15882902</v>
      </c>
      <c r="AH2591" s="20" t="n">
        <f aca="false">FIXED_BOM</f>
        <v>3666</v>
      </c>
      <c r="AI2591" s="24" t="n">
        <f aca="false">(AG2591+AH2591)*(1+CONT)</f>
        <v>6900.182653373</v>
      </c>
      <c r="AJ2591" s="24" t="n">
        <f aca="false">IF(AR2591&gt;0,AI2591/AR2591,1000000000000)</f>
        <v>667.895431384466</v>
      </c>
      <c r="AK2591" s="8" t="n">
        <f aca="false">IF(AND(AP2591&gt;=V_NEED,AR2591&gt;=P_MIN,AQ2591&gt;=Z_MIN,F2591&lt;=N_CAP,D2591&lt;=R_MAX,OR(CORONA_REQ=0,O2591&gt;=G2591),OR(CORE_MODE&lt;&gt;3,E_CORE&lt;=E_NULL_MAX)),1,0)</f>
        <v>0</v>
      </c>
      <c r="AL2591" s="31" t="n">
        <f aca="false">IF(AK2591=1,IF(OBJECTIVE=1,AI2591,AJ2591),1000000000000)+ROW()*0.000000001</f>
        <v>1000000000000</v>
      </c>
      <c r="AM2591" s="31" t="n">
        <v>9.27107</v>
      </c>
      <c r="AN2591" s="41" t="n">
        <v>1.364282</v>
      </c>
      <c r="AO2591" s="31" t="n">
        <v>9.66122</v>
      </c>
      <c r="AP2591" s="31" t="n">
        <f aca="false">IF(CORE_MODE=1,G2591,IF(OR(CORE_MODE=3,CORE_MODE=4),G2591+(CHOOSE(N_CW+1,0,1,CW_N2,CW_N3,CW_N4,CW_N5,CW_N6)+CHOOSE(N_CW_A+1,0,CW_A1,CW_A2))*CW_PER_SWING*AM2591,AM2591))</f>
        <v>36.58272183141</v>
      </c>
      <c r="AQ2591" s="41" t="n">
        <f aca="false">IF(CORE_MODE=2,AN2591,K2591)</f>
        <v>1.408606</v>
      </c>
      <c r="AR2591" s="31" t="n">
        <f aca="false">IF(CORE_MODE=2,AO2591,L2591)</f>
        <v>10.331232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31" t="n">
        <v>16.907073</v>
      </c>
      <c r="H2592" s="8" t="n">
        <v>170.264073</v>
      </c>
      <c r="I2592" s="8" t="n">
        <v>1538.515332</v>
      </c>
      <c r="J2592" s="31" t="n">
        <v>9.036054</v>
      </c>
      <c r="K2592" s="41" t="n">
        <v>1.4277</v>
      </c>
      <c r="L2592" s="31" t="n">
        <v>16.789969</v>
      </c>
      <c r="M2592" s="8" t="n">
        <v>201</v>
      </c>
      <c r="N2592" s="8" t="n">
        <v>1014</v>
      </c>
      <c r="O2592" s="31" t="n">
        <v>16.128223</v>
      </c>
      <c r="P2592" s="31" t="n">
        <v>26.034342</v>
      </c>
      <c r="Q2592" s="31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31" t="n">
        <v>7.329004</v>
      </c>
      <c r="W2592" s="41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2*ROUNDUP(G2592*1000/V_ZENER,0)*PRICE_Z+(4+IF(CORE_MODE=1,1,0)+IF(OR(CORE_MODE=3,CORE_MODE=4),1+2*N_CW+2*N_CW_A,0))*ROUNDUP(G2592*DIODE_SAFETY/V_STICK,0)*PRICE_STICK</f>
        <v>147</v>
      </c>
      <c r="AG2592" s="24" t="n">
        <f aca="false">SUM(X2592:AF2592)</f>
        <v>3238.15561015</v>
      </c>
      <c r="AH2592" s="20" t="n">
        <f aca="false">FIXED_BOM</f>
        <v>3666</v>
      </c>
      <c r="AI2592" s="24" t="n">
        <f aca="false">(AG2592+AH2592)*(1+CONT)</f>
        <v>7939.7789516725</v>
      </c>
      <c r="AJ2592" s="24" t="n">
        <f aca="false">IF(AR2592&gt;0,AI2592/AR2592,1000000000000)</f>
        <v>472.88824366933</v>
      </c>
      <c r="AK2592" s="8" t="n">
        <f aca="false">IF(AND(AP2592&gt;=V_NEED,AR2592&gt;=P_MIN,AQ2592&gt;=Z_MIN,F2592&lt;=N_CAP,D2592&lt;=R_MAX,OR(CORONA_REQ=0,O2592&gt;=G2592),OR(CORE_MODE&lt;&gt;3,E_CORE&lt;=E_NULL_MAX)),1,0)</f>
        <v>0</v>
      </c>
      <c r="AL2592" s="31" t="n">
        <f aca="false">IF(AK2592=1,IF(OBJECTIVE=1,AI2592,AJ2592),1000000000000)+ROW()*0.000000001</f>
        <v>1000000000000</v>
      </c>
      <c r="AM2592" s="31" t="n">
        <v>9.351526</v>
      </c>
      <c r="AN2592" s="41" t="n">
        <v>1.398473</v>
      </c>
      <c r="AO2592" s="31" t="n">
        <v>16.142481</v>
      </c>
      <c r="AP2592" s="31" t="n">
        <f aca="false">IF(CORE_MODE=1,G2592,IF(OR(CORE_MODE=3,CORE_MODE=4),G2592+(CHOOSE(N_CW+1,0,1,CW_N2,CW_N3,CW_N4,CW_N5,CW_N6)+CHOOSE(N_CW_A+1,0,CW_A1,CW_A2))*CW_PER_SWING*AM2592,AM2592))</f>
        <v>36.753470623338</v>
      </c>
      <c r="AQ2592" s="41" t="n">
        <f aca="false">IF(CORE_MODE=2,AN2592,K2592)</f>
        <v>1.4277</v>
      </c>
      <c r="AR2592" s="31" t="n">
        <f aca="false">IF(CORE_MODE=2,AO2592,L2592)</f>
        <v>16.789969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31" t="n">
        <v>16.907073</v>
      </c>
      <c r="H2593" s="8" t="n">
        <v>231.451009</v>
      </c>
      <c r="I2593" s="8" t="n">
        <v>2097.975452</v>
      </c>
      <c r="J2593" s="31" t="n">
        <v>9.064447</v>
      </c>
      <c r="K2593" s="41" t="n">
        <v>1.437284</v>
      </c>
      <c r="L2593" s="31" t="n">
        <v>23.274796</v>
      </c>
      <c r="M2593" s="8" t="n">
        <v>267</v>
      </c>
      <c r="N2593" s="8" t="n">
        <v>1146</v>
      </c>
      <c r="O2593" s="31" t="n">
        <v>16.128223</v>
      </c>
      <c r="P2593" s="31" t="n">
        <v>34.712456</v>
      </c>
      <c r="Q2593" s="31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31" t="n">
        <v>9.256152</v>
      </c>
      <c r="W2593" s="41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2*ROUNDUP(G2593*1000/V_ZENER,0)*PRICE_Z+(4+IF(CORE_MODE=1,1,0)+IF(OR(CORE_MODE=3,CORE_MODE=4),1+2*N_CW+2*N_CW_A,0))*ROUNDUP(G2593*DIODE_SAFETY/V_STICK,0)*PRICE_STICK</f>
        <v>147</v>
      </c>
      <c r="AG2593" s="24" t="n">
        <f aca="false">SUM(X2593:AF2593)</f>
        <v>4142.15226978</v>
      </c>
      <c r="AH2593" s="20" t="n">
        <f aca="false">FIXED_BOM</f>
        <v>3666</v>
      </c>
      <c r="AI2593" s="24" t="n">
        <f aca="false">(AG2593+AH2593)*(1+CONT)</f>
        <v>8979.375110247</v>
      </c>
      <c r="AJ2593" s="24" t="n">
        <f aca="false">IF(AR2593&gt;0,AI2593/AR2593,1000000000000)</f>
        <v>385.7982304226</v>
      </c>
      <c r="AK2593" s="8" t="n">
        <f aca="false">IF(AND(AP2593&gt;=V_NEED,AR2593&gt;=P_MIN,AQ2593&gt;=Z_MIN,F2593&lt;=N_CAP,D2593&lt;=R_MAX,OR(CORONA_REQ=0,O2593&gt;=G2593),OR(CORE_MODE&lt;&gt;3,E_CORE&lt;=E_NULL_MAX)),1,0)</f>
        <v>0</v>
      </c>
      <c r="AL2593" s="31" t="n">
        <f aca="false">IF(AK2593=1,IF(OBJECTIVE=1,AI2593,AJ2593),1000000000000)+ROW()*0.000000001</f>
        <v>1000000000000</v>
      </c>
      <c r="AM2593" s="31" t="n">
        <v>9.443337</v>
      </c>
      <c r="AN2593" s="41" t="n">
        <v>1.414274</v>
      </c>
      <c r="AO2593" s="31" t="n">
        <v>22.589157</v>
      </c>
      <c r="AP2593" s="31" t="n">
        <f aca="false">IF(CORE_MODE=1,G2593,IF(OR(CORE_MODE=3,CORE_MODE=4),G2593+(CHOOSE(N_CW+1,0,1,CW_N2,CW_N3,CW_N4,CW_N5,CW_N6)+CHOOSE(N_CW_A+1,0,CW_A1,CW_A2))*CW_PER_SWING*AM2593,AM2593))</f>
        <v>36.948317711631</v>
      </c>
      <c r="AQ2593" s="41" t="n">
        <f aca="false">IF(CORE_MODE=2,AN2593,K2593)</f>
        <v>1.437284</v>
      </c>
      <c r="AR2593" s="31" t="n">
        <f aca="false">IF(CORE_MODE=2,AO2593,L2593)</f>
        <v>23.274796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31" t="n">
        <v>16.907073</v>
      </c>
      <c r="H2594" s="8" t="n">
        <v>292.637945</v>
      </c>
      <c r="I2594" s="8" t="n">
        <v>2657.435573</v>
      </c>
      <c r="J2594" s="31" t="n">
        <v>9.080967</v>
      </c>
      <c r="K2594" s="41" t="n">
        <v>1.44287</v>
      </c>
      <c r="L2594" s="31" t="n">
        <v>29.733144</v>
      </c>
      <c r="M2594" s="8" t="n">
        <v>333</v>
      </c>
      <c r="N2594" s="8" t="n">
        <v>1278</v>
      </c>
      <c r="O2594" s="31" t="n">
        <v>16.128223</v>
      </c>
      <c r="P2594" s="31" t="n">
        <v>43.39057</v>
      </c>
      <c r="Q2594" s="31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31" t="n">
        <v>11.183301</v>
      </c>
      <c r="W2594" s="41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2*ROUNDUP(G2594*1000/V_ZENER,0)*PRICE_Z+(4+IF(CORE_MODE=1,1,0)+IF(OR(CORE_MODE=3,CORE_MODE=4),1+2*N_CW+2*N_CW_A,0))*ROUNDUP(G2594*DIODE_SAFETY/V_STICK,0)*PRICE_STICK</f>
        <v>147</v>
      </c>
      <c r="AG2594" s="24" t="n">
        <f aca="false">SUM(X2594:AF2594)</f>
        <v>5046.14904941</v>
      </c>
      <c r="AH2594" s="20" t="n">
        <f aca="false">FIXED_BOM</f>
        <v>3666</v>
      </c>
      <c r="AI2594" s="24" t="n">
        <f aca="false">(AG2594+AH2594)*(1+CONT)</f>
        <v>10018.9714068215</v>
      </c>
      <c r="AJ2594" s="24" t="n">
        <f aca="false">IF(AR2594&gt;0,AI2594/AR2594,1000000000000)</f>
        <v>336.963067438193</v>
      </c>
      <c r="AK2594" s="8" t="n">
        <f aca="false">IF(AND(AP2594&gt;=V_NEED,AR2594&gt;=P_MIN,AQ2594&gt;=Z_MIN,F2594&lt;=N_CAP,D2594&lt;=R_MAX,OR(CORONA_REQ=0,O2594&gt;=G2594),OR(CORE_MODE&lt;&gt;3,E_CORE&lt;=E_NULL_MAX)),1,0)</f>
        <v>0</v>
      </c>
      <c r="AL2594" s="31" t="n">
        <f aca="false">IF(AK2594=1,IF(OBJECTIVE=1,AI2594,AJ2594),1000000000000)+ROW()*0.000000001</f>
        <v>1000000000000</v>
      </c>
      <c r="AM2594" s="31" t="n">
        <v>9.513171</v>
      </c>
      <c r="AN2594" s="41" t="n">
        <v>1.424688</v>
      </c>
      <c r="AO2594" s="31" t="n">
        <v>29.063263</v>
      </c>
      <c r="AP2594" s="31" t="n">
        <f aca="false">IF(CORE_MODE=1,G2594,IF(OR(CORE_MODE=3,CORE_MODE=4),G2594+(CHOOSE(N_CW+1,0,1,CW_N2,CW_N3,CW_N4,CW_N5,CW_N6)+CHOOSE(N_CW_A+1,0,CW_A1,CW_A2))*CW_PER_SWING*AM2594,AM2594))</f>
        <v>37.096523825973</v>
      </c>
      <c r="AQ2594" s="41" t="n">
        <f aca="false">IF(CORE_MODE=2,AN2594,K2594)</f>
        <v>1.44287</v>
      </c>
      <c r="AR2594" s="31" t="n">
        <f aca="false">IF(CORE_MODE=2,AO2594,L2594)</f>
        <v>29.733144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31" t="n">
        <v>16.907073</v>
      </c>
      <c r="H2595" s="8" t="n">
        <v>353.82488</v>
      </c>
      <c r="I2595" s="8" t="n">
        <v>3216.895693</v>
      </c>
      <c r="J2595" s="31" t="n">
        <v>9.091774</v>
      </c>
      <c r="K2595" s="41" t="n">
        <v>1.446526</v>
      </c>
      <c r="L2595" s="31" t="n">
        <v>36.203807</v>
      </c>
      <c r="M2595" s="8" t="n">
        <v>399</v>
      </c>
      <c r="N2595" s="8" t="n">
        <v>1410</v>
      </c>
      <c r="O2595" s="31" t="n">
        <v>16.128223</v>
      </c>
      <c r="P2595" s="31" t="n">
        <v>52.068684</v>
      </c>
      <c r="Q2595" s="31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31" t="n">
        <v>13.110449</v>
      </c>
      <c r="W2595" s="41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2*ROUNDUP(G2595*1000/V_ZENER,0)*PRICE_Z+(4+IF(CORE_MODE=1,1,0)+IF(OR(CORE_MODE=3,CORE_MODE=4),1+2*N_CW+2*N_CW_A,0))*ROUNDUP(G2595*DIODE_SAFETY/V_STICK,0)*PRICE_STICK</f>
        <v>147</v>
      </c>
      <c r="AG2595" s="24" t="n">
        <f aca="false">SUM(X2595:AF2595)</f>
        <v>5950.14578251</v>
      </c>
      <c r="AH2595" s="20" t="n">
        <f aca="false">FIXED_BOM</f>
        <v>3666</v>
      </c>
      <c r="AI2595" s="24" t="n">
        <f aca="false">(AG2595+AH2595)*(1+CONT)</f>
        <v>11058.5676498865</v>
      </c>
      <c r="AJ2595" s="24" t="n">
        <f aca="false">IF(AR2595&gt;0,AI2595/AR2595,1000000000000)</f>
        <v>305.453170985209</v>
      </c>
      <c r="AK2595" s="8" t="n">
        <f aca="false">IF(AND(AP2595&gt;=V_NEED,AR2595&gt;=P_MIN,AQ2595&gt;=Z_MIN,F2595&lt;=N_CAP,D2595&lt;=R_MAX,OR(CORONA_REQ=0,O2595&gt;=G2595),OR(CORE_MODE&lt;&gt;3,E_CORE&lt;=E_NULL_MAX)),1,0)</f>
        <v>0</v>
      </c>
      <c r="AL2595" s="31" t="n">
        <f aca="false">IF(AK2595=1,IF(OBJECTIVE=1,AI2595,AJ2595),1000000000000)+ROW()*0.000000001</f>
        <v>1000000000000</v>
      </c>
      <c r="AM2595" s="31" t="n">
        <v>9.592494</v>
      </c>
      <c r="AN2595" s="41" t="n">
        <v>1.431602</v>
      </c>
      <c r="AO2595" s="31" t="n">
        <v>35.551499</v>
      </c>
      <c r="AP2595" s="31" t="n">
        <f aca="false">IF(CORE_MODE=1,G2595,IF(OR(CORE_MODE=3,CORE_MODE=4),G2595+(CHOOSE(N_CW+1,0,1,CW_N2,CW_N3,CW_N4,CW_N5,CW_N6)+CHOOSE(N_CW_A+1,0,CW_A1,CW_A2))*CW_PER_SWING*AM2595,AM2595))</f>
        <v>37.264868093922</v>
      </c>
      <c r="AQ2595" s="41" t="n">
        <f aca="false">IF(CORE_MODE=2,AN2595,K2595)</f>
        <v>1.446526</v>
      </c>
      <c r="AR2595" s="31" t="n">
        <f aca="false">IF(CORE_MODE=2,AO2595,L2595)</f>
        <v>36.203807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31" t="n">
        <v>16.907073</v>
      </c>
      <c r="H2596" s="8" t="n">
        <v>476.198752</v>
      </c>
      <c r="I2596" s="8" t="n">
        <v>4335.815935</v>
      </c>
      <c r="J2596" s="31" t="n">
        <v>9.105055</v>
      </c>
      <c r="K2596" s="41" t="n">
        <v>1.450701</v>
      </c>
      <c r="L2596" s="31" t="n">
        <v>49.147199</v>
      </c>
      <c r="M2596" s="8" t="n">
        <v>531</v>
      </c>
      <c r="N2596" s="8" t="n">
        <v>1674</v>
      </c>
      <c r="O2596" s="31" t="n">
        <v>16.128223</v>
      </c>
      <c r="P2596" s="31" t="n">
        <v>69.424913</v>
      </c>
      <c r="Q2596" s="31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31" t="n">
        <v>16.964746</v>
      </c>
      <c r="W2596" s="41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2*ROUNDUP(G2596*1000/V_ZENER,0)*PRICE_Z+(4+IF(CORE_MODE=1,1,0)+IF(OR(CORE_MODE=3,CORE_MODE=4),1+2*N_CW+2*N_CW_A,0))*ROUNDUP(G2596*DIODE_SAFETY/V_STICK,0)*PRICE_STICK</f>
        <v>147</v>
      </c>
      <c r="AG2596" s="24" t="n">
        <f aca="false">SUM(X2596:AF2596)</f>
        <v>7758.13923374</v>
      </c>
      <c r="AH2596" s="20" t="n">
        <f aca="false">FIXED_BOM</f>
        <v>3666</v>
      </c>
      <c r="AI2596" s="24" t="n">
        <f aca="false">(AG2596+AH2596)*(1+CONT)</f>
        <v>13137.760118801</v>
      </c>
      <c r="AJ2596" s="24" t="n">
        <f aca="false">IF(AR2596&gt;0,AI2596/AR2596,1000000000000)</f>
        <v>267.314524247882</v>
      </c>
      <c r="AK2596" s="8" t="n">
        <f aca="false">IF(AND(AP2596&gt;=V_NEED,AR2596&gt;=P_MIN,AQ2596&gt;=Z_MIN,F2596&lt;=N_CAP,D2596&lt;=R_MAX,OR(CORONA_REQ=0,O2596&gt;=G2596),OR(CORE_MODE&lt;&gt;3,E_CORE&lt;=E_NULL_MAX)),1,0)</f>
        <v>0</v>
      </c>
      <c r="AL2596" s="31" t="n">
        <f aca="false">IF(AK2596=1,IF(OBJECTIVE=1,AI2596,AJ2596),1000000000000)+ROW()*0.000000001</f>
        <v>1000000000000</v>
      </c>
      <c r="AM2596" s="31" t="n">
        <v>9.77868</v>
      </c>
      <c r="AN2596" s="41" t="n">
        <v>1.439051</v>
      </c>
      <c r="AO2596" s="31" t="n">
        <v>48.463511</v>
      </c>
      <c r="AP2596" s="31" t="n">
        <f aca="false">IF(CORE_MODE=1,G2596,IF(OR(CORE_MODE=3,CORE_MODE=4),G2596+(CHOOSE(N_CW+1,0,1,CW_N2,CW_N3,CW_N4,CW_N5,CW_N6)+CHOOSE(N_CW_A+1,0,CW_A1,CW_A2))*CW_PER_SWING*AM2596,AM2596))</f>
        <v>37.66000375284</v>
      </c>
      <c r="AQ2596" s="41" t="n">
        <f aca="false">IF(CORE_MODE=2,AN2596,K2596)</f>
        <v>1.450701</v>
      </c>
      <c r="AR2596" s="31" t="n">
        <f aca="false">IF(CORE_MODE=2,AO2596,L2596)</f>
        <v>49.147199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31" t="n">
        <v>16.907073</v>
      </c>
      <c r="H2597" s="8" t="n">
        <v>58.399156</v>
      </c>
      <c r="I2597" s="8" t="n">
        <v>697.652336</v>
      </c>
      <c r="J2597" s="31" t="n">
        <v>11.946274</v>
      </c>
      <c r="K2597" s="41" t="n">
        <v>1.442438</v>
      </c>
      <c r="L2597" s="31" t="n">
        <v>7.765773</v>
      </c>
      <c r="M2597" s="8" t="n">
        <v>136</v>
      </c>
      <c r="N2597" s="8" t="n">
        <v>884</v>
      </c>
      <c r="O2597" s="31" t="n">
        <v>17.542188</v>
      </c>
      <c r="P2597" s="31" t="n">
        <v>16.808187</v>
      </c>
      <c r="Q2597" s="31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31" t="n">
        <v>5.431055</v>
      </c>
      <c r="W2597" s="41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2*ROUNDUP(G2597*1000/V_ZENER,0)*PRICE_Z+(4+IF(CORE_MODE=1,1,0)+IF(OR(CORE_MODE=3,CORE_MODE=4),1+2*N_CW+2*N_CW_A,0))*ROUNDUP(G2597*DIODE_SAFETY/V_STICK,0)*PRICE_STICK</f>
        <v>147</v>
      </c>
      <c r="AG2597" s="24" t="n">
        <f aca="false">SUM(X2597:AF2597)</f>
        <v>2278.45472169</v>
      </c>
      <c r="AH2597" s="20" t="n">
        <f aca="false">FIXED_BOM</f>
        <v>3666</v>
      </c>
      <c r="AI2597" s="24" t="n">
        <f aca="false">(AG2597+AH2597)*(1+CONT)</f>
        <v>6836.1229299435</v>
      </c>
      <c r="AJ2597" s="24" t="n">
        <f aca="false">IF(AR2597&gt;0,AI2597/AR2597,1000000000000)</f>
        <v>880.288791591449</v>
      </c>
      <c r="AK2597" s="8" t="n">
        <f aca="false">IF(AND(AP2597&gt;=V_NEED,AR2597&gt;=P_MIN,AQ2597&gt;=Z_MIN,F2597&lt;=N_CAP,D2597&lt;=R_MAX,OR(CORONA_REQ=0,O2597&gt;=G2597),OR(CORE_MODE&lt;&gt;3,E_CORE&lt;=E_NULL_MAX)),1,0)</f>
        <v>1</v>
      </c>
      <c r="AL2597" s="31" t="n">
        <f aca="false">IF(AK2597=1,IF(OBJECTIVE=1,AI2597,AJ2597),1000000000000)+ROW()*0.000000001</f>
        <v>6836.1229325405</v>
      </c>
      <c r="AM2597" s="31" t="n">
        <v>9.299078</v>
      </c>
      <c r="AN2597" s="41" t="n">
        <v>1.377697</v>
      </c>
      <c r="AO2597" s="31" t="n">
        <v>7.090076</v>
      </c>
      <c r="AP2597" s="31" t="n">
        <f aca="false">IF(CORE_MODE=1,G2597,IF(OR(CORE_MODE=3,CORE_MODE=4),G2597+(CHOOSE(N_CW+1,0,1,CW_N2,CW_N3,CW_N4,CW_N5,CW_N6)+CHOOSE(N_CW_A+1,0,CW_A1,CW_A2))*CW_PER_SWING*AM2597,AM2597))</f>
        <v>36.642162173514</v>
      </c>
      <c r="AQ2597" s="41" t="n">
        <f aca="false">IF(CORE_MODE=2,AN2597,K2597)</f>
        <v>1.442438</v>
      </c>
      <c r="AR2597" s="31" t="n">
        <f aca="false">IF(CORE_MODE=2,AO2597,L2597)</f>
        <v>7.765773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31" t="n">
        <v>16.907073</v>
      </c>
      <c r="H2598" s="8" t="n">
        <v>90.627245</v>
      </c>
      <c r="I2598" s="8" t="n">
        <v>1096.310814</v>
      </c>
      <c r="J2598" s="31" t="n">
        <v>12.096923</v>
      </c>
      <c r="K2598" s="41" t="n">
        <v>1.4717</v>
      </c>
      <c r="L2598" s="31" t="n">
        <v>12.772164</v>
      </c>
      <c r="M2598" s="8" t="n">
        <v>196</v>
      </c>
      <c r="N2598" s="8" t="n">
        <v>1004</v>
      </c>
      <c r="O2598" s="31" t="n">
        <v>17.542188</v>
      </c>
      <c r="P2598" s="31" t="n">
        <v>25.21228</v>
      </c>
      <c r="Q2598" s="31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31" t="n">
        <v>7.183008</v>
      </c>
      <c r="W2598" s="41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2*ROUNDUP(G2598*1000/V_ZENER,0)*PRICE_Z+(4+IF(CORE_MODE=1,1,0)+IF(OR(CORE_MODE=3,CORE_MODE=4),1+2*N_CW+2*N_CW_A,0))*ROUNDUP(G2598*DIODE_SAFETY/V_STICK,0)*PRICE_STICK</f>
        <v>147</v>
      </c>
      <c r="AG2598" s="24" t="n">
        <f aca="false">SUM(X2598:AF2598)</f>
        <v>3061.48985107</v>
      </c>
      <c r="AH2598" s="20" t="n">
        <f aca="false">FIXED_BOM</f>
        <v>3666</v>
      </c>
      <c r="AI2598" s="24" t="n">
        <f aca="false">(AG2598+AH2598)*(1+CONT)</f>
        <v>7736.6133287305</v>
      </c>
      <c r="AJ2598" s="24" t="n">
        <f aca="false">IF(AR2598&gt;0,AI2598/AR2598,1000000000000)</f>
        <v>605.740211974298</v>
      </c>
      <c r="AK2598" s="8" t="n">
        <f aca="false">IF(AND(AP2598&gt;=V_NEED,AR2598&gt;=P_MIN,AQ2598&gt;=Z_MIN,F2598&lt;=N_CAP,D2598&lt;=R_MAX,OR(CORONA_REQ=0,O2598&gt;=G2598),OR(CORE_MODE&lt;&gt;3,E_CORE&lt;=E_NULL_MAX)),1,0)</f>
        <v>1</v>
      </c>
      <c r="AL2598" s="31" t="n">
        <f aca="false">IF(AK2598=1,IF(OBJECTIVE=1,AI2598,AJ2598),1000000000000)+ROW()*0.000000001</f>
        <v>7736.6133313285</v>
      </c>
      <c r="AM2598" s="31" t="n">
        <v>9.377116</v>
      </c>
      <c r="AN2598" s="41" t="n">
        <v>1.426167</v>
      </c>
      <c r="AO2598" s="31" t="n">
        <v>12.080201</v>
      </c>
      <c r="AP2598" s="31" t="n">
        <f aca="false">IF(CORE_MODE=1,G2598,IF(OR(CORE_MODE=3,CORE_MODE=4),G2598+(CHOOSE(N_CW+1,0,1,CW_N2,CW_N3,CW_N4,CW_N5,CW_N6)+CHOOSE(N_CW_A+1,0,CW_A1,CW_A2))*CW_PER_SWING*AM2598,AM2598))</f>
        <v>36.807779333508</v>
      </c>
      <c r="AQ2598" s="41" t="n">
        <f aca="false">IF(CORE_MODE=2,AN2598,K2598)</f>
        <v>1.4717</v>
      </c>
      <c r="AR2598" s="31" t="n">
        <f aca="false">IF(CORE_MODE=2,AO2598,L2598)</f>
        <v>12.772164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31" t="n">
        <v>16.907073</v>
      </c>
      <c r="H2599" s="8" t="n">
        <v>122.855334</v>
      </c>
      <c r="I2599" s="8" t="n">
        <v>1494.969291</v>
      </c>
      <c r="J2599" s="31" t="n">
        <v>12.168534</v>
      </c>
      <c r="K2599" s="41" t="n">
        <v>1.486374</v>
      </c>
      <c r="L2599" s="31" t="n">
        <v>17.805393</v>
      </c>
      <c r="M2599" s="8" t="n">
        <v>268</v>
      </c>
      <c r="N2599" s="8" t="n">
        <v>1148</v>
      </c>
      <c r="O2599" s="31" t="n">
        <v>17.542188</v>
      </c>
      <c r="P2599" s="31" t="n">
        <v>33.616373</v>
      </c>
      <c r="Q2599" s="31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31" t="n">
        <v>9.285352</v>
      </c>
      <c r="W2599" s="41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2*ROUNDUP(G2599*1000/V_ZENER,0)*PRICE_Z+(4+IF(CORE_MODE=1,1,0)+IF(OR(CORE_MODE=3,CORE_MODE=4),1+2*N_CW+2*N_CW_A,0))*ROUNDUP(G2599*DIODE_SAFETY/V_STICK,0)*PRICE_STICK</f>
        <v>147</v>
      </c>
      <c r="AG2599" s="24" t="n">
        <f aca="false">SUM(X2599:AF2599)</f>
        <v>4010.79961668</v>
      </c>
      <c r="AH2599" s="20" t="n">
        <f aca="false">FIXED_BOM</f>
        <v>3666</v>
      </c>
      <c r="AI2599" s="24" t="n">
        <f aca="false">(AG2599+AH2599)*(1+CONT)</f>
        <v>8828.319559182</v>
      </c>
      <c r="AJ2599" s="24" t="n">
        <f aca="false">IF(AR2599&gt;0,AI2599/AR2599,1000000000000)</f>
        <v>495.822785780803</v>
      </c>
      <c r="AK2599" s="8" t="n">
        <f aca="false">IF(AND(AP2599&gt;=V_NEED,AR2599&gt;=P_MIN,AQ2599&gt;=Z_MIN,F2599&lt;=N_CAP,D2599&lt;=R_MAX,OR(CORONA_REQ=0,O2599&gt;=G2599),OR(CORE_MODE&lt;&gt;3,E_CORE&lt;=E_NULL_MAX)),1,0)</f>
        <v>0</v>
      </c>
      <c r="AL2599" s="31" t="n">
        <f aca="false">IF(AK2599=1,IF(OBJECTIVE=1,AI2599,AJ2599),1000000000000)+ROW()*0.000000001</f>
        <v>1000000000000</v>
      </c>
      <c r="AM2599" s="31" t="n">
        <v>9.430202</v>
      </c>
      <c r="AN2599" s="41" t="n">
        <v>1.452735</v>
      </c>
      <c r="AO2599" s="31" t="n">
        <v>17.148092</v>
      </c>
      <c r="AP2599" s="31" t="n">
        <f aca="false">IF(CORE_MODE=1,G2599,IF(OR(CORE_MODE=3,CORE_MODE=4),G2599+(CHOOSE(N_CW+1,0,1,CW_N2,CW_N3,CW_N4,CW_N5,CW_N6)+CHOOSE(N_CW_A+1,0,CW_A1,CW_A2))*CW_PER_SWING*AM2599,AM2599))</f>
        <v>36.920441787126</v>
      </c>
      <c r="AQ2599" s="41" t="n">
        <f aca="false">IF(CORE_MODE=2,AN2599,K2599)</f>
        <v>1.486374</v>
      </c>
      <c r="AR2599" s="31" t="n">
        <f aca="false">IF(CORE_MODE=2,AO2599,L2599)</f>
        <v>17.805393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31" t="n">
        <v>16.907073</v>
      </c>
      <c r="H2600" s="8" t="n">
        <v>155.083423</v>
      </c>
      <c r="I2600" s="8" t="n">
        <v>1893.627769</v>
      </c>
      <c r="J2600" s="31" t="n">
        <v>12.210382</v>
      </c>
      <c r="K2600" s="41" t="n">
        <v>1.495138</v>
      </c>
      <c r="L2600" s="31" t="n">
        <v>22.836678</v>
      </c>
      <c r="M2600" s="8" t="n">
        <v>328</v>
      </c>
      <c r="N2600" s="8" t="n">
        <v>1268</v>
      </c>
      <c r="O2600" s="31" t="n">
        <v>17.542188</v>
      </c>
      <c r="P2600" s="31" t="n">
        <v>42.020467</v>
      </c>
      <c r="Q2600" s="31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31" t="n">
        <v>11.037305</v>
      </c>
      <c r="W2600" s="41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2*ROUNDUP(G2600*1000/V_ZENER,0)*PRICE_Z+(4+IF(CORE_MODE=1,1,0)+IF(OR(CORE_MODE=3,CORE_MODE=4),1+2*N_CW+2*N_CW_A,0))*ROUNDUP(G2600*DIODE_SAFETY/V_STICK,0)*PRICE_STICK</f>
        <v>147</v>
      </c>
      <c r="AG2600" s="24" t="n">
        <f aca="false">SUM(X2600:AF2600)</f>
        <v>4793.83480606</v>
      </c>
      <c r="AH2600" s="20" t="n">
        <f aca="false">FIXED_BOM</f>
        <v>3666</v>
      </c>
      <c r="AI2600" s="24" t="n">
        <f aca="false">(AG2600+AH2600)*(1+CONT)</f>
        <v>9728.810026969</v>
      </c>
      <c r="AJ2600" s="24" t="n">
        <f aca="false">IF(AR2600&gt;0,AI2600/AR2600,1000000000000)</f>
        <v>426.01686755705</v>
      </c>
      <c r="AK2600" s="8" t="n">
        <f aca="false">IF(AND(AP2600&gt;=V_NEED,AR2600&gt;=P_MIN,AQ2600&gt;=Z_MIN,F2600&lt;=N_CAP,D2600&lt;=R_MAX,OR(CORONA_REQ=0,O2600&gt;=G2600),OR(CORE_MODE&lt;&gt;3,E_CORE&lt;=E_NULL_MAX)),1,0)</f>
        <v>0</v>
      </c>
      <c r="AL2600" s="31" t="n">
        <f aca="false">IF(AK2600=1,IF(OBJECTIVE=1,AI2600,AJ2600),1000000000000)+ROW()*0.000000001</f>
        <v>1000000000000</v>
      </c>
      <c r="AM2600" s="31" t="n">
        <v>9.501795</v>
      </c>
      <c r="AN2600" s="41" t="n">
        <v>1.46684</v>
      </c>
      <c r="AO2600" s="31" t="n">
        <v>22.144125</v>
      </c>
      <c r="AP2600" s="31" t="n">
        <f aca="false">IF(CORE_MODE=1,G2600,IF(OR(CORE_MODE=3,CORE_MODE=4),G2600+(CHOOSE(N_CW+1,0,1,CW_N2,CW_N3,CW_N4,CW_N5,CW_N6)+CHOOSE(N_CW_A+1,0,CW_A1,CW_A2))*CW_PER_SWING*AM2600,AM2600))</f>
        <v>37.072380962085</v>
      </c>
      <c r="AQ2600" s="41" t="n">
        <f aca="false">IF(CORE_MODE=2,AN2600,K2600)</f>
        <v>1.495138</v>
      </c>
      <c r="AR2600" s="31" t="n">
        <f aca="false">IF(CORE_MODE=2,AO2600,L2600)</f>
        <v>22.836678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31" t="n">
        <v>16.907073</v>
      </c>
      <c r="H2601" s="8" t="n">
        <v>187.311512</v>
      </c>
      <c r="I2601" s="8" t="n">
        <v>2292.286247</v>
      </c>
      <c r="J2601" s="31" t="n">
        <v>12.237829</v>
      </c>
      <c r="K2601" s="41" t="n">
        <v>1.500677</v>
      </c>
      <c r="L2601" s="31" t="n">
        <v>27.843768</v>
      </c>
      <c r="M2601" s="8" t="n">
        <v>400</v>
      </c>
      <c r="N2601" s="8" t="n">
        <v>1412</v>
      </c>
      <c r="O2601" s="31" t="n">
        <v>17.542188</v>
      </c>
      <c r="P2601" s="31" t="n">
        <v>50.42456</v>
      </c>
      <c r="Q2601" s="31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31" t="n">
        <v>13.139648</v>
      </c>
      <c r="W2601" s="41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2*ROUNDUP(G2601*1000/V_ZENER,0)*PRICE_Z+(4+IF(CORE_MODE=1,1,0)+IF(OR(CORE_MODE=3,CORE_MODE=4),1+2*N_CW+2*N_CW_A,0))*ROUNDUP(G2601*DIODE_SAFETY/V_STICK,0)*PRICE_STICK</f>
        <v>147</v>
      </c>
      <c r="AG2601" s="24" t="n">
        <f aca="false">SUM(X2601:AF2601)</f>
        <v>5743.14445017</v>
      </c>
      <c r="AH2601" s="20" t="n">
        <f aca="false">FIXED_BOM</f>
        <v>3666</v>
      </c>
      <c r="AI2601" s="24" t="n">
        <f aca="false">(AG2601+AH2601)*(1+CONT)</f>
        <v>10820.5161176955</v>
      </c>
      <c r="AJ2601" s="24" t="n">
        <f aca="false">IF(AR2601&gt;0,AI2601/AR2601,1000000000000)</f>
        <v>388.61536691785</v>
      </c>
      <c r="AK2601" s="8" t="n">
        <f aca="false">IF(AND(AP2601&gt;=V_NEED,AR2601&gt;=P_MIN,AQ2601&gt;=Z_MIN,F2601&lt;=N_CAP,D2601&lt;=R_MAX,OR(CORONA_REQ=0,O2601&gt;=G2601),OR(CORE_MODE&lt;&gt;3,E_CORE&lt;=E_NULL_MAX)),1,0)</f>
        <v>0</v>
      </c>
      <c r="AL2601" s="31" t="n">
        <f aca="false">IF(AK2601=1,IF(OBJECTIVE=1,AI2601,AJ2601),1000000000000)+ROW()*0.000000001</f>
        <v>1000000000000</v>
      </c>
      <c r="AM2601" s="31" t="n">
        <v>9.559894</v>
      </c>
      <c r="AN2601" s="41" t="n">
        <v>1.476733</v>
      </c>
      <c r="AO2601" s="31" t="n">
        <v>27.14524</v>
      </c>
      <c r="AP2601" s="31" t="n">
        <f aca="false">IF(CORE_MODE=1,G2601,IF(OR(CORE_MODE=3,CORE_MODE=4),G2601+(CHOOSE(N_CW+1,0,1,CW_N2,CW_N3,CW_N4,CW_N5,CW_N6)+CHOOSE(N_CW_A+1,0,CW_A1,CW_A2))*CW_PER_SWING*AM2601,AM2601))</f>
        <v>37.195682320122</v>
      </c>
      <c r="AQ2601" s="41" t="n">
        <f aca="false">IF(CORE_MODE=2,AN2601,K2601)</f>
        <v>1.500677</v>
      </c>
      <c r="AR2601" s="31" t="n">
        <f aca="false">IF(CORE_MODE=2,AO2601,L2601)</f>
        <v>27.843768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31" t="n">
        <v>16.907073</v>
      </c>
      <c r="H2602" s="8" t="n">
        <v>251.76769</v>
      </c>
      <c r="I2602" s="8" t="n">
        <v>3089.603202</v>
      </c>
      <c r="J2602" s="31" t="n">
        <v>12.271643</v>
      </c>
      <c r="K2602" s="41" t="n">
        <v>1.507335</v>
      </c>
      <c r="L2602" s="31" t="n">
        <v>37.872596</v>
      </c>
      <c r="M2602" s="8" t="n">
        <v>532</v>
      </c>
      <c r="N2602" s="8" t="n">
        <v>1676</v>
      </c>
      <c r="O2602" s="31" t="n">
        <v>17.542188</v>
      </c>
      <c r="P2602" s="31" t="n">
        <v>67.232747</v>
      </c>
      <c r="Q2602" s="31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31" t="n">
        <v>16.993945</v>
      </c>
      <c r="W2602" s="41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2*ROUNDUP(G2602*1000/V_ZENER,0)*PRICE_Z+(4+IF(CORE_MODE=1,1,0)+IF(OR(CORE_MODE=3,CORE_MODE=4),1+2*N_CW+2*N_CW_A,0))*ROUNDUP(G2602*DIODE_SAFETY/V_STICK,0)*PRICE_STICK</f>
        <v>147</v>
      </c>
      <c r="AG2602" s="24" t="n">
        <f aca="false">SUM(X2602:AF2602)</f>
        <v>7475.48940516</v>
      </c>
      <c r="AH2602" s="20" t="n">
        <f aca="false">FIXED_BOM</f>
        <v>3666</v>
      </c>
      <c r="AI2602" s="24" t="n">
        <f aca="false">(AG2602+AH2602)*(1+CONT)</f>
        <v>12812.712815934</v>
      </c>
      <c r="AJ2602" s="24" t="n">
        <f aca="false">IF(AR2602&gt;0,AI2602/AR2602,1000000000000)</f>
        <v>338.31092053827</v>
      </c>
      <c r="AK2602" s="8" t="n">
        <f aca="false">IF(AND(AP2602&gt;=V_NEED,AR2602&gt;=P_MIN,AQ2602&gt;=Z_MIN,F2602&lt;=N_CAP,D2602&lt;=R_MAX,OR(CORONA_REQ=0,O2602&gt;=G2602),OR(CORE_MODE&lt;&gt;3,E_CORE&lt;=E_NULL_MAX)),1,0)</f>
        <v>0</v>
      </c>
      <c r="AL2602" s="31" t="n">
        <f aca="false">IF(AK2602=1,IF(OBJECTIVE=1,AI2602,AJ2602),1000000000000)+ROW()*0.000000001</f>
        <v>1000000000000</v>
      </c>
      <c r="AM2602" s="31" t="n">
        <v>9.661301</v>
      </c>
      <c r="AN2602" s="41" t="n">
        <v>1.489969</v>
      </c>
      <c r="AO2602" s="31" t="n">
        <v>37.215807</v>
      </c>
      <c r="AP2602" s="31" t="n">
        <f aca="false">IF(CORE_MODE=1,G2602,IF(OR(CORE_MODE=3,CORE_MODE=4),G2602+(CHOOSE(N_CW+1,0,1,CW_N2,CW_N3,CW_N4,CW_N5,CW_N6)+CHOOSE(N_CW_A+1,0,CW_A1,CW_A2))*CW_PER_SWING*AM2602,AM2602))</f>
        <v>37.410894644163</v>
      </c>
      <c r="AQ2602" s="41" t="n">
        <f aca="false">IF(CORE_MODE=2,AN2602,K2602)</f>
        <v>1.507335</v>
      </c>
      <c r="AR2602" s="31" t="n">
        <f aca="false">IF(CORE_MODE=2,AO2602,L2602)</f>
        <v>37.872596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31" t="n">
        <v>16.907073</v>
      </c>
      <c r="H2603" s="8" t="n">
        <v>77.74408</v>
      </c>
      <c r="I2603" s="8" t="n">
        <v>840.853469</v>
      </c>
      <c r="J2603" s="31" t="n">
        <v>10.815659</v>
      </c>
      <c r="K2603" s="41" t="n">
        <v>1.43729</v>
      </c>
      <c r="L2603" s="31" t="n">
        <v>9.295498</v>
      </c>
      <c r="M2603" s="8" t="n">
        <v>148</v>
      </c>
      <c r="N2603" s="8" t="n">
        <v>908</v>
      </c>
      <c r="O2603" s="31" t="n">
        <v>17.542188</v>
      </c>
      <c r="P2603" s="31" t="n">
        <v>19.974912</v>
      </c>
      <c r="Q2603" s="31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31" t="n">
        <v>5.781445</v>
      </c>
      <c r="W2603" s="41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2*ROUNDUP(G2603*1000/V_ZENER,0)*PRICE_Z+(4+IF(CORE_MODE=1,1,0)+IF(OR(CORE_MODE=3,CORE_MODE=4),1+2*N_CW+2*N_CW_A,0))*ROUNDUP(G2603*DIODE_SAFETY/V_STICK,0)*PRICE_STICK</f>
        <v>147</v>
      </c>
      <c r="AG2603" s="24" t="n">
        <f aca="false">SUM(X2603:AF2603)</f>
        <v>2482.63495211</v>
      </c>
      <c r="AH2603" s="20" t="n">
        <f aca="false">FIXED_BOM</f>
        <v>3666</v>
      </c>
      <c r="AI2603" s="24" t="n">
        <f aca="false">(AG2603+AH2603)*(1+CONT)</f>
        <v>7070.9301949265</v>
      </c>
      <c r="AJ2603" s="24" t="n">
        <f aca="false">IF(AR2603&gt;0,AI2603/AR2603,1000000000000)</f>
        <v>760.683310880869</v>
      </c>
      <c r="AK2603" s="8" t="n">
        <f aca="false">IF(AND(AP2603&gt;=V_NEED,AR2603&gt;=P_MIN,AQ2603&gt;=Z_MIN,F2603&lt;=N_CAP,D2603&lt;=R_MAX,OR(CORONA_REQ=0,O2603&gt;=G2603),OR(CORE_MODE&lt;&gt;3,E_CORE&lt;=E_NULL_MAX)),1,0)</f>
        <v>1</v>
      </c>
      <c r="AL2603" s="31" t="n">
        <f aca="false">IF(AK2603=1,IF(OBJECTIVE=1,AI2603,AJ2603),1000000000000)+ROW()*0.000000001</f>
        <v>7070.9301975295</v>
      </c>
      <c r="AM2603" s="31" t="n">
        <v>9.300367</v>
      </c>
      <c r="AN2603" s="41" t="n">
        <v>1.384077</v>
      </c>
      <c r="AO2603" s="31" t="n">
        <v>8.637458</v>
      </c>
      <c r="AP2603" s="31" t="n">
        <f aca="false">IF(CORE_MODE=1,G2603,IF(OR(CORE_MODE=3,CORE_MODE=4),G2603+(CHOOSE(N_CW+1,0,1,CW_N2,CW_N3,CW_N4,CW_N5,CW_N6)+CHOOSE(N_CW_A+1,0,CW_A1,CW_A2))*CW_PER_SWING*AM2603,AM2603))</f>
        <v>36.644897770521</v>
      </c>
      <c r="AQ2603" s="41" t="n">
        <f aca="false">IF(CORE_MODE=2,AN2603,K2603)</f>
        <v>1.43729</v>
      </c>
      <c r="AR2603" s="31" t="n">
        <f aca="false">IF(CORE_MODE=2,AO2603,L2603)</f>
        <v>9.295498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31" t="n">
        <v>16.907073</v>
      </c>
      <c r="H2604" s="8" t="n">
        <v>121.026411</v>
      </c>
      <c r="I2604" s="8" t="n">
        <v>1321.341165</v>
      </c>
      <c r="J2604" s="31" t="n">
        <v>10.917792</v>
      </c>
      <c r="K2604" s="41" t="n">
        <v>1.46148</v>
      </c>
      <c r="L2604" s="31" t="n">
        <v>15.186929</v>
      </c>
      <c r="M2604" s="8" t="n">
        <v>208</v>
      </c>
      <c r="N2604" s="8" t="n">
        <v>1028</v>
      </c>
      <c r="O2604" s="31" t="n">
        <v>17.542188</v>
      </c>
      <c r="P2604" s="31" t="n">
        <v>29.962368</v>
      </c>
      <c r="Q2604" s="31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31" t="n">
        <v>7.533398</v>
      </c>
      <c r="W2604" s="41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2*ROUNDUP(G2604*1000/V_ZENER,0)*PRICE_Z+(4+IF(CORE_MODE=1,1,0)+IF(OR(CORE_MODE=3,CORE_MODE=4),1+2*N_CW+2*N_CW_A,0))*ROUNDUP(G2604*DIODE_SAFETY/V_STICK,0)*PRICE_STICK</f>
        <v>147</v>
      </c>
      <c r="AG2604" s="24" t="n">
        <f aca="false">SUM(X2604:AF2604)</f>
        <v>3284.62299113</v>
      </c>
      <c r="AH2604" s="20" t="n">
        <f aca="false">FIXED_BOM</f>
        <v>3666</v>
      </c>
      <c r="AI2604" s="24" t="n">
        <f aca="false">(AG2604+AH2604)*(1+CONT)</f>
        <v>7993.2164397995</v>
      </c>
      <c r="AJ2604" s="24" t="n">
        <f aca="false">IF(AR2604&gt;0,AI2604/AR2604,1000000000000)</f>
        <v>526.322105002236</v>
      </c>
      <c r="AK2604" s="8" t="n">
        <f aca="false">IF(AND(AP2604&gt;=V_NEED,AR2604&gt;=P_MIN,AQ2604&gt;=Z_MIN,F2604&lt;=N_CAP,D2604&lt;=R_MAX,OR(CORONA_REQ=0,O2604&gt;=G2604),OR(CORE_MODE&lt;&gt;3,E_CORE&lt;=E_NULL_MAX)),1,0)</f>
        <v>1</v>
      </c>
      <c r="AL2604" s="31" t="n">
        <f aca="false">IF(AK2604=1,IF(OBJECTIVE=1,AI2604,AJ2604),1000000000000)+ROW()*0.000000001</f>
        <v>7993.2164424035</v>
      </c>
      <c r="AM2604" s="31" t="n">
        <v>9.378132</v>
      </c>
      <c r="AN2604" s="41" t="n">
        <v>1.42458</v>
      </c>
      <c r="AO2604" s="31" t="n">
        <v>14.505169</v>
      </c>
      <c r="AP2604" s="31" t="n">
        <f aca="false">IF(CORE_MODE=1,G2604,IF(OR(CORE_MODE=3,CORE_MODE=4),G2604+(CHOOSE(N_CW+1,0,1,CW_N2,CW_N3,CW_N4,CW_N5,CW_N6)+CHOOSE(N_CW_A+1,0,CW_A1,CW_A2))*CW_PER_SWING*AM2604,AM2604))</f>
        <v>36.809935552716</v>
      </c>
      <c r="AQ2604" s="41" t="n">
        <f aca="false">IF(CORE_MODE=2,AN2604,K2604)</f>
        <v>1.46148</v>
      </c>
      <c r="AR2604" s="31" t="n">
        <f aca="false">IF(CORE_MODE=2,AO2604,L2604)</f>
        <v>15.186929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31" t="n">
        <v>16.907073</v>
      </c>
      <c r="H2605" s="8" t="n">
        <v>164.308743</v>
      </c>
      <c r="I2605" s="8" t="n">
        <v>1801.828861</v>
      </c>
      <c r="J2605" s="31" t="n">
        <v>10.966117</v>
      </c>
      <c r="K2605" s="41" t="n">
        <v>1.472638</v>
      </c>
      <c r="L2605" s="31" t="n">
        <v>21.049646</v>
      </c>
      <c r="M2605" s="8" t="n">
        <v>280</v>
      </c>
      <c r="N2605" s="8" t="n">
        <v>1172</v>
      </c>
      <c r="O2605" s="31" t="n">
        <v>17.542188</v>
      </c>
      <c r="P2605" s="31" t="n">
        <v>39.949824</v>
      </c>
      <c r="Q2605" s="31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31" t="n">
        <v>9.635742</v>
      </c>
      <c r="W2605" s="41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2*ROUNDUP(G2605*1000/V_ZENER,0)*PRICE_Z+(4+IF(CORE_MODE=1,1,0)+IF(OR(CORE_MODE=3,CORE_MODE=4),1+2*N_CW+2*N_CW_A,0))*ROUNDUP(G2605*DIODE_SAFETY/V_STICK,0)*PRICE_STICK</f>
        <v>147</v>
      </c>
      <c r="AG2605" s="24" t="n">
        <f aca="false">SUM(X2605:AF2605)</f>
        <v>4252.88560535</v>
      </c>
      <c r="AH2605" s="20" t="n">
        <f aca="false">FIXED_BOM</f>
        <v>3666</v>
      </c>
      <c r="AI2605" s="24" t="n">
        <f aca="false">(AG2605+AH2605)*(1+CONT)</f>
        <v>9106.7184461525</v>
      </c>
      <c r="AJ2605" s="24" t="n">
        <f aca="false">IF(AR2605&gt;0,AI2605/AR2605,1000000000000)</f>
        <v>432.63047968372</v>
      </c>
      <c r="AK2605" s="8" t="n">
        <f aca="false">IF(AND(AP2605&gt;=V_NEED,AR2605&gt;=P_MIN,AQ2605&gt;=Z_MIN,F2605&lt;=N_CAP,D2605&lt;=R_MAX,OR(CORONA_REQ=0,O2605&gt;=G2605),OR(CORE_MODE&lt;&gt;3,E_CORE&lt;=E_NULL_MAX)),1,0)</f>
        <v>0</v>
      </c>
      <c r="AL2605" s="31" t="n">
        <f aca="false">IF(AK2605=1,IF(OBJECTIVE=1,AI2605,AJ2605),1000000000000)+ROW()*0.000000001</f>
        <v>1000000000000</v>
      </c>
      <c r="AM2605" s="31" t="n">
        <v>9.455071</v>
      </c>
      <c r="AN2605" s="41" t="n">
        <v>1.444419</v>
      </c>
      <c r="AO2605" s="31" t="n">
        <v>20.365765</v>
      </c>
      <c r="AP2605" s="31" t="n">
        <f aca="false">IF(CORE_MODE=1,G2605,IF(OR(CORE_MODE=3,CORE_MODE=4),G2605+(CHOOSE(N_CW+1,0,1,CW_N2,CW_N3,CW_N4,CW_N5,CW_N6)+CHOOSE(N_CW_A+1,0,CW_A1,CW_A2))*CW_PER_SWING*AM2605,AM2605))</f>
        <v>36.973220345673</v>
      </c>
      <c r="AQ2605" s="41" t="n">
        <f aca="false">IF(CORE_MODE=2,AN2605,K2605)</f>
        <v>1.472638</v>
      </c>
      <c r="AR2605" s="31" t="n">
        <f aca="false">IF(CORE_MODE=2,AO2605,L2605)</f>
        <v>21.049646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31" t="n">
        <v>16.907073</v>
      </c>
      <c r="H2606" s="8" t="n">
        <v>207.591074</v>
      </c>
      <c r="I2606" s="8" t="n">
        <v>2282.316558</v>
      </c>
      <c r="J2606" s="31" t="n">
        <v>10.99429</v>
      </c>
      <c r="K2606" s="41" t="n">
        <v>1.480606</v>
      </c>
      <c r="L2606" s="31" t="n">
        <v>26.978637</v>
      </c>
      <c r="M2606" s="8" t="n">
        <v>352</v>
      </c>
      <c r="N2606" s="8" t="n">
        <v>1316</v>
      </c>
      <c r="O2606" s="31" t="n">
        <v>17.542188</v>
      </c>
      <c r="P2606" s="31" t="n">
        <v>49.93728</v>
      </c>
      <c r="Q2606" s="31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31" t="n">
        <v>11.738086</v>
      </c>
      <c r="W2606" s="41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2*ROUNDUP(G2606*1000/V_ZENER,0)*PRICE_Z+(4+IF(CORE_MODE=1,1,0)+IF(OR(CORE_MODE=3,CORE_MODE=4),1+2*N_CW+2*N_CW_A,0))*ROUNDUP(G2606*DIODE_SAFETY/V_STICK,0)*PRICE_STICK</f>
        <v>147</v>
      </c>
      <c r="AG2606" s="24" t="n">
        <f aca="false">SUM(X2606:AF2606)</f>
        <v>5221.14816607</v>
      </c>
      <c r="AH2606" s="20" t="n">
        <f aca="false">FIXED_BOM</f>
        <v>3666</v>
      </c>
      <c r="AI2606" s="24" t="n">
        <f aca="false">(AG2606+AH2606)*(1+CONT)</f>
        <v>10220.2203909805</v>
      </c>
      <c r="AJ2606" s="24" t="n">
        <f aca="false">IF(AR2606&gt;0,AI2606/AR2606,1000000000000)</f>
        <v>378.826417026943</v>
      </c>
      <c r="AK2606" s="8" t="n">
        <f aca="false">IF(AND(AP2606&gt;=V_NEED,AR2606&gt;=P_MIN,AQ2606&gt;=Z_MIN,F2606&lt;=N_CAP,D2606&lt;=R_MAX,OR(CORONA_REQ=0,O2606&gt;=G2606),OR(CORE_MODE&lt;&gt;3,E_CORE&lt;=E_NULL_MAX)),1,0)</f>
        <v>0</v>
      </c>
      <c r="AL2606" s="31" t="n">
        <f aca="false">IF(AK2606=1,IF(OBJECTIVE=1,AI2606,AJ2606),1000000000000)+ROW()*0.000000001</f>
        <v>1000000000000</v>
      </c>
      <c r="AM2606" s="31" t="n">
        <v>9.526254</v>
      </c>
      <c r="AN2606" s="41" t="n">
        <v>1.457532</v>
      </c>
      <c r="AO2606" s="31" t="n">
        <v>26.281391</v>
      </c>
      <c r="AP2606" s="31" t="n">
        <f aca="false">IF(CORE_MODE=1,G2606,IF(OR(CORE_MODE=3,CORE_MODE=4),G2606+(CHOOSE(N_CW+1,0,1,CW_N2,CW_N3,CW_N4,CW_N5,CW_N6)+CHOOSE(N_CW_A+1,0,CW_A1,CW_A2))*CW_PER_SWING*AM2606,AM2606))</f>
        <v>37.124289392802</v>
      </c>
      <c r="AQ2606" s="41" t="n">
        <f aca="false">IF(CORE_MODE=2,AN2606,K2606)</f>
        <v>1.480606</v>
      </c>
      <c r="AR2606" s="31" t="n">
        <f aca="false">IF(CORE_MODE=2,AO2606,L2606)</f>
        <v>26.978637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31" t="n">
        <v>16.907073</v>
      </c>
      <c r="H2607" s="8" t="n">
        <v>250.873405</v>
      </c>
      <c r="I2607" s="8" t="n">
        <v>2762.804254</v>
      </c>
      <c r="J2607" s="31" t="n">
        <v>11.012743</v>
      </c>
      <c r="K2607" s="41" t="n">
        <v>1.484734</v>
      </c>
      <c r="L2607" s="31" t="n">
        <v>32.836064</v>
      </c>
      <c r="M2607" s="8" t="n">
        <v>412</v>
      </c>
      <c r="N2607" s="8" t="n">
        <v>1436</v>
      </c>
      <c r="O2607" s="31" t="n">
        <v>17.542188</v>
      </c>
      <c r="P2607" s="31" t="n">
        <v>59.924736</v>
      </c>
      <c r="Q2607" s="31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31" t="n">
        <v>13.490039</v>
      </c>
      <c r="W2607" s="41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2*ROUNDUP(G2607*1000/V_ZENER,0)*PRICE_Z+(4+IF(CORE_MODE=1,1,0)+IF(OR(CORE_MODE=3,CORE_MODE=4),1+2*N_CW+2*N_CW_A,0))*ROUNDUP(G2607*DIODE_SAFETY/V_STICK,0)*PRICE_STICK</f>
        <v>147</v>
      </c>
      <c r="AG2607" s="24" t="n">
        <f aca="false">SUM(X2607:AF2607)</f>
        <v>6023.13619859</v>
      </c>
      <c r="AH2607" s="20" t="n">
        <f aca="false">FIXED_BOM</f>
        <v>3666</v>
      </c>
      <c r="AI2607" s="24" t="n">
        <f aca="false">(AG2607+AH2607)*(1+CONT)</f>
        <v>11142.5066283785</v>
      </c>
      <c r="AJ2607" s="24" t="n">
        <f aca="false">IF(AR2607&gt;0,AI2607/AR2607,1000000000000)</f>
        <v>339.337462260352</v>
      </c>
      <c r="AK2607" s="8" t="n">
        <f aca="false">IF(AND(AP2607&gt;=V_NEED,AR2607&gt;=P_MIN,AQ2607&gt;=Z_MIN,F2607&lt;=N_CAP,D2607&lt;=R_MAX,OR(CORONA_REQ=0,O2607&gt;=G2607),OR(CORE_MODE&lt;&gt;3,E_CORE&lt;=E_NULL_MAX)),1,0)</f>
        <v>0</v>
      </c>
      <c r="AL2607" s="31" t="n">
        <f aca="false">IF(AK2607=1,IF(OBJECTIVE=1,AI2607,AJ2607),1000000000000)+ROW()*0.000000001</f>
        <v>1000000000000</v>
      </c>
      <c r="AM2607" s="31" t="n">
        <v>9.583686</v>
      </c>
      <c r="AN2607" s="41" t="n">
        <v>1.465896</v>
      </c>
      <c r="AO2607" s="31" t="n">
        <v>32.163527</v>
      </c>
      <c r="AP2607" s="31" t="n">
        <f aca="false">IF(CORE_MODE=1,G2607,IF(OR(CORE_MODE=3,CORE_MODE=4),G2607+(CHOOSE(N_CW+1,0,1,CW_N2,CW_N3,CW_N4,CW_N5,CW_N6)+CHOOSE(N_CW_A+1,0,CW_A1,CW_A2))*CW_PER_SWING*AM2607,AM2607))</f>
        <v>37.246175201418</v>
      </c>
      <c r="AQ2607" s="41" t="n">
        <f aca="false">IF(CORE_MODE=2,AN2607,K2607)</f>
        <v>1.484734</v>
      </c>
      <c r="AR2607" s="31" t="n">
        <f aca="false">IF(CORE_MODE=2,AO2607,L2607)</f>
        <v>32.836064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31" t="n">
        <v>16.907073</v>
      </c>
      <c r="H2608" s="8" t="n">
        <v>337.438068</v>
      </c>
      <c r="I2608" s="8" t="n">
        <v>3723.779647</v>
      </c>
      <c r="J2608" s="31" t="n">
        <v>11.035446</v>
      </c>
      <c r="K2608" s="41" t="n">
        <v>1.490313</v>
      </c>
      <c r="L2608" s="31" t="n">
        <v>44.636076</v>
      </c>
      <c r="M2608" s="8" t="n">
        <v>556</v>
      </c>
      <c r="N2608" s="8" t="n">
        <v>1724</v>
      </c>
      <c r="O2608" s="31" t="n">
        <v>17.542188</v>
      </c>
      <c r="P2608" s="31" t="n">
        <v>79.899648</v>
      </c>
      <c r="Q2608" s="31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31" t="n">
        <v>17.694727</v>
      </c>
      <c r="W2608" s="41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2*ROUNDUP(G2608*1000/V_ZENER,0)*PRICE_Z+(4+IF(CORE_MODE=1,1,0)+IF(OR(CORE_MODE=3,CORE_MODE=4),1+2*N_CW+2*N_CW_A,0))*ROUNDUP(G2608*DIODE_SAFETY/V_STICK,0)*PRICE_STICK</f>
        <v>147</v>
      </c>
      <c r="AG2608" s="24" t="n">
        <f aca="false">SUM(X2608:AF2608)</f>
        <v>7959.6614505</v>
      </c>
      <c r="AH2608" s="20" t="n">
        <f aca="false">FIXED_BOM</f>
        <v>3666</v>
      </c>
      <c r="AI2608" s="24" t="n">
        <f aca="false">(AG2608+AH2608)*(1+CONT)</f>
        <v>13369.510668075</v>
      </c>
      <c r="AJ2608" s="24" t="n">
        <f aca="false">IF(AR2608&gt;0,AI2608/AR2608,1000000000000)</f>
        <v>299.522535719202</v>
      </c>
      <c r="AK2608" s="8" t="n">
        <f aca="false">IF(AND(AP2608&gt;=V_NEED,AR2608&gt;=P_MIN,AQ2608&gt;=Z_MIN,F2608&lt;=N_CAP,D2608&lt;=R_MAX,OR(CORONA_REQ=0,O2608&gt;=G2608),OR(CORE_MODE&lt;&gt;3,E_CORE&lt;=E_NULL_MAX)),1,0)</f>
        <v>0</v>
      </c>
      <c r="AL2608" s="31" t="n">
        <f aca="false">IF(AK2608=1,IF(OBJECTIVE=1,AI2608,AJ2608),1000000000000)+ROW()*0.000000001</f>
        <v>1000000000000</v>
      </c>
      <c r="AM2608" s="31" t="n">
        <v>9.74978</v>
      </c>
      <c r="AN2608" s="41" t="n">
        <v>1.475864</v>
      </c>
      <c r="AO2608" s="31" t="n">
        <v>43.952332</v>
      </c>
      <c r="AP2608" s="31" t="n">
        <f aca="false">IF(CORE_MODE=1,G2608,IF(OR(CORE_MODE=3,CORE_MODE=4),G2608+(CHOOSE(N_CW+1,0,1,CW_N2,CW_N3,CW_N4,CW_N5,CW_N6)+CHOOSE(N_CW_A+1,0,CW_A1,CW_A2))*CW_PER_SWING*AM2608,AM2608))</f>
        <v>37.59867035214</v>
      </c>
      <c r="AQ2608" s="41" t="n">
        <f aca="false">IF(CORE_MODE=2,AN2608,K2608)</f>
        <v>1.490313</v>
      </c>
      <c r="AR2608" s="31" t="n">
        <f aca="false">IF(CORE_MODE=2,AO2608,L2608)</f>
        <v>44.636076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31" t="n">
        <v>16.907073</v>
      </c>
      <c r="H2609" s="8" t="n">
        <v>117.361093</v>
      </c>
      <c r="I2609" s="8" t="n">
        <v>982.116666</v>
      </c>
      <c r="J2609" s="31" t="n">
        <v>8.368333</v>
      </c>
      <c r="K2609" s="41" t="n">
        <v>1.393499</v>
      </c>
      <c r="L2609" s="31" t="n">
        <v>10.105306</v>
      </c>
      <c r="M2609" s="8" t="n">
        <v>148</v>
      </c>
      <c r="N2609" s="8" t="n">
        <v>908</v>
      </c>
      <c r="O2609" s="31" t="n">
        <v>17.542188</v>
      </c>
      <c r="P2609" s="31" t="n">
        <v>23.141638</v>
      </c>
      <c r="Q2609" s="31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31" t="n">
        <v>5.781445</v>
      </c>
      <c r="W2609" s="41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2*ROUNDUP(G2609*1000/V_ZENER,0)*PRICE_Z+(4+IF(CORE_MODE=1,1,0)+IF(OR(CORE_MODE=3,CORE_MODE=4),1+2*N_CW+2*N_CW_A,0))*ROUNDUP(G2609*DIODE_SAFETY/V_STICK,0)*PRICE_STICK</f>
        <v>147</v>
      </c>
      <c r="AG2609" s="24" t="n">
        <f aca="false">SUM(X2609:AF2609)</f>
        <v>2520.54066233</v>
      </c>
      <c r="AH2609" s="20" t="n">
        <f aca="false">FIXED_BOM</f>
        <v>3666</v>
      </c>
      <c r="AI2609" s="24" t="n">
        <f aca="false">(AG2609+AH2609)*(1+CONT)</f>
        <v>7114.5217616795</v>
      </c>
      <c r="AJ2609" s="24" t="n">
        <f aca="false">IF(AR2609&gt;0,AI2609/AR2609,1000000000000)</f>
        <v>704.038231170783</v>
      </c>
      <c r="AK2609" s="8" t="n">
        <f aca="false">IF(AND(AP2609&gt;=V_NEED,AR2609&gt;=P_MIN,AQ2609&gt;=Z_MIN,F2609&lt;=N_CAP,D2609&lt;=R_MAX,OR(CORONA_REQ=0,O2609&gt;=G2609),OR(CORE_MODE&lt;&gt;3,E_CORE&lt;=E_NULL_MAX)),1,0)</f>
        <v>1</v>
      </c>
      <c r="AL2609" s="31" t="n">
        <f aca="false">IF(AK2609=1,IF(OBJECTIVE=1,AI2609,AJ2609),1000000000000)+ROW()*0.000000001</f>
        <v>7114.5217642885</v>
      </c>
      <c r="AM2609" s="31" t="n">
        <v>9.251088</v>
      </c>
      <c r="AN2609" s="41" t="n">
        <v>1.35058</v>
      </c>
      <c r="AO2609" s="31" t="n">
        <v>9.441423</v>
      </c>
      <c r="AP2609" s="31" t="n">
        <f aca="false">IF(CORE_MODE=1,G2609,IF(OR(CORE_MODE=3,CORE_MODE=4),G2609+(CHOOSE(N_CW+1,0,1,CW_N2,CW_N3,CW_N4,CW_N5,CW_N6)+CHOOSE(N_CW_A+1,0,CW_A1,CW_A2))*CW_PER_SWING*AM2609,AM2609))</f>
        <v>36.540314772144</v>
      </c>
      <c r="AQ2609" s="41" t="n">
        <f aca="false">IF(CORE_MODE=2,AN2609,K2609)</f>
        <v>1.393499</v>
      </c>
      <c r="AR2609" s="31" t="n">
        <f aca="false">IF(CORE_MODE=2,AO2609,L2609)</f>
        <v>10.105306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31" t="n">
        <v>16.907073</v>
      </c>
      <c r="H2610" s="8" t="n">
        <v>183.281717</v>
      </c>
      <c r="I2610" s="8" t="n">
        <v>1543.32619</v>
      </c>
      <c r="J2610" s="31" t="n">
        <v>8.420514</v>
      </c>
      <c r="K2610" s="41" t="n">
        <v>1.411929</v>
      </c>
      <c r="L2610" s="31" t="n">
        <v>16.413202</v>
      </c>
      <c r="M2610" s="8" t="n">
        <v>220</v>
      </c>
      <c r="N2610" s="8" t="n">
        <v>1052</v>
      </c>
      <c r="O2610" s="31" t="n">
        <v>17.542188</v>
      </c>
      <c r="P2610" s="31" t="n">
        <v>34.712456</v>
      </c>
      <c r="Q2610" s="31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31" t="n">
        <v>7.883789</v>
      </c>
      <c r="W2610" s="41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2*ROUNDUP(G2610*1000/V_ZENER,0)*PRICE_Z+(4+IF(CORE_MODE=1,1,0)+IF(OR(CORE_MODE=3,CORE_MODE=4),1+2*N_CW+2*N_CW_A,0))*ROUNDUP(G2610*DIODE_SAFETY/V_STICK,0)*PRICE_STICK</f>
        <v>147</v>
      </c>
      <c r="AG2610" s="24" t="n">
        <f aca="false">SUM(X2610:AF2610)</f>
        <v>3507.75612619</v>
      </c>
      <c r="AH2610" s="20" t="n">
        <f aca="false">FIXED_BOM</f>
        <v>3666</v>
      </c>
      <c r="AI2610" s="24" t="n">
        <f aca="false">(AG2610+AH2610)*(1+CONT)</f>
        <v>8249.8195451185</v>
      </c>
      <c r="AJ2610" s="24" t="n">
        <f aca="false">IF(AR2610&gt;0,AI2610/AR2610,1000000000000)</f>
        <v>502.633157449625</v>
      </c>
      <c r="AK2610" s="8" t="n">
        <f aca="false">IF(AND(AP2610&gt;=V_NEED,AR2610&gt;=P_MIN,AQ2610&gt;=Z_MIN,F2610&lt;=N_CAP,D2610&lt;=R_MAX,OR(CORONA_REQ=0,O2610&gt;=G2610),OR(CORE_MODE&lt;&gt;3,E_CORE&lt;=E_NULL_MAX)),1,0)</f>
        <v>1</v>
      </c>
      <c r="AL2610" s="31" t="n">
        <f aca="false">IF(AK2610=1,IF(OBJECTIVE=1,AI2610,AJ2610),1000000000000)+ROW()*0.000000001</f>
        <v>8249.8195477285</v>
      </c>
      <c r="AM2610" s="31" t="n">
        <v>9.331848</v>
      </c>
      <c r="AN2610" s="41" t="n">
        <v>1.383648</v>
      </c>
      <c r="AO2610" s="31" t="n">
        <v>15.771931</v>
      </c>
      <c r="AP2610" s="31" t="n">
        <f aca="false">IF(CORE_MODE=1,G2610,IF(OR(CORE_MODE=3,CORE_MODE=4),G2610+(CHOOSE(N_CW+1,0,1,CW_N2,CW_N3,CW_N4,CW_N5,CW_N6)+CHOOSE(N_CW_A+1,0,CW_A1,CW_A2))*CW_PER_SWING*AM2610,AM2610))</f>
        <v>36.711708732024</v>
      </c>
      <c r="AQ2610" s="41" t="n">
        <f aca="false">IF(CORE_MODE=2,AN2610,K2610)</f>
        <v>1.411929</v>
      </c>
      <c r="AR2610" s="31" t="n">
        <f aca="false">IF(CORE_MODE=2,AO2610,L2610)</f>
        <v>16.413202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31" t="n">
        <v>16.907073</v>
      </c>
      <c r="H2611" s="8" t="n">
        <v>249.202342</v>
      </c>
      <c r="I2611" s="8" t="n">
        <v>2104.535713</v>
      </c>
      <c r="J2611" s="31" t="n">
        <v>8.445088</v>
      </c>
      <c r="K2611" s="41" t="n">
        <v>1.421173</v>
      </c>
      <c r="L2611" s="31" t="n">
        <v>22.755583</v>
      </c>
      <c r="M2611" s="8" t="n">
        <v>292</v>
      </c>
      <c r="N2611" s="8" t="n">
        <v>1196</v>
      </c>
      <c r="O2611" s="31" t="n">
        <v>17.542188</v>
      </c>
      <c r="P2611" s="31" t="n">
        <v>46.283275</v>
      </c>
      <c r="Q2611" s="31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31" t="n">
        <v>9.986133</v>
      </c>
      <c r="W2611" s="41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2*ROUNDUP(G2611*1000/V_ZENER,0)*PRICE_Z+(4+IF(CORE_MODE=1,1,0)+IF(OR(CORE_MODE=3,CORE_MODE=4),1+2*N_CW+2*N_CW_A,0))*ROUNDUP(G2611*DIODE_SAFETY/V_STICK,0)*PRICE_STICK</f>
        <v>147</v>
      </c>
      <c r="AG2611" s="24" t="n">
        <f aca="false">SUM(X2611:AF2611)</f>
        <v>4494.97160052</v>
      </c>
      <c r="AH2611" s="20" t="n">
        <f aca="false">FIXED_BOM</f>
        <v>3666</v>
      </c>
      <c r="AI2611" s="24" t="n">
        <f aca="false">(AG2611+AH2611)*(1+CONT)</f>
        <v>9385.117340598</v>
      </c>
      <c r="AJ2611" s="24" t="n">
        <f aca="false">IF(AR2611&gt;0,AI2611/AR2611,1000000000000)</f>
        <v>412.431416966904</v>
      </c>
      <c r="AK2611" s="8" t="n">
        <f aca="false">IF(AND(AP2611&gt;=V_NEED,AR2611&gt;=P_MIN,AQ2611&gt;=Z_MIN,F2611&lt;=N_CAP,D2611&lt;=R_MAX,OR(CORONA_REQ=0,O2611&gt;=G2611),OR(CORE_MODE&lt;&gt;3,E_CORE&lt;=E_NULL_MAX)),1,0)</f>
        <v>0</v>
      </c>
      <c r="AL2611" s="31" t="n">
        <f aca="false">IF(AK2611=1,IF(OBJECTIVE=1,AI2611,AJ2611),1000000000000)+ROW()*0.000000001</f>
        <v>1000000000000</v>
      </c>
      <c r="AM2611" s="31" t="n">
        <v>9.423043</v>
      </c>
      <c r="AN2611" s="41" t="n">
        <v>1.398929</v>
      </c>
      <c r="AO2611" s="31" t="n">
        <v>22.076891</v>
      </c>
      <c r="AP2611" s="31" t="n">
        <f aca="false">IF(CORE_MODE=1,G2611,IF(OR(CORE_MODE=3,CORE_MODE=4),G2611+(CHOOSE(N_CW+1,0,1,CW_N2,CW_N3,CW_N4,CW_N5,CW_N6)+CHOOSE(N_CW_A+1,0,CW_A1,CW_A2))*CW_PER_SWING*AM2611,AM2611))</f>
        <v>36.905248506309</v>
      </c>
      <c r="AQ2611" s="41" t="n">
        <f aca="false">IF(CORE_MODE=2,AN2611,K2611)</f>
        <v>1.421173</v>
      </c>
      <c r="AR2611" s="31" t="n">
        <f aca="false">IF(CORE_MODE=2,AO2611,L2611)</f>
        <v>22.755583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31" t="n">
        <v>16.907073</v>
      </c>
      <c r="H2612" s="8" t="n">
        <v>315.122966</v>
      </c>
      <c r="I2612" s="8" t="n">
        <v>2665.745237</v>
      </c>
      <c r="J2612" s="31" t="n">
        <v>8.459381</v>
      </c>
      <c r="K2612" s="41" t="n">
        <v>1.426558</v>
      </c>
      <c r="L2612" s="31" t="n">
        <v>29.071904</v>
      </c>
      <c r="M2612" s="8" t="n">
        <v>364</v>
      </c>
      <c r="N2612" s="8" t="n">
        <v>1340</v>
      </c>
      <c r="O2612" s="31" t="n">
        <v>17.542188</v>
      </c>
      <c r="P2612" s="31" t="n">
        <v>57.854094</v>
      </c>
      <c r="Q2612" s="31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31" t="n">
        <v>12.088477</v>
      </c>
      <c r="W2612" s="41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2*ROUNDUP(G2612*1000/V_ZENER,0)*PRICE_Z+(4+IF(CORE_MODE=1,1,0)+IF(OR(CORE_MODE=3,CORE_MODE=4),1+2*N_CW+2*N_CW_A,0))*ROUNDUP(G2612*DIODE_SAFETY/V_STICK,0)*PRICE_STICK</f>
        <v>147</v>
      </c>
      <c r="AG2612" s="24" t="n">
        <f aca="false">SUM(X2612:AF2612)</f>
        <v>5482.18707485</v>
      </c>
      <c r="AH2612" s="20" t="n">
        <f aca="false">FIXED_BOM</f>
        <v>3666</v>
      </c>
      <c r="AI2612" s="24" t="n">
        <f aca="false">(AG2612+AH2612)*(1+CONT)</f>
        <v>10520.4151360775</v>
      </c>
      <c r="AJ2612" s="24" t="n">
        <f aca="false">IF(AR2612&gt;0,AI2612/AR2612,1000000000000)</f>
        <v>361.875683686817</v>
      </c>
      <c r="AK2612" s="8" t="n">
        <f aca="false">IF(AND(AP2612&gt;=V_NEED,AR2612&gt;=P_MIN,AQ2612&gt;=Z_MIN,F2612&lt;=N_CAP,D2612&lt;=R_MAX,OR(CORONA_REQ=0,O2612&gt;=G2612),OR(CORE_MODE&lt;&gt;3,E_CORE&lt;=E_NULL_MAX)),1,0)</f>
        <v>0</v>
      </c>
      <c r="AL2612" s="31" t="n">
        <f aca="false">IF(AK2612=1,IF(OBJECTIVE=1,AI2612,AJ2612),1000000000000)+ROW()*0.000000001</f>
        <v>1000000000000</v>
      </c>
      <c r="AM2612" s="31" t="n">
        <v>9.492417</v>
      </c>
      <c r="AN2612" s="41" t="n">
        <v>1.409</v>
      </c>
      <c r="AO2612" s="31" t="n">
        <v>28.409372</v>
      </c>
      <c r="AP2612" s="31" t="n">
        <f aca="false">IF(CORE_MODE=1,G2612,IF(OR(CORE_MODE=3,CORE_MODE=4),G2612+(CHOOSE(N_CW+1,0,1,CW_N2,CW_N3,CW_N4,CW_N5,CW_N6)+CHOOSE(N_CW_A+1,0,CW_A1,CW_A2))*CW_PER_SWING*AM2612,AM2612))</f>
        <v>37.052478379671</v>
      </c>
      <c r="AQ2612" s="41" t="n">
        <f aca="false">IF(CORE_MODE=2,AN2612,K2612)</f>
        <v>1.426558</v>
      </c>
      <c r="AR2612" s="31" t="n">
        <f aca="false">IF(CORE_MODE=2,AO2612,L2612)</f>
        <v>29.071904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31" t="n">
        <v>16.907073</v>
      </c>
      <c r="H2613" s="8" t="n">
        <v>381.043591</v>
      </c>
      <c r="I2613" s="8" t="n">
        <v>3226.954761</v>
      </c>
      <c r="J2613" s="31" t="n">
        <v>8.468729</v>
      </c>
      <c r="K2613" s="41" t="n">
        <v>1.430081</v>
      </c>
      <c r="L2613" s="31" t="n">
        <v>35.400374</v>
      </c>
      <c r="M2613" s="8" t="n">
        <v>436</v>
      </c>
      <c r="N2613" s="8" t="n">
        <v>1484</v>
      </c>
      <c r="O2613" s="31" t="n">
        <v>17.542188</v>
      </c>
      <c r="P2613" s="31" t="n">
        <v>69.424913</v>
      </c>
      <c r="Q2613" s="31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31" t="n">
        <v>14.19082</v>
      </c>
      <c r="W2613" s="41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2*ROUNDUP(G2613*1000/V_ZENER,0)*PRICE_Z+(4+IF(CORE_MODE=1,1,0)+IF(OR(CORE_MODE=3,CORE_MODE=4),1+2*N_CW+2*N_CW_A,0))*ROUNDUP(G2613*DIODE_SAFETY/V_STICK,0)*PRICE_STICK</f>
        <v>147</v>
      </c>
      <c r="AG2613" s="24" t="n">
        <f aca="false">SUM(X2613:AF2613)</f>
        <v>6469.40249068</v>
      </c>
      <c r="AH2613" s="20" t="n">
        <f aca="false">FIXED_BOM</f>
        <v>3666</v>
      </c>
      <c r="AI2613" s="24" t="n">
        <f aca="false">(AG2613+AH2613)*(1+CONT)</f>
        <v>11655.712864282</v>
      </c>
      <c r="AJ2613" s="24" t="n">
        <f aca="false">IF(AR2613&gt;0,AI2613/AR2613,1000000000000)</f>
        <v>329.25394698604</v>
      </c>
      <c r="AK2613" s="8" t="n">
        <f aca="false">IF(AND(AP2613&gt;=V_NEED,AR2613&gt;=P_MIN,AQ2613&gt;=Z_MIN,F2613&lt;=N_CAP,D2613&lt;=R_MAX,OR(CORONA_REQ=0,O2613&gt;=G2613),OR(CORE_MODE&lt;&gt;3,E_CORE&lt;=E_NULL_MAX)),1,0)</f>
        <v>0</v>
      </c>
      <c r="AL2613" s="31" t="n">
        <f aca="false">IF(AK2613=1,IF(OBJECTIVE=1,AI2613,AJ2613),1000000000000)+ROW()*0.000000001</f>
        <v>1000000000000</v>
      </c>
      <c r="AM2613" s="31" t="n">
        <v>9.571727</v>
      </c>
      <c r="AN2613" s="41" t="n">
        <v>1.415654</v>
      </c>
      <c r="AO2613" s="31" t="n">
        <v>34.754073</v>
      </c>
      <c r="AP2613" s="31" t="n">
        <f aca="false">IF(CORE_MODE=1,G2613,IF(OR(CORE_MODE=3,CORE_MODE=4),G2613+(CHOOSE(N_CW+1,0,1,CW_N2,CW_N3,CW_N4,CW_N5,CW_N6)+CHOOSE(N_CW_A+1,0,CW_A1,CW_A2))*CW_PER_SWING*AM2613,AM2613))</f>
        <v>37.220795058201</v>
      </c>
      <c r="AQ2613" s="41" t="n">
        <f aca="false">IF(CORE_MODE=2,AN2613,K2613)</f>
        <v>1.430081</v>
      </c>
      <c r="AR2613" s="31" t="n">
        <f aca="false">IF(CORE_MODE=2,AO2613,L2613)</f>
        <v>35.400374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31" t="n">
        <v>16.907073</v>
      </c>
      <c r="H2614" s="8" t="n">
        <v>512.88484</v>
      </c>
      <c r="I2614" s="8" t="n">
        <v>4349.373808</v>
      </c>
      <c r="J2614" s="31" t="n">
        <v>8.480215</v>
      </c>
      <c r="K2614" s="41" t="n">
        <v>1.434719</v>
      </c>
      <c r="L2614" s="31" t="n">
        <v>48.079659</v>
      </c>
      <c r="M2614" s="8" t="n">
        <v>580</v>
      </c>
      <c r="N2614" s="8" t="n">
        <v>1772</v>
      </c>
      <c r="O2614" s="31" t="n">
        <v>17.542188</v>
      </c>
      <c r="P2614" s="31" t="n">
        <v>92.56655</v>
      </c>
      <c r="Q2614" s="31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31" t="n">
        <v>18.395508</v>
      </c>
      <c r="W2614" s="41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2*ROUNDUP(G2614*1000/V_ZENER,0)*PRICE_Z+(4+IF(CORE_MODE=1,1,0)+IF(OR(CORE_MODE=3,CORE_MODE=4),1+2*N_CW+2*N_CW_A,0))*ROUNDUP(G2614*DIODE_SAFETY/V_STICK,0)*PRICE_STICK</f>
        <v>147</v>
      </c>
      <c r="AG2614" s="24" t="n">
        <f aca="false">SUM(X2614:AF2614)</f>
        <v>8443.83343934</v>
      </c>
      <c r="AH2614" s="20" t="n">
        <f aca="false">FIXED_BOM</f>
        <v>3666</v>
      </c>
      <c r="AI2614" s="24" t="n">
        <f aca="false">(AG2614+AH2614)*(1+CONT)</f>
        <v>13926.308455241</v>
      </c>
      <c r="AJ2614" s="24" t="n">
        <f aca="false">IF(AR2614&gt;0,AI2614/AR2614,1000000000000)</f>
        <v>289.650732656839</v>
      </c>
      <c r="AK2614" s="8" t="n">
        <f aca="false">IF(AND(AP2614&gt;=V_NEED,AR2614&gt;=P_MIN,AQ2614&gt;=Z_MIN,F2614&lt;=N_CAP,D2614&lt;=R_MAX,OR(CORONA_REQ=0,O2614&gt;=G2614),OR(CORE_MODE&lt;&gt;3,E_CORE&lt;=E_NULL_MAX)),1,0)</f>
        <v>0</v>
      </c>
      <c r="AL2614" s="31" t="n">
        <f aca="false">IF(AK2614=1,IF(OBJECTIVE=1,AI2614,AJ2614),1000000000000)+ROW()*0.000000001</f>
        <v>1000000000000</v>
      </c>
      <c r="AM2614" s="31" t="n">
        <v>9.75459</v>
      </c>
      <c r="AN2614" s="41" t="n">
        <v>1.423461</v>
      </c>
      <c r="AO2614" s="31" t="n">
        <v>47.402294</v>
      </c>
      <c r="AP2614" s="31" t="n">
        <f aca="false">IF(CORE_MODE=1,G2614,IF(OR(CORE_MODE=3,CORE_MODE=4),G2614+(CHOOSE(N_CW+1,0,1,CW_N2,CW_N3,CW_N4,CW_N5,CW_N6)+CHOOSE(N_CW_A+1,0,CW_A1,CW_A2))*CW_PER_SWING*AM2614,AM2614))</f>
        <v>37.60887843717</v>
      </c>
      <c r="AQ2614" s="41" t="n">
        <f aca="false">IF(CORE_MODE=2,AN2614,K2614)</f>
        <v>1.434719</v>
      </c>
      <c r="AR2614" s="31" t="n">
        <f aca="false">IF(CORE_MODE=2,AO2614,L2614)</f>
        <v>48.079659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31" t="n">
        <v>20.62</v>
      </c>
      <c r="H2615" s="8" t="n">
        <v>53.732755</v>
      </c>
      <c r="I2615" s="8" t="n">
        <v>558.6699</v>
      </c>
      <c r="J2615" s="31" t="n">
        <v>10.397194</v>
      </c>
      <c r="K2615" s="41" t="n">
        <v>1.401085</v>
      </c>
      <c r="L2615" s="31" t="n">
        <v>8.636301</v>
      </c>
      <c r="M2615" s="8" t="n">
        <v>128</v>
      </c>
      <c r="N2615" s="8" t="n">
        <v>876</v>
      </c>
      <c r="O2615" s="31" t="n">
        <v>14.585527</v>
      </c>
      <c r="P2615" s="31" t="n">
        <v>6.30307</v>
      </c>
      <c r="Q2615" s="31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31" t="n">
        <v>5.197461</v>
      </c>
      <c r="W2615" s="41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2*ROUNDUP(G2615*1000/V_ZENER,0)*PRICE_Z+(4+IF(CORE_MODE=1,1,0)+IF(OR(CORE_MODE=3,CORE_MODE=4),1+2*N_CW+2*N_CW_A,0))*ROUNDUP(G2615*DIODE_SAFETY/V_STICK,0)*PRICE_STICK</f>
        <v>169.8</v>
      </c>
      <c r="AG2615" s="24" t="n">
        <f aca="false">SUM(X2615:AF2615)</f>
        <v>1981.37685195</v>
      </c>
      <c r="AH2615" s="20" t="n">
        <f aca="false">FIXED_BOM</f>
        <v>3666</v>
      </c>
      <c r="AI2615" s="24" t="n">
        <f aca="false">(AG2615+AH2615)*(1+CONT)</f>
        <v>6494.4833797425</v>
      </c>
      <c r="AJ2615" s="24" t="n">
        <f aca="false">IF(AR2615&gt;0,AI2615/AR2615,1000000000000)</f>
        <v>751.998266357611</v>
      </c>
      <c r="AK2615" s="8" t="n">
        <f aca="false">IF(AND(AP2615&gt;=V_NEED,AR2615&gt;=P_MIN,AQ2615&gt;=Z_MIN,F2615&lt;=N_CAP,D2615&lt;=R_MAX,OR(CORONA_REQ=0,O2615&gt;=G2615),OR(CORE_MODE&lt;&gt;3,E_CORE&lt;=E_NULL_MAX)),1,0)</f>
        <v>0</v>
      </c>
      <c r="AL2615" s="31" t="n">
        <f aca="false">IF(AK2615=1,IF(OBJECTIVE=1,AI2615,AJ2615),1000000000000)+ROW()*0.000000001</f>
        <v>1000000000000</v>
      </c>
      <c r="AM2615" s="31" t="n">
        <v>11.247985</v>
      </c>
      <c r="AN2615" s="41" t="n">
        <v>1.327994</v>
      </c>
      <c r="AO2615" s="31" t="n">
        <v>7.637979</v>
      </c>
      <c r="AP2615" s="31" t="n">
        <f aca="false">IF(CORE_MODE=1,G2615,IF(OR(CORE_MODE=3,CORE_MODE=4),G2615+(CHOOSE(N_CW+1,0,1,CW_N2,CW_N3,CW_N4,CW_N5,CW_N6)+CHOOSE(N_CW_A+1,0,CW_A1,CW_A2))*CW_PER_SWING*AM2615,AM2615))</f>
        <v>44.491182390055</v>
      </c>
      <c r="AQ2615" s="41" t="n">
        <f aca="false">IF(CORE_MODE=2,AN2615,K2615)</f>
        <v>1.401085</v>
      </c>
      <c r="AR2615" s="31" t="n">
        <f aca="false">IF(CORE_MODE=2,AO2615,L2615)</f>
        <v>8.636301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31" t="n">
        <v>20.62</v>
      </c>
      <c r="H2616" s="8" t="n">
        <v>83.29433</v>
      </c>
      <c r="I2616" s="8" t="n">
        <v>877.909843</v>
      </c>
      <c r="J2616" s="31" t="n">
        <v>10.539851</v>
      </c>
      <c r="K2616" s="41" t="n">
        <v>1.434713</v>
      </c>
      <c r="L2616" s="31" t="n">
        <v>14.38025</v>
      </c>
      <c r="M2616" s="8" t="n">
        <v>185.5</v>
      </c>
      <c r="N2616" s="8" t="n">
        <v>991</v>
      </c>
      <c r="O2616" s="31" t="n">
        <v>14.585527</v>
      </c>
      <c r="P2616" s="31" t="n">
        <v>9.454605</v>
      </c>
      <c r="Q2616" s="31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31" t="n">
        <v>6.876416</v>
      </c>
      <c r="W2616" s="41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2*ROUNDUP(G2616*1000/V_ZENER,0)*PRICE_Z+(4+IF(CORE_MODE=1,1,0)+IF(OR(CORE_MODE=3,CORE_MODE=4),1+2*N_CW+2*N_CW_A,0))*ROUNDUP(G2616*DIODE_SAFETY/V_STICK,0)*PRICE_STICK</f>
        <v>169.8</v>
      </c>
      <c r="AG2616" s="24" t="n">
        <f aca="false">SUM(X2616:AF2616)</f>
        <v>2651.67796828</v>
      </c>
      <c r="AH2616" s="20" t="n">
        <f aca="false">FIXED_BOM</f>
        <v>3666</v>
      </c>
      <c r="AI2616" s="24" t="n">
        <f aca="false">(AG2616+AH2616)*(1+CONT)</f>
        <v>7265.329663522</v>
      </c>
      <c r="AJ2616" s="24" t="n">
        <f aca="false">IF(AR2616&gt;0,AI2616/AR2616,1000000000000)</f>
        <v>505.229718782497</v>
      </c>
      <c r="AK2616" s="8" t="n">
        <f aca="false">IF(AND(AP2616&gt;=V_NEED,AR2616&gt;=P_MIN,AQ2616&gt;=Z_MIN,F2616&lt;=N_CAP,D2616&lt;=R_MAX,OR(CORONA_REQ=0,O2616&gt;=G2616),OR(CORE_MODE&lt;&gt;3,E_CORE&lt;=E_NULL_MAX)),1,0)</f>
        <v>0</v>
      </c>
      <c r="AL2616" s="31" t="n">
        <f aca="false">IF(AK2616=1,IF(OBJECTIVE=1,AI2616,AJ2616),1000000000000)+ROW()*0.000000001</f>
        <v>1000000000000</v>
      </c>
      <c r="AM2616" s="31" t="n">
        <v>11.342302</v>
      </c>
      <c r="AN2616" s="41" t="n">
        <v>1.383554</v>
      </c>
      <c r="AO2616" s="31" t="n">
        <v>13.391604</v>
      </c>
      <c r="AP2616" s="31" t="n">
        <f aca="false">IF(CORE_MODE=1,G2616,IF(OR(CORE_MODE=3,CORE_MODE=4),G2616+(CHOOSE(N_CW+1,0,1,CW_N2,CW_N3,CW_N4,CW_N5,CW_N6)+CHOOSE(N_CW_A+1,0,CW_A1,CW_A2))*CW_PER_SWING*AM2616,AM2616))</f>
        <v>44.691347869426</v>
      </c>
      <c r="AQ2616" s="41" t="n">
        <f aca="false">IF(CORE_MODE=2,AN2616,K2616)</f>
        <v>1.434713</v>
      </c>
      <c r="AR2616" s="31" t="n">
        <f aca="false">IF(CORE_MODE=2,AO2616,L2616)</f>
        <v>14.38025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31" t="n">
        <v>20.62</v>
      </c>
      <c r="H2617" s="8" t="n">
        <v>112.855905</v>
      </c>
      <c r="I2617" s="8" t="n">
        <v>1197.149786</v>
      </c>
      <c r="J2617" s="31" t="n">
        <v>10.607773</v>
      </c>
      <c r="K2617" s="41" t="n">
        <v>1.451571</v>
      </c>
      <c r="L2617" s="31" t="n">
        <v>20.139154</v>
      </c>
      <c r="M2617" s="8" t="n">
        <v>254.5</v>
      </c>
      <c r="N2617" s="8" t="n">
        <v>1129</v>
      </c>
      <c r="O2617" s="31" t="n">
        <v>14.585527</v>
      </c>
      <c r="P2617" s="31" t="n">
        <v>12.60614</v>
      </c>
      <c r="Q2617" s="31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31" t="n">
        <v>8.891162</v>
      </c>
      <c r="W2617" s="41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2*ROUNDUP(G2617*1000/V_ZENER,0)*PRICE_Z+(4+IF(CORE_MODE=1,1,0)+IF(OR(CORE_MODE=3,CORE_MODE=4),1+2*N_CW+2*N_CW_A,0))*ROUNDUP(G2617*DIODE_SAFETY/V_STICK,0)*PRICE_STICK</f>
        <v>169.8</v>
      </c>
      <c r="AG2617" s="24" t="n">
        <f aca="false">SUM(X2617:AF2617)</f>
        <v>3442.74483099</v>
      </c>
      <c r="AH2617" s="20" t="n">
        <f aca="false">FIXED_BOM</f>
        <v>3666</v>
      </c>
      <c r="AI2617" s="24" t="n">
        <f aca="false">(AG2617+AH2617)*(1+CONT)</f>
        <v>8175.0565556385</v>
      </c>
      <c r="AJ2617" s="24" t="n">
        <f aca="false">IF(AR2617&gt;0,AI2617/AR2617,1000000000000)</f>
        <v>405.928499063987</v>
      </c>
      <c r="AK2617" s="8" t="n">
        <f aca="false">IF(AND(AP2617&gt;=V_NEED,AR2617&gt;=P_MIN,AQ2617&gt;=Z_MIN,F2617&lt;=N_CAP,D2617&lt;=R_MAX,OR(CORONA_REQ=0,O2617&gt;=G2617),OR(CORE_MODE&lt;&gt;3,E_CORE&lt;=E_NULL_MAX)),1,0)</f>
        <v>0</v>
      </c>
      <c r="AL2617" s="31" t="n">
        <f aca="false">IF(AK2617=1,IF(OBJECTIVE=1,AI2617,AJ2617),1000000000000)+ROW()*0.000000001</f>
        <v>1000000000000</v>
      </c>
      <c r="AM2617" s="31" t="n">
        <v>11.40741</v>
      </c>
      <c r="AN2617" s="41" t="n">
        <v>1.411459</v>
      </c>
      <c r="AO2617" s="31" t="n">
        <v>19.114987</v>
      </c>
      <c r="AP2617" s="31" t="n">
        <f aca="false">IF(CORE_MODE=1,G2617,IF(OR(CORE_MODE=3,CORE_MODE=4),G2617+(CHOOSE(N_CW+1,0,1,CW_N2,CW_N3,CW_N4,CW_N5,CW_N6)+CHOOSE(N_CW_A+1,0,CW_A1,CW_A2))*CW_PER_SWING*AM2617,AM2617))</f>
        <v>44.82952416883</v>
      </c>
      <c r="AQ2617" s="41" t="n">
        <f aca="false">IF(CORE_MODE=2,AN2617,K2617)</f>
        <v>1.451571</v>
      </c>
      <c r="AR2617" s="31" t="n">
        <f aca="false">IF(CORE_MODE=2,AO2617,L2617)</f>
        <v>20.139154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31" t="n">
        <v>20.62</v>
      </c>
      <c r="H2618" s="8" t="n">
        <v>142.417479</v>
      </c>
      <c r="I2618" s="8" t="n">
        <v>1516.389729</v>
      </c>
      <c r="J2618" s="31" t="n">
        <v>10.647497</v>
      </c>
      <c r="K2618" s="41" t="n">
        <v>1.461779</v>
      </c>
      <c r="L2618" s="31" t="n">
        <v>25.931746</v>
      </c>
      <c r="M2618" s="8" t="n">
        <v>312</v>
      </c>
      <c r="N2618" s="8" t="n">
        <v>1244</v>
      </c>
      <c r="O2618" s="31" t="n">
        <v>14.585527</v>
      </c>
      <c r="P2618" s="31" t="n">
        <v>15.757675</v>
      </c>
      <c r="Q2618" s="31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31" t="n">
        <v>10.570117</v>
      </c>
      <c r="W2618" s="41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2*ROUNDUP(G2618*1000/V_ZENER,0)*PRICE_Z+(4+IF(CORE_MODE=1,1,0)+IF(OR(CORE_MODE=3,CORE_MODE=4),1+2*N_CW+2*N_CW_A,0))*ROUNDUP(G2618*DIODE_SAFETY/V_STICK,0)*PRICE_STICK</f>
        <v>169.8</v>
      </c>
      <c r="AG2618" s="24" t="n">
        <f aca="false">SUM(X2618:AF2618)</f>
        <v>4113.04593535</v>
      </c>
      <c r="AH2618" s="20" t="n">
        <f aca="false">FIXED_BOM</f>
        <v>3666</v>
      </c>
      <c r="AI2618" s="24" t="n">
        <f aca="false">(AG2618+AH2618)*(1+CONT)</f>
        <v>8945.9028256525</v>
      </c>
      <c r="AJ2618" s="24" t="n">
        <f aca="false">IF(AR2618&gt;0,AI2618/AR2618,1000000000000)</f>
        <v>344.978808046805</v>
      </c>
      <c r="AK2618" s="8" t="n">
        <f aca="false">IF(AND(AP2618&gt;=V_NEED,AR2618&gt;=P_MIN,AQ2618&gt;=Z_MIN,F2618&lt;=N_CAP,D2618&lt;=R_MAX,OR(CORONA_REQ=0,O2618&gt;=G2618),OR(CORE_MODE&lt;&gt;3,E_CORE&lt;=E_NULL_MAX)),1,0)</f>
        <v>0</v>
      </c>
      <c r="AL2618" s="31" t="n">
        <f aca="false">IF(AK2618=1,IF(OBJECTIVE=1,AI2618,AJ2618),1000000000000)+ROW()*0.000000001</f>
        <v>1000000000000</v>
      </c>
      <c r="AM2618" s="31" t="n">
        <v>11.458348</v>
      </c>
      <c r="AN2618" s="41" t="n">
        <v>1.430186</v>
      </c>
      <c r="AO2618" s="31" t="n">
        <v>24.957258</v>
      </c>
      <c r="AP2618" s="31" t="n">
        <f aca="false">IF(CORE_MODE=1,G2618,IF(OR(CORE_MODE=3,CORE_MODE=4),G2618+(CHOOSE(N_CW+1,0,1,CW_N2,CW_N3,CW_N4,CW_N5,CW_N6)+CHOOSE(N_CW_A+1,0,CW_A1,CW_A2))*CW_PER_SWING*AM2618,AM2618))</f>
        <v>44.937628001524</v>
      </c>
      <c r="AQ2618" s="41" t="n">
        <f aca="false">IF(CORE_MODE=2,AN2618,K2618)</f>
        <v>1.461779</v>
      </c>
      <c r="AR2618" s="31" t="n">
        <f aca="false">IF(CORE_MODE=2,AO2618,L2618)</f>
        <v>25.931746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31" t="n">
        <v>20.62</v>
      </c>
      <c r="H2619" s="8" t="n">
        <v>171.979054</v>
      </c>
      <c r="I2619" s="8" t="n">
        <v>1835.629671</v>
      </c>
      <c r="J2619" s="31" t="n">
        <v>10.673565</v>
      </c>
      <c r="K2619" s="41" t="n">
        <v>1.468088</v>
      </c>
      <c r="L2619" s="31" t="n">
        <v>31.692662</v>
      </c>
      <c r="M2619" s="8" t="n">
        <v>381</v>
      </c>
      <c r="N2619" s="8" t="n">
        <v>1382</v>
      </c>
      <c r="O2619" s="31" t="n">
        <v>14.585527</v>
      </c>
      <c r="P2619" s="31" t="n">
        <v>18.90921</v>
      </c>
      <c r="Q2619" s="31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31" t="n">
        <v>12.584863</v>
      </c>
      <c r="W2619" s="41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2*ROUNDUP(G2619*1000/V_ZENER,0)*PRICE_Z+(4+IF(CORE_MODE=1,1,0)+IF(OR(CORE_MODE=3,CORE_MODE=4),1+2*N_CW+2*N_CW_A,0))*ROUNDUP(G2619*DIODE_SAFETY/V_STICK,0)*PRICE_STICK</f>
        <v>169.8</v>
      </c>
      <c r="AG2619" s="24" t="n">
        <f aca="false">SUM(X2619:AF2619)</f>
        <v>4904.11285656</v>
      </c>
      <c r="AH2619" s="20" t="n">
        <f aca="false">FIXED_BOM</f>
        <v>3666</v>
      </c>
      <c r="AI2619" s="24" t="n">
        <f aca="false">(AG2619+AH2619)*(1+CONT)</f>
        <v>9855.629785044</v>
      </c>
      <c r="AJ2619" s="24" t="n">
        <f aca="false">IF(AR2619&gt;0,AI2619/AR2619,1000000000000)</f>
        <v>310.975133141041</v>
      </c>
      <c r="AK2619" s="8" t="n">
        <f aca="false">IF(AND(AP2619&gt;=V_NEED,AR2619&gt;=P_MIN,AQ2619&gt;=Z_MIN,F2619&lt;=N_CAP,D2619&lt;=R_MAX,OR(CORONA_REQ=0,O2619&gt;=G2619),OR(CORE_MODE&lt;&gt;3,E_CORE&lt;=E_NULL_MAX)),1,0)</f>
        <v>0</v>
      </c>
      <c r="AL2619" s="31" t="n">
        <f aca="false">IF(AK2619=1,IF(OBJECTIVE=1,AI2619,AJ2619),1000000000000)+ROW()*0.000000001</f>
        <v>1000000000000</v>
      </c>
      <c r="AM2619" s="31" t="n">
        <v>11.528462</v>
      </c>
      <c r="AN2619" s="41" t="n">
        <v>1.440566</v>
      </c>
      <c r="AO2619" s="31" t="n">
        <v>30.673215</v>
      </c>
      <c r="AP2619" s="31" t="n">
        <f aca="false">IF(CORE_MODE=1,G2619,IF(OR(CORE_MODE=3,CORE_MODE=4),G2619+(CHOOSE(N_CW+1,0,1,CW_N2,CW_N3,CW_N4,CW_N5,CW_N6)+CHOOSE(N_CW_A+1,0,CW_A1,CW_A2))*CW_PER_SWING*AM2619,AM2619))</f>
        <v>45.086428349506</v>
      </c>
      <c r="AQ2619" s="41" t="n">
        <f aca="false">IF(CORE_MODE=2,AN2619,K2619)</f>
        <v>1.468088</v>
      </c>
      <c r="AR2619" s="31" t="n">
        <f aca="false">IF(CORE_MODE=2,AO2619,L2619)</f>
        <v>31.692662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31" t="n">
        <v>20.62</v>
      </c>
      <c r="H2620" s="8" t="n">
        <v>231.102203</v>
      </c>
      <c r="I2620" s="8" t="n">
        <v>2474.109557</v>
      </c>
      <c r="J2620" s="31" t="n">
        <v>10.705694</v>
      </c>
      <c r="K2620" s="41" t="n">
        <v>1.476549</v>
      </c>
      <c r="L2620" s="31" t="n">
        <v>43.258257</v>
      </c>
      <c r="M2620" s="8" t="n">
        <v>507.5</v>
      </c>
      <c r="N2620" s="8" t="n">
        <v>1635</v>
      </c>
      <c r="O2620" s="31" t="n">
        <v>14.585527</v>
      </c>
      <c r="P2620" s="31" t="n">
        <v>25.21228</v>
      </c>
      <c r="Q2620" s="31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31" t="n">
        <v>16.278564</v>
      </c>
      <c r="W2620" s="41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2*ROUNDUP(G2620*1000/V_ZENER,0)*PRICE_Z+(4+IF(CORE_MODE=1,1,0)+IF(OR(CORE_MODE=3,CORE_MODE=4),1+2*N_CW+2*N_CW_A,0))*ROUNDUP(G2620*DIODE_SAFETY/V_STICK,0)*PRICE_STICK</f>
        <v>169.8</v>
      </c>
      <c r="AG2620" s="24" t="n">
        <f aca="false">SUM(X2620:AF2620)</f>
        <v>6365.48088363</v>
      </c>
      <c r="AH2620" s="20" t="n">
        <f aca="false">FIXED_BOM</f>
        <v>3666</v>
      </c>
      <c r="AI2620" s="24" t="n">
        <f aca="false">(AG2620+AH2620)*(1+CONT)</f>
        <v>11536.2030161745</v>
      </c>
      <c r="AJ2620" s="24" t="n">
        <f aca="false">IF(AR2620&gt;0,AI2620/AR2620,1000000000000)</f>
        <v>266.682104555773</v>
      </c>
      <c r="AK2620" s="8" t="n">
        <f aca="false">IF(AND(AP2620&gt;=V_NEED,AR2620&gt;=P_MIN,AQ2620&gt;=Z_MIN,F2620&lt;=N_CAP,D2620&lt;=R_MAX,OR(CORONA_REQ=0,O2620&gt;=G2620),OR(CORE_MODE&lt;&gt;3,E_CORE&lt;=E_NULL_MAX)),1,0)</f>
        <v>0</v>
      </c>
      <c r="AL2620" s="31" t="n">
        <f aca="false">IF(AK2620=1,IF(OBJECTIVE=1,AI2620,AJ2620),1000000000000)+ROW()*0.000000001</f>
        <v>1000000000000</v>
      </c>
      <c r="AM2620" s="31" t="n">
        <v>11.637758</v>
      </c>
      <c r="AN2620" s="41" t="n">
        <v>1.455497</v>
      </c>
      <c r="AO2620" s="31" t="n">
        <v>42.231854</v>
      </c>
      <c r="AP2620" s="31" t="n">
        <f aca="false">IF(CORE_MODE=1,G2620,IF(OR(CORE_MODE=3,CORE_MODE=4),G2620+(CHOOSE(N_CW+1,0,1,CW_N2,CW_N3,CW_N4,CW_N5,CW_N6)+CHOOSE(N_CW_A+1,0,CW_A1,CW_A2))*CW_PER_SWING*AM2620,AM2620))</f>
        <v>45.318383206354</v>
      </c>
      <c r="AQ2620" s="41" t="n">
        <f aca="false">IF(CORE_MODE=2,AN2620,K2620)</f>
        <v>1.476549</v>
      </c>
      <c r="AR2620" s="31" t="n">
        <f aca="false">IF(CORE_MODE=2,AO2620,L2620)</f>
        <v>43.258257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31" t="n">
        <v>20.62</v>
      </c>
      <c r="H2621" s="8" t="n">
        <v>70.736785</v>
      </c>
      <c r="I2621" s="8" t="n">
        <v>673.672356</v>
      </c>
      <c r="J2621" s="31" t="n">
        <v>9.52365</v>
      </c>
      <c r="K2621" s="41" t="n">
        <v>1.398746</v>
      </c>
      <c r="L2621" s="31" t="n">
        <v>10.385193</v>
      </c>
      <c r="M2621" s="8" t="n">
        <v>139.5</v>
      </c>
      <c r="N2621" s="8" t="n">
        <v>899</v>
      </c>
      <c r="O2621" s="31" t="n">
        <v>14.585527</v>
      </c>
      <c r="P2621" s="31" t="n">
        <v>7.490592</v>
      </c>
      <c r="Q2621" s="31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31" t="n">
        <v>5.533252</v>
      </c>
      <c r="W2621" s="41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2*ROUNDUP(G2621*1000/V_ZENER,0)*PRICE_Z+(4+IF(CORE_MODE=1,1,0)+IF(OR(CORE_MODE=3,CORE_MODE=4),1+2*N_CW+2*N_CW_A,0))*ROUNDUP(G2621*DIODE_SAFETY/V_STICK,0)*PRICE_STICK</f>
        <v>169.8</v>
      </c>
      <c r="AG2621" s="24" t="n">
        <f aca="false">SUM(X2621:AF2621)</f>
        <v>2116.35728867</v>
      </c>
      <c r="AH2621" s="20" t="n">
        <f aca="false">FIXED_BOM</f>
        <v>3666</v>
      </c>
      <c r="AI2621" s="24" t="n">
        <f aca="false">(AG2621+AH2621)*(1+CONT)</f>
        <v>6649.7108819705</v>
      </c>
      <c r="AJ2621" s="24" t="n">
        <f aca="false">IF(AR2621&gt;0,AI2621/AR2621,1000000000000)</f>
        <v>640.306914081472</v>
      </c>
      <c r="AK2621" s="8" t="n">
        <f aca="false">IF(AND(AP2621&gt;=V_NEED,AR2621&gt;=P_MIN,AQ2621&gt;=Z_MIN,F2621&lt;=N_CAP,D2621&lt;=R_MAX,OR(CORONA_REQ=0,O2621&gt;=G2621),OR(CORE_MODE&lt;&gt;3,E_CORE&lt;=E_NULL_MAX)),1,0)</f>
        <v>0</v>
      </c>
      <c r="AL2621" s="31" t="n">
        <f aca="false">IF(AK2621=1,IF(OBJECTIVE=1,AI2621,AJ2621),1000000000000)+ROW()*0.000000001</f>
        <v>1000000000000</v>
      </c>
      <c r="AM2621" s="31" t="n">
        <v>11.253513</v>
      </c>
      <c r="AN2621" s="41" t="n">
        <v>1.337527</v>
      </c>
      <c r="AO2621" s="31" t="n">
        <v>9.387075</v>
      </c>
      <c r="AP2621" s="31" t="n">
        <f aca="false">IF(CORE_MODE=1,G2621,IF(OR(CORE_MODE=3,CORE_MODE=4),G2621+(CHOOSE(N_CW+1,0,1,CW_N2,CW_N3,CW_N4,CW_N5,CW_N6)+CHOOSE(N_CW_A+1,0,CW_A1,CW_A2))*CW_PER_SWING*AM2621,AM2621))</f>
        <v>44.502914259919</v>
      </c>
      <c r="AQ2621" s="41" t="n">
        <f aca="false">IF(CORE_MODE=2,AN2621,K2621)</f>
        <v>1.398746</v>
      </c>
      <c r="AR2621" s="31" t="n">
        <f aca="false">IF(CORE_MODE=2,AO2621,L2621)</f>
        <v>10.385193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31" t="n">
        <v>20.62</v>
      </c>
      <c r="H2622" s="8" t="n">
        <v>110.014948</v>
      </c>
      <c r="I2622" s="8" t="n">
        <v>1058.627988</v>
      </c>
      <c r="J2622" s="31" t="n">
        <v>9.622583</v>
      </c>
      <c r="K2622" s="41" t="n">
        <v>1.42682</v>
      </c>
      <c r="L2622" s="31" t="n">
        <v>17.139684</v>
      </c>
      <c r="M2622" s="8" t="n">
        <v>197</v>
      </c>
      <c r="N2622" s="8" t="n">
        <v>1014</v>
      </c>
      <c r="O2622" s="31" t="n">
        <v>14.585527</v>
      </c>
      <c r="P2622" s="31" t="n">
        <v>11.235888</v>
      </c>
      <c r="Q2622" s="31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31" t="n">
        <v>7.212207</v>
      </c>
      <c r="W2622" s="41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2*ROUNDUP(G2622*1000/V_ZENER,0)*PRICE_Z+(4+IF(CORE_MODE=1,1,0)+IF(OR(CORE_MODE=3,CORE_MODE=4),1+2*N_CW+2*N_CW_A,0))*ROUNDUP(G2622*DIODE_SAFETY/V_STICK,0)*PRICE_STICK</f>
        <v>169.8</v>
      </c>
      <c r="AG2622" s="24" t="n">
        <f aca="false">SUM(X2622:AF2622)</f>
        <v>2793.76573067</v>
      </c>
      <c r="AH2622" s="20" t="n">
        <f aca="false">FIXED_BOM</f>
        <v>3666</v>
      </c>
      <c r="AI2622" s="24" t="n">
        <f aca="false">(AG2622+AH2622)*(1+CONT)</f>
        <v>7428.7305902705</v>
      </c>
      <c r="AJ2622" s="24" t="n">
        <f aca="false">IF(AR2622&gt;0,AI2622/AR2622,1000000000000)</f>
        <v>433.422844334265</v>
      </c>
      <c r="AK2622" s="8" t="n">
        <f aca="false">IF(AND(AP2622&gt;=V_NEED,AR2622&gt;=P_MIN,AQ2622&gt;=Z_MIN,F2622&lt;=N_CAP,D2622&lt;=R_MAX,OR(CORONA_REQ=0,O2622&gt;=G2622),OR(CORE_MODE&lt;&gt;3,E_CORE&lt;=E_NULL_MAX)),1,0)</f>
        <v>0</v>
      </c>
      <c r="AL2622" s="31" t="n">
        <f aca="false">IF(AK2622=1,IF(OBJECTIVE=1,AI2622,AJ2622),1000000000000)+ROW()*0.000000001</f>
        <v>1000000000000</v>
      </c>
      <c r="AM2622" s="31" t="n">
        <v>11.347755</v>
      </c>
      <c r="AN2622" s="41" t="n">
        <v>1.383923</v>
      </c>
      <c r="AO2622" s="31" t="n">
        <v>16.124389</v>
      </c>
      <c r="AP2622" s="31" t="n">
        <f aca="false">IF(CORE_MODE=1,G2622,IF(OR(CORE_MODE=3,CORE_MODE=4),G2622+(CHOOSE(N_CW+1,0,1,CW_N2,CW_N3,CW_N4,CW_N5,CW_N6)+CHOOSE(N_CW_A+1,0,CW_A1,CW_A2))*CW_PER_SWING*AM2622,AM2622))</f>
        <v>44.702920569565</v>
      </c>
      <c r="AQ2622" s="41" t="n">
        <f aca="false">IF(CORE_MODE=2,AN2622,K2622)</f>
        <v>1.42682</v>
      </c>
      <c r="AR2622" s="31" t="n">
        <f aca="false">IF(CORE_MODE=2,AO2622,L2622)</f>
        <v>17.139684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31" t="n">
        <v>20.62</v>
      </c>
      <c r="H2623" s="8" t="n">
        <v>149.293111</v>
      </c>
      <c r="I2623" s="8" t="n">
        <v>1443.58362</v>
      </c>
      <c r="J2623" s="31" t="n">
        <v>9.669459</v>
      </c>
      <c r="K2623" s="41" t="n">
        <v>1.440263</v>
      </c>
      <c r="L2623" s="31" t="n">
        <v>23.897416</v>
      </c>
      <c r="M2623" s="8" t="n">
        <v>266</v>
      </c>
      <c r="N2623" s="8" t="n">
        <v>1152</v>
      </c>
      <c r="O2623" s="31" t="n">
        <v>14.585527</v>
      </c>
      <c r="P2623" s="31" t="n">
        <v>14.981184</v>
      </c>
      <c r="Q2623" s="31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31" t="n">
        <v>9.226953</v>
      </c>
      <c r="W2623" s="41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2*ROUNDUP(G2623*1000/V_ZENER,0)*PRICE_Z+(4+IF(CORE_MODE=1,1,0)+IF(OR(CORE_MODE=3,CORE_MODE=4),1+2*N_CW+2*N_CW_A,0))*ROUNDUP(G2623*DIODE_SAFETY/V_STICK,0)*PRICE_STICK</f>
        <v>169.8</v>
      </c>
      <c r="AG2623" s="24" t="n">
        <f aca="false">SUM(X2623:AF2623)</f>
        <v>3591.93995408</v>
      </c>
      <c r="AH2623" s="20" t="n">
        <f aca="false">FIXED_BOM</f>
        <v>3666</v>
      </c>
      <c r="AI2623" s="24" t="n">
        <f aca="false">(AG2623+AH2623)*(1+CONT)</f>
        <v>8346.630947192</v>
      </c>
      <c r="AJ2623" s="24" t="n">
        <f aca="false">IF(AR2623&gt;0,AI2623/AR2623,1000000000000)</f>
        <v>349.269182374864</v>
      </c>
      <c r="AK2623" s="8" t="n">
        <f aca="false">IF(AND(AP2623&gt;=V_NEED,AR2623&gt;=P_MIN,AQ2623&gt;=Z_MIN,F2623&lt;=N_CAP,D2623&lt;=R_MAX,OR(CORONA_REQ=0,O2623&gt;=G2623),OR(CORE_MODE&lt;&gt;3,E_CORE&lt;=E_NULL_MAX)),1,0)</f>
        <v>0</v>
      </c>
      <c r="AL2623" s="31" t="n">
        <f aca="false">IF(AK2623=1,IF(OBJECTIVE=1,AI2623,AJ2623),1000000000000)+ROW()*0.000000001</f>
        <v>1000000000000</v>
      </c>
      <c r="AM2623" s="31" t="n">
        <v>11.412416</v>
      </c>
      <c r="AN2623" s="41" t="n">
        <v>1.408287</v>
      </c>
      <c r="AO2623" s="31" t="n">
        <v>22.918345</v>
      </c>
      <c r="AP2623" s="31" t="n">
        <f aca="false">IF(CORE_MODE=1,G2623,IF(OR(CORE_MODE=3,CORE_MODE=4),G2623+(CHOOSE(N_CW+1,0,1,CW_N2,CW_N3,CW_N4,CW_N5,CW_N6)+CHOOSE(N_CW_A+1,0,CW_A1,CW_A2))*CW_PER_SWING*AM2623,AM2623))</f>
        <v>44.840148217408</v>
      </c>
      <c r="AQ2623" s="41" t="n">
        <f aca="false">IF(CORE_MODE=2,AN2623,K2623)</f>
        <v>1.440263</v>
      </c>
      <c r="AR2623" s="31" t="n">
        <f aca="false">IF(CORE_MODE=2,AO2623,L2623)</f>
        <v>23.897416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31" t="n">
        <v>20.62</v>
      </c>
      <c r="H2624" s="8" t="n">
        <v>188.571274</v>
      </c>
      <c r="I2624" s="8" t="n">
        <v>1828.539252</v>
      </c>
      <c r="J2624" s="31" t="n">
        <v>9.696807</v>
      </c>
      <c r="K2624" s="41" t="n">
        <v>1.448641</v>
      </c>
      <c r="L2624" s="31" t="n">
        <v>30.679879</v>
      </c>
      <c r="M2624" s="8" t="n">
        <v>335</v>
      </c>
      <c r="N2624" s="8" t="n">
        <v>1290</v>
      </c>
      <c r="O2624" s="31" t="n">
        <v>14.585527</v>
      </c>
      <c r="P2624" s="31" t="n">
        <v>18.72648</v>
      </c>
      <c r="Q2624" s="31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31" t="n">
        <v>11.241699</v>
      </c>
      <c r="W2624" s="41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2*ROUNDUP(G2624*1000/V_ZENER,0)*PRICE_Z+(4+IF(CORE_MODE=1,1,0)+IF(OR(CORE_MODE=3,CORE_MODE=4),1+2*N_CW+2*N_CW_A,0))*ROUNDUP(G2624*DIODE_SAFETY/V_STICK,0)*PRICE_STICK</f>
        <v>169.8</v>
      </c>
      <c r="AG2624" s="24" t="n">
        <f aca="false">SUM(X2624:AF2624)</f>
        <v>4390.11413596</v>
      </c>
      <c r="AH2624" s="20" t="n">
        <f aca="false">FIXED_BOM</f>
        <v>3666</v>
      </c>
      <c r="AI2624" s="24" t="n">
        <f aca="false">(AG2624+AH2624)*(1+CONT)</f>
        <v>9264.531256354</v>
      </c>
      <c r="AJ2624" s="24" t="n">
        <f aca="false">IF(AR2624&gt;0,AI2624/AR2624,1000000000000)</f>
        <v>301.974178462503</v>
      </c>
      <c r="AK2624" s="8" t="n">
        <f aca="false">IF(AND(AP2624&gt;=V_NEED,AR2624&gt;=P_MIN,AQ2624&gt;=Z_MIN,F2624&lt;=N_CAP,D2624&lt;=R_MAX,OR(CORONA_REQ=0,O2624&gt;=G2624),OR(CORE_MODE&lt;&gt;3,E_CORE&lt;=E_NULL_MAX)),1,0)</f>
        <v>0</v>
      </c>
      <c r="AL2624" s="31" t="n">
        <f aca="false">IF(AK2624=1,IF(OBJECTIVE=1,AI2624,AJ2624),1000000000000)+ROW()*0.000000001</f>
        <v>1000000000000</v>
      </c>
      <c r="AM2624" s="31" t="n">
        <v>11.492396</v>
      </c>
      <c r="AN2624" s="41" t="n">
        <v>1.422089</v>
      </c>
      <c r="AO2624" s="31" t="n">
        <v>29.667926</v>
      </c>
      <c r="AP2624" s="31" t="n">
        <f aca="false">IF(CORE_MODE=1,G2624,IF(OR(CORE_MODE=3,CORE_MODE=4),G2624+(CHOOSE(N_CW+1,0,1,CW_N2,CW_N3,CW_N4,CW_N5,CW_N6)+CHOOSE(N_CW_A+1,0,CW_A1,CW_A2))*CW_PER_SWING*AM2624,AM2624))</f>
        <v>45.009886812148</v>
      </c>
      <c r="AQ2624" s="41" t="n">
        <f aca="false">IF(CORE_MODE=2,AN2624,K2624)</f>
        <v>1.448641</v>
      </c>
      <c r="AR2624" s="31" t="n">
        <f aca="false">IF(CORE_MODE=2,AO2624,L2624)</f>
        <v>30.679879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31" t="n">
        <v>20.62</v>
      </c>
      <c r="H2625" s="8" t="n">
        <v>227.849437</v>
      </c>
      <c r="I2625" s="8" t="n">
        <v>2213.494884</v>
      </c>
      <c r="J2625" s="31" t="n">
        <v>9.714726</v>
      </c>
      <c r="K2625" s="41" t="n">
        <v>1.453312</v>
      </c>
      <c r="L2625" s="31" t="n">
        <v>37.411473</v>
      </c>
      <c r="M2625" s="8" t="n">
        <v>392.5</v>
      </c>
      <c r="N2625" s="8" t="n">
        <v>1405</v>
      </c>
      <c r="O2625" s="31" t="n">
        <v>14.585527</v>
      </c>
      <c r="P2625" s="31" t="n">
        <v>22.471776</v>
      </c>
      <c r="Q2625" s="31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31" t="n">
        <v>12.920654</v>
      </c>
      <c r="W2625" s="41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2*ROUNDUP(G2625*1000/V_ZENER,0)*PRICE_Z+(4+IF(CORE_MODE=1,1,0)+IF(OR(CORE_MODE=3,CORE_MODE=4),1+2*N_CW+2*N_CW_A,0))*ROUNDUP(G2625*DIODE_SAFETY/V_STICK,0)*PRICE_STICK</f>
        <v>169.8</v>
      </c>
      <c r="AG2625" s="24" t="n">
        <f aca="false">SUM(X2625:AF2625)</f>
        <v>5067.52257146</v>
      </c>
      <c r="AH2625" s="20" t="n">
        <f aca="false">FIXED_BOM</f>
        <v>3666</v>
      </c>
      <c r="AI2625" s="24" t="n">
        <f aca="false">(AG2625+AH2625)*(1+CONT)</f>
        <v>10043.550957179</v>
      </c>
      <c r="AJ2625" s="24" t="n">
        <f aca="false">IF(AR2625&gt;0,AI2625/AR2625,1000000000000)</f>
        <v>268.461788638448</v>
      </c>
      <c r="AK2625" s="8" t="n">
        <f aca="false">IF(AND(AP2625&gt;=V_NEED,AR2625&gt;=P_MIN,AQ2625&gt;=Z_MIN,F2625&lt;=N_CAP,D2625&lt;=R_MAX,OR(CORONA_REQ=0,O2625&gt;=G2625),OR(CORE_MODE&lt;&gt;3,E_CORE&lt;=E_NULL_MAX)),1,0)</f>
        <v>0</v>
      </c>
      <c r="AL2625" s="31" t="n">
        <f aca="false">IF(AK2625=1,IF(OBJECTIVE=1,AI2625,AJ2625),1000000000000)+ROW()*0.000000001</f>
        <v>1000000000000</v>
      </c>
      <c r="AM2625" s="31" t="n">
        <v>11.561756</v>
      </c>
      <c r="AN2625" s="41" t="n">
        <v>1.430746</v>
      </c>
      <c r="AO2625" s="31" t="n">
        <v>36.384027</v>
      </c>
      <c r="AP2625" s="31" t="n">
        <f aca="false">IF(CORE_MODE=1,G2625,IF(OR(CORE_MODE=3,CORE_MODE=4),G2625+(CHOOSE(N_CW+1,0,1,CW_N2,CW_N3,CW_N4,CW_N5,CW_N6)+CHOOSE(N_CW_A+1,0,CW_A1,CW_A2))*CW_PER_SWING*AM2625,AM2625))</f>
        <v>45.157086973828</v>
      </c>
      <c r="AQ2625" s="41" t="n">
        <f aca="false">IF(CORE_MODE=2,AN2625,K2625)</f>
        <v>1.453312</v>
      </c>
      <c r="AR2625" s="31" t="n">
        <f aca="false">IF(CORE_MODE=2,AO2625,L2625)</f>
        <v>37.411473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31" t="n">
        <v>20.62</v>
      </c>
      <c r="H2626" s="8" t="n">
        <v>306.405763</v>
      </c>
      <c r="I2626" s="8" t="n">
        <v>2983.406148</v>
      </c>
      <c r="J2626" s="31" t="n">
        <v>9.736782</v>
      </c>
      <c r="K2626" s="41" t="n">
        <v>1.460334</v>
      </c>
      <c r="L2626" s="31" t="n">
        <v>51.00498</v>
      </c>
      <c r="M2626" s="8" t="n">
        <v>530.5</v>
      </c>
      <c r="N2626" s="8" t="n">
        <v>1681</v>
      </c>
      <c r="O2626" s="31" t="n">
        <v>14.585527</v>
      </c>
      <c r="P2626" s="31" t="n">
        <v>29.962368</v>
      </c>
      <c r="Q2626" s="31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31" t="n">
        <v>16.950146</v>
      </c>
      <c r="W2626" s="41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2*ROUNDUP(G2626*1000/V_ZENER,0)*PRICE_Z+(4+IF(CORE_MODE=1,1,0)+IF(OR(CORE_MODE=3,CORE_MODE=4),1+2*N_CW+2*N_CW_A,0))*ROUNDUP(G2626*DIODE_SAFETY/V_STICK,0)*PRICE_STICK</f>
        <v>169.8</v>
      </c>
      <c r="AG2626" s="24" t="n">
        <f aca="false">SUM(X2626:AF2626)</f>
        <v>6663.87104175</v>
      </c>
      <c r="AH2626" s="20" t="n">
        <f aca="false">FIXED_BOM</f>
        <v>3666</v>
      </c>
      <c r="AI2626" s="24" t="n">
        <f aca="false">(AG2626+AH2626)*(1+CONT)</f>
        <v>11879.3516980125</v>
      </c>
      <c r="AJ2626" s="24" t="n">
        <f aca="false">IF(AR2626&gt;0,AI2626/AR2626,1000000000000)</f>
        <v>232.905722108165</v>
      </c>
      <c r="AK2626" s="8" t="n">
        <f aca="false">IF(AND(AP2626&gt;=V_NEED,AR2626&gt;=P_MIN,AQ2626&gt;=Z_MIN,F2626&lt;=N_CAP,D2626&lt;=R_MAX,OR(CORONA_REQ=0,O2626&gt;=G2626),OR(CORE_MODE&lt;&gt;3,E_CORE&lt;=E_NULL_MAX)),1,0)</f>
        <v>0</v>
      </c>
      <c r="AL2626" s="31" t="n">
        <f aca="false">IF(AK2626=1,IF(OBJECTIVE=1,AI2626,AJ2626),1000000000000)+ROW()*0.000000001</f>
        <v>1000000000000</v>
      </c>
      <c r="AM2626" s="31" t="n">
        <v>11.669931</v>
      </c>
      <c r="AN2626" s="41" t="n">
        <v>1.444062</v>
      </c>
      <c r="AO2626" s="31" t="n">
        <v>50.043555</v>
      </c>
      <c r="AP2626" s="31" t="n">
        <f aca="false">IF(CORE_MODE=1,G2626,IF(OR(CORE_MODE=3,CORE_MODE=4),G2626+(CHOOSE(N_CW+1,0,1,CW_N2,CW_N3,CW_N4,CW_N5,CW_N6)+CHOOSE(N_CW_A+1,0,CW_A1,CW_A2))*CW_PER_SWING*AM2626,AM2626))</f>
        <v>45.386662773853</v>
      </c>
      <c r="AQ2626" s="41" t="n">
        <f aca="false">IF(CORE_MODE=2,AN2626,K2626)</f>
        <v>1.460334</v>
      </c>
      <c r="AR2626" s="31" t="n">
        <f aca="false">IF(CORE_MODE=2,AO2626,L2626)</f>
        <v>51.00498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31" t="n">
        <v>20.62</v>
      </c>
      <c r="H2627" s="8" t="n">
        <v>104.782874</v>
      </c>
      <c r="I2627" s="8" t="n">
        <v>786.599588</v>
      </c>
      <c r="J2627" s="31" t="n">
        <v>7.506948</v>
      </c>
      <c r="K2627" s="41" t="n">
        <v>1.357352</v>
      </c>
      <c r="L2627" s="31" t="n">
        <v>11.248679</v>
      </c>
      <c r="M2627" s="8" t="n">
        <v>139.5</v>
      </c>
      <c r="N2627" s="8" t="n">
        <v>899</v>
      </c>
      <c r="O2627" s="31" t="n">
        <v>14.585527</v>
      </c>
      <c r="P2627" s="31" t="n">
        <v>8.678114</v>
      </c>
      <c r="Q2627" s="31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31" t="n">
        <v>5.533252</v>
      </c>
      <c r="W2627" s="41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2*ROUNDUP(G2627*1000/V_ZENER,0)*PRICE_Z+(4+IF(CORE_MODE=1,1,0)+IF(OR(CORE_MODE=3,CORE_MODE=4),1+2*N_CW+2*N_CW_A,0))*ROUNDUP(G2627*DIODE_SAFETY/V_STICK,0)*PRICE_STICK</f>
        <v>169.8</v>
      </c>
      <c r="AG2627" s="24" t="n">
        <f aca="false">SUM(X2627:AF2627)</f>
        <v>2130.57192701</v>
      </c>
      <c r="AH2627" s="20" t="n">
        <f aca="false">FIXED_BOM</f>
        <v>3666</v>
      </c>
      <c r="AI2627" s="24" t="n">
        <f aca="false">(AG2627+AH2627)*(1+CONT)</f>
        <v>6666.0577160615</v>
      </c>
      <c r="AJ2627" s="24" t="n">
        <f aca="false">IF(AR2627&gt;0,AI2627/AR2627,1000000000000)</f>
        <v>592.608049003932</v>
      </c>
      <c r="AK2627" s="8" t="n">
        <f aca="false">IF(AND(AP2627&gt;=V_NEED,AR2627&gt;=P_MIN,AQ2627&gt;=Z_MIN,F2627&lt;=N_CAP,D2627&lt;=R_MAX,OR(CORONA_REQ=0,O2627&gt;=G2627),OR(CORE_MODE&lt;&gt;3,E_CORE&lt;=E_NULL_MAX)),1,0)</f>
        <v>0</v>
      </c>
      <c r="AL2627" s="31" t="n">
        <f aca="false">IF(AK2627=1,IF(OBJECTIVE=1,AI2627,AJ2627),1000000000000)+ROW()*0.000000001</f>
        <v>1000000000000</v>
      </c>
      <c r="AM2627" s="31" t="n">
        <v>11.18486</v>
      </c>
      <c r="AN2627" s="41" t="n">
        <v>1.309582</v>
      </c>
      <c r="AO2627" s="31" t="n">
        <v>10.306615</v>
      </c>
      <c r="AP2627" s="31" t="n">
        <f aca="false">IF(CORE_MODE=1,G2627,IF(OR(CORE_MODE=3,CORE_MODE=4),G2627+(CHOOSE(N_CW+1,0,1,CW_N2,CW_N3,CW_N4,CW_N5,CW_N6)+CHOOSE(N_CW_A+1,0,CW_A1,CW_A2))*CW_PER_SWING*AM2627,AM2627))</f>
        <v>44.35721453818</v>
      </c>
      <c r="AQ2627" s="41" t="n">
        <f aca="false">IF(CORE_MODE=2,AN2627,K2627)</f>
        <v>1.357352</v>
      </c>
      <c r="AR2627" s="31" t="n">
        <f aca="false">IF(CORE_MODE=2,AO2627,L2627)</f>
        <v>11.248679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31" t="n">
        <v>20.62</v>
      </c>
      <c r="H2628" s="8" t="n">
        <v>163.515945</v>
      </c>
      <c r="I2628" s="8" t="n">
        <v>1236.085067</v>
      </c>
      <c r="J2628" s="31" t="n">
        <v>7.559416</v>
      </c>
      <c r="K2628" s="41" t="n">
        <v>1.37922</v>
      </c>
      <c r="L2628" s="31" t="n">
        <v>18.456747</v>
      </c>
      <c r="M2628" s="8" t="n">
        <v>208.5</v>
      </c>
      <c r="N2628" s="8" t="n">
        <v>1037</v>
      </c>
      <c r="O2628" s="31" t="n">
        <v>14.585527</v>
      </c>
      <c r="P2628" s="31" t="n">
        <v>13.017171</v>
      </c>
      <c r="Q2628" s="31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31" t="n">
        <v>7.547998</v>
      </c>
      <c r="W2628" s="41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2*ROUNDUP(G2628*1000/V_ZENER,0)*PRICE_Z+(4+IF(CORE_MODE=1,1,0)+IF(OR(CORE_MODE=3,CORE_MODE=4),1+2*N_CW+2*N_CW_A,0))*ROUNDUP(G2628*DIODE_SAFETY/V_STICK,0)*PRICE_STICK</f>
        <v>169.8</v>
      </c>
      <c r="AG2628" s="24" t="n">
        <f aca="false">SUM(X2628:AF2628)</f>
        <v>2935.85348806</v>
      </c>
      <c r="AH2628" s="20" t="n">
        <f aca="false">FIXED_BOM</f>
        <v>3666</v>
      </c>
      <c r="AI2628" s="24" t="n">
        <f aca="false">(AG2628+AH2628)*(1+CONT)</f>
        <v>7592.131511269</v>
      </c>
      <c r="AJ2628" s="24" t="n">
        <f aca="false">IF(AR2628&gt;0,AI2628/AR2628,1000000000000)</f>
        <v>411.347216888707</v>
      </c>
      <c r="AK2628" s="8" t="n">
        <f aca="false">IF(AND(AP2628&gt;=V_NEED,AR2628&gt;=P_MIN,AQ2628&gt;=Z_MIN,F2628&lt;=N_CAP,D2628&lt;=R_MAX,OR(CORONA_REQ=0,O2628&gt;=G2628),OR(CORE_MODE&lt;&gt;3,E_CORE&lt;=E_NULL_MAX)),1,0)</f>
        <v>0</v>
      </c>
      <c r="AL2628" s="31" t="n">
        <f aca="false">IF(AK2628=1,IF(OBJECTIVE=1,AI2628,AJ2628),1000000000000)+ROW()*0.000000001</f>
        <v>1000000000000</v>
      </c>
      <c r="AM2628" s="31" t="n">
        <v>11.280302</v>
      </c>
      <c r="AN2628" s="41" t="n">
        <v>1.345683</v>
      </c>
      <c r="AO2628" s="31" t="n">
        <v>17.464874</v>
      </c>
      <c r="AP2628" s="31" t="n">
        <f aca="false">IF(CORE_MODE=1,G2628,IF(OR(CORE_MODE=3,CORE_MODE=4),G2628+(CHOOSE(N_CW+1,0,1,CW_N2,CW_N3,CW_N4,CW_N5,CW_N6)+CHOOSE(N_CW_A+1,0,CW_A1,CW_A2))*CW_PER_SWING*AM2628,AM2628))</f>
        <v>44.559767563426</v>
      </c>
      <c r="AQ2628" s="41" t="n">
        <f aca="false">IF(CORE_MODE=2,AN2628,K2628)</f>
        <v>1.37922</v>
      </c>
      <c r="AR2628" s="31" t="n">
        <f aca="false">IF(CORE_MODE=2,AO2628,L2628)</f>
        <v>18.456747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31" t="n">
        <v>20.62</v>
      </c>
      <c r="H2629" s="8" t="n">
        <v>222.249016</v>
      </c>
      <c r="I2629" s="8" t="n">
        <v>1685.570546</v>
      </c>
      <c r="J2629" s="31" t="n">
        <v>7.584153</v>
      </c>
      <c r="K2629" s="41" t="n">
        <v>1.389584</v>
      </c>
      <c r="L2629" s="31" t="n">
        <v>25.661013</v>
      </c>
      <c r="M2629" s="8" t="n">
        <v>277.5</v>
      </c>
      <c r="N2629" s="8" t="n">
        <v>1175</v>
      </c>
      <c r="O2629" s="31" t="n">
        <v>14.585527</v>
      </c>
      <c r="P2629" s="31" t="n">
        <v>17.356228</v>
      </c>
      <c r="Q2629" s="31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31" t="n">
        <v>9.562744</v>
      </c>
      <c r="W2629" s="41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2*ROUNDUP(G2629*1000/V_ZENER,0)*PRICE_Z+(4+IF(CORE_MODE=1,1,0)+IF(OR(CORE_MODE=3,CORE_MODE=4),1+2*N_CW+2*N_CW_A,0))*ROUNDUP(G2629*DIODE_SAFETY/V_STICK,0)*PRICE_STICK</f>
        <v>169.8</v>
      </c>
      <c r="AG2629" s="24" t="n">
        <f aca="false">SUM(X2629:AF2629)</f>
        <v>3741.13503564</v>
      </c>
      <c r="AH2629" s="20" t="n">
        <f aca="false">FIXED_BOM</f>
        <v>3666</v>
      </c>
      <c r="AI2629" s="24" t="n">
        <f aca="false">(AG2629+AH2629)*(1+CONT)</f>
        <v>8518.205290986</v>
      </c>
      <c r="AJ2629" s="24" t="n">
        <f aca="false">IF(AR2629&gt;0,AI2629/AR2629,1000000000000)</f>
        <v>331.951248026958</v>
      </c>
      <c r="AK2629" s="8" t="n">
        <f aca="false">IF(AND(AP2629&gt;=V_NEED,AR2629&gt;=P_MIN,AQ2629&gt;=Z_MIN,F2629&lt;=N_CAP,D2629&lt;=R_MAX,OR(CORONA_REQ=0,O2629&gt;=G2629),OR(CORE_MODE&lt;&gt;3,E_CORE&lt;=E_NULL_MAX)),1,0)</f>
        <v>0</v>
      </c>
      <c r="AL2629" s="31" t="n">
        <f aca="false">IF(AK2629=1,IF(OBJECTIVE=1,AI2629,AJ2629),1000000000000)+ROW()*0.000000001</f>
        <v>1000000000000</v>
      </c>
      <c r="AM2629" s="31" t="n">
        <v>11.362273</v>
      </c>
      <c r="AN2629" s="41" t="n">
        <v>1.364376</v>
      </c>
      <c r="AO2629" s="31" t="n">
        <v>24.690521</v>
      </c>
      <c r="AP2629" s="31" t="n">
        <f aca="false">IF(CORE_MODE=1,G2629,IF(OR(CORE_MODE=3,CORE_MODE=4),G2629+(CHOOSE(N_CW+1,0,1,CW_N2,CW_N3,CW_N4,CW_N5,CW_N6)+CHOOSE(N_CW_A+1,0,CW_A1,CW_A2))*CW_PER_SWING*AM2629,AM2629))</f>
        <v>44.733731583799</v>
      </c>
      <c r="AQ2629" s="41" t="n">
        <f aca="false">IF(CORE_MODE=2,AN2629,K2629)</f>
        <v>1.389584</v>
      </c>
      <c r="AR2629" s="31" t="n">
        <f aca="false">IF(CORE_MODE=2,AO2629,L2629)</f>
        <v>25.661013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31" t="n">
        <v>20.62</v>
      </c>
      <c r="H2630" s="8" t="n">
        <v>280.982087</v>
      </c>
      <c r="I2630" s="8" t="n">
        <v>2135.056025</v>
      </c>
      <c r="J2630" s="31" t="n">
        <v>7.598549</v>
      </c>
      <c r="K2630" s="41" t="n">
        <v>1.396299</v>
      </c>
      <c r="L2630" s="31" t="n">
        <v>32.889139</v>
      </c>
      <c r="M2630" s="8" t="n">
        <v>346.5</v>
      </c>
      <c r="N2630" s="8" t="n">
        <v>1313</v>
      </c>
      <c r="O2630" s="31" t="n">
        <v>14.585527</v>
      </c>
      <c r="P2630" s="31" t="n">
        <v>21.695285</v>
      </c>
      <c r="Q2630" s="31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31" t="n">
        <v>11.57749</v>
      </c>
      <c r="W2630" s="41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2*ROUNDUP(G2630*1000/V_ZENER,0)*PRICE_Z+(4+IF(CORE_MODE=1,1,0)+IF(OR(CORE_MODE=3,CORE_MODE=4),1+2*N_CW+2*N_CW_A,0))*ROUNDUP(G2630*DIODE_SAFETY/V_STICK,0)*PRICE_STICK</f>
        <v>169.8</v>
      </c>
      <c r="AG2630" s="24" t="n">
        <f aca="false">SUM(X2630:AF2630)</f>
        <v>4546.41659519</v>
      </c>
      <c r="AH2630" s="20" t="n">
        <f aca="false">FIXED_BOM</f>
        <v>3666</v>
      </c>
      <c r="AI2630" s="24" t="n">
        <f aca="false">(AG2630+AH2630)*(1+CONT)</f>
        <v>9444.2790844685</v>
      </c>
      <c r="AJ2630" s="24" t="n">
        <f aca="false">IF(AR2630&gt;0,AI2630/AR2630,1000000000000)</f>
        <v>287.154950589266</v>
      </c>
      <c r="AK2630" s="8" t="n">
        <f aca="false">IF(AND(AP2630&gt;=V_NEED,AR2630&gt;=P_MIN,AQ2630&gt;=Z_MIN,F2630&lt;=N_CAP,D2630&lt;=R_MAX,OR(CORONA_REQ=0,O2630&gt;=G2630),OR(CORE_MODE&lt;&gt;3,E_CORE&lt;=E_NULL_MAX)),1,0)</f>
        <v>0</v>
      </c>
      <c r="AL2630" s="31" t="n">
        <f aca="false">IF(AK2630=1,IF(OBJECTIVE=1,AI2630,AJ2630),1000000000000)+ROW()*0.000000001</f>
        <v>1000000000000</v>
      </c>
      <c r="AM2630" s="31" t="n">
        <v>11.446184</v>
      </c>
      <c r="AN2630" s="41" t="n">
        <v>1.375472</v>
      </c>
      <c r="AO2630" s="31" t="n">
        <v>31.886214</v>
      </c>
      <c r="AP2630" s="31" t="n">
        <f aca="false">IF(CORE_MODE=1,G2630,IF(OR(CORE_MODE=3,CORE_MODE=4),G2630+(CHOOSE(N_CW+1,0,1,CW_N2,CW_N3,CW_N4,CW_N5,CW_N6)+CHOOSE(N_CW_A+1,0,CW_A1,CW_A2))*CW_PER_SWING*AM2630,AM2630))</f>
        <v>44.911812794392</v>
      </c>
      <c r="AQ2630" s="41" t="n">
        <f aca="false">IF(CORE_MODE=2,AN2630,K2630)</f>
        <v>1.396299</v>
      </c>
      <c r="AR2630" s="31" t="n">
        <f aca="false">IF(CORE_MODE=2,AO2630,L2630)</f>
        <v>32.889139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31" t="n">
        <v>20.62</v>
      </c>
      <c r="H2631" s="8" t="n">
        <v>339.715158</v>
      </c>
      <c r="I2631" s="8" t="n">
        <v>2584.541504</v>
      </c>
      <c r="J2631" s="31" t="n">
        <v>7.607966</v>
      </c>
      <c r="K2631" s="41" t="n">
        <v>1.400146</v>
      </c>
      <c r="L2631" s="31" t="n">
        <v>40.116589</v>
      </c>
      <c r="M2631" s="8" t="n">
        <v>415.5</v>
      </c>
      <c r="N2631" s="8" t="n">
        <v>1451</v>
      </c>
      <c r="O2631" s="31" t="n">
        <v>14.585527</v>
      </c>
      <c r="P2631" s="31" t="n">
        <v>26.034342</v>
      </c>
      <c r="Q2631" s="31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31" t="n">
        <v>13.592236</v>
      </c>
      <c r="W2631" s="41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2*ROUNDUP(G2631*1000/V_ZENER,0)*PRICE_Z+(4+IF(CORE_MODE=1,1,0)+IF(OR(CORE_MODE=3,CORE_MODE=4),1+2*N_CW+2*N_CW_A,0))*ROUNDUP(G2631*DIODE_SAFETY/V_STICK,0)*PRICE_STICK</f>
        <v>169.8</v>
      </c>
      <c r="AG2631" s="24" t="n">
        <f aca="false">SUM(X2631:AF2631)</f>
        <v>5351.69808427</v>
      </c>
      <c r="AH2631" s="20" t="n">
        <f aca="false">FIXED_BOM</f>
        <v>3666</v>
      </c>
      <c r="AI2631" s="24" t="n">
        <f aca="false">(AG2631+AH2631)*(1+CONT)</f>
        <v>10370.3527969105</v>
      </c>
      <c r="AJ2631" s="24" t="n">
        <f aca="false">IF(AR2631&gt;0,AI2631/AR2631,1000000000000)</f>
        <v>258.505347922539</v>
      </c>
      <c r="AK2631" s="8" t="n">
        <f aca="false">IF(AND(AP2631&gt;=V_NEED,AR2631&gt;=P_MIN,AQ2631&gt;=Z_MIN,F2631&lt;=N_CAP,D2631&lt;=R_MAX,OR(CORONA_REQ=0,O2631&gt;=G2631),OR(CORE_MODE&lt;&gt;3,E_CORE&lt;=E_NULL_MAX)),1,0)</f>
        <v>0</v>
      </c>
      <c r="AL2631" s="31" t="n">
        <f aca="false">IF(AK2631=1,IF(OBJECTIVE=1,AI2631,AJ2631),1000000000000)+ROW()*0.000000001</f>
        <v>1000000000000</v>
      </c>
      <c r="AM2631" s="31" t="n">
        <v>11.513862</v>
      </c>
      <c r="AN2631" s="41" t="n">
        <v>1.382916</v>
      </c>
      <c r="AO2631" s="31" t="n">
        <v>39.130261</v>
      </c>
      <c r="AP2631" s="31" t="n">
        <f aca="false">IF(CORE_MODE=1,G2631,IF(OR(CORE_MODE=3,CORE_MODE=4),G2631+(CHOOSE(N_CW+1,0,1,CW_N2,CW_N3,CW_N4,CW_N5,CW_N6)+CHOOSE(N_CW_A+1,0,CW_A1,CW_A2))*CW_PER_SWING*AM2631,AM2631))</f>
        <v>45.055443309706</v>
      </c>
      <c r="AQ2631" s="41" t="n">
        <f aca="false">IF(CORE_MODE=2,AN2631,K2631)</f>
        <v>1.400146</v>
      </c>
      <c r="AR2631" s="31" t="n">
        <f aca="false">IF(CORE_MODE=2,AO2631,L2631)</f>
        <v>40.116589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31" t="n">
        <v>20.62</v>
      </c>
      <c r="H2632" s="8" t="n">
        <v>457.1813</v>
      </c>
      <c r="I2632" s="8" t="n">
        <v>3483.512461</v>
      </c>
      <c r="J2632" s="31" t="n">
        <v>7.619543</v>
      </c>
      <c r="K2632" s="41" t="n">
        <v>1.405299</v>
      </c>
      <c r="L2632" s="31" t="n">
        <v>54.606881</v>
      </c>
      <c r="M2632" s="8" t="n">
        <v>553.5</v>
      </c>
      <c r="N2632" s="8" t="n">
        <v>1727</v>
      </c>
      <c r="O2632" s="31" t="n">
        <v>14.585527</v>
      </c>
      <c r="P2632" s="31" t="n">
        <v>34.712456</v>
      </c>
      <c r="Q2632" s="31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31" t="n">
        <v>17.621729</v>
      </c>
      <c r="W2632" s="41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2*ROUNDUP(G2632*1000/V_ZENER,0)*PRICE_Z+(4+IF(CORE_MODE=1,1,0)+IF(OR(CORE_MODE=3,CORE_MODE=4),1+2*N_CW+2*N_CW_A,0))*ROUNDUP(G2632*DIODE_SAFETY/V_STICK,0)*PRICE_STICK</f>
        <v>169.8</v>
      </c>
      <c r="AG2632" s="24" t="n">
        <f aca="false">SUM(X2632:AF2632)</f>
        <v>6962.2612514</v>
      </c>
      <c r="AH2632" s="20" t="n">
        <f aca="false">FIXED_BOM</f>
        <v>3666</v>
      </c>
      <c r="AI2632" s="24" t="n">
        <f aca="false">(AG2632+AH2632)*(1+CONT)</f>
        <v>12222.50043911</v>
      </c>
      <c r="AJ2632" s="24" t="n">
        <f aca="false">IF(AR2632&gt;0,AI2632/AR2632,1000000000000)</f>
        <v>223.827111442421</v>
      </c>
      <c r="AK2632" s="8" t="n">
        <f aca="false">IF(AND(AP2632&gt;=V_NEED,AR2632&gt;=P_MIN,AQ2632&gt;=Z_MIN,F2632&lt;=N_CAP,D2632&lt;=R_MAX,OR(CORONA_REQ=0,O2632&gt;=G2632),OR(CORE_MODE&lt;&gt;3,E_CORE&lt;=E_NULL_MAX)),1,0)</f>
        <v>0</v>
      </c>
      <c r="AL2632" s="31" t="n">
        <f aca="false">IF(AK2632=1,IF(OBJECTIVE=1,AI2632,AJ2632),1000000000000)+ROW()*0.000000001</f>
        <v>1000000000000</v>
      </c>
      <c r="AM2632" s="31" t="n">
        <v>11.67464</v>
      </c>
      <c r="AN2632" s="41" t="n">
        <v>1.392393</v>
      </c>
      <c r="AO2632" s="31" t="n">
        <v>53.633915</v>
      </c>
      <c r="AP2632" s="31" t="n">
        <f aca="false">IF(CORE_MODE=1,G2632,IF(OR(CORE_MODE=3,CORE_MODE=4),G2632+(CHOOSE(N_CW+1,0,1,CW_N2,CW_N3,CW_N4,CW_N5,CW_N6)+CHOOSE(N_CW_A+1,0,CW_A1,CW_A2))*CW_PER_SWING*AM2632,AM2632))</f>
        <v>45.39665651032</v>
      </c>
      <c r="AQ2632" s="41" t="n">
        <f aca="false">IF(CORE_MODE=2,AN2632,K2632)</f>
        <v>1.405299</v>
      </c>
      <c r="AR2632" s="31" t="n">
        <f aca="false">IF(CORE_MODE=2,AO2632,L2632)</f>
        <v>54.606881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31" t="n">
        <v>20.62</v>
      </c>
      <c r="H2633" s="8" t="n">
        <v>56.028057</v>
      </c>
      <c r="I2633" s="8" t="n">
        <v>561.782785</v>
      </c>
      <c r="J2633" s="31" t="n">
        <v>10.026812</v>
      </c>
      <c r="K2633" s="41" t="n">
        <v>1.3947</v>
      </c>
      <c r="L2633" s="31" t="n">
        <v>8.589</v>
      </c>
      <c r="M2633" s="8" t="n">
        <v>134</v>
      </c>
      <c r="N2633" s="8" t="n">
        <v>888</v>
      </c>
      <c r="O2633" s="31" t="n">
        <v>15.86467</v>
      </c>
      <c r="P2633" s="31" t="n">
        <v>8.404093</v>
      </c>
      <c r="Q2633" s="31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31" t="n">
        <v>5.372656</v>
      </c>
      <c r="W2633" s="41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2*ROUNDUP(G2633*1000/V_ZENER,0)*PRICE_Z+(4+IF(CORE_MODE=1,1,0)+IF(OR(CORE_MODE=3,CORE_MODE=4),1+2*N_CW+2*N_CW_A,0))*ROUNDUP(G2633*DIODE_SAFETY/V_STICK,0)*PRICE_STICK</f>
        <v>169.8</v>
      </c>
      <c r="AG2633" s="24" t="n">
        <f aca="false">SUM(X2633:AF2633)</f>
        <v>2055.11911311</v>
      </c>
      <c r="AH2633" s="20" t="n">
        <f aca="false">FIXED_BOM</f>
        <v>3666</v>
      </c>
      <c r="AI2633" s="24" t="n">
        <f aca="false">(AG2633+AH2633)*(1+CONT)</f>
        <v>6579.2869800765</v>
      </c>
      <c r="AJ2633" s="24" t="n">
        <f aca="false">IF(AR2633&gt;0,AI2633/AR2633,1000000000000)</f>
        <v>766.013154043137</v>
      </c>
      <c r="AK2633" s="8" t="n">
        <f aca="false">IF(AND(AP2633&gt;=V_NEED,AR2633&gt;=P_MIN,AQ2633&gt;=Z_MIN,F2633&lt;=N_CAP,D2633&lt;=R_MAX,OR(CORONA_REQ=0,O2633&gt;=G2633),OR(CORE_MODE&lt;&gt;3,E_CORE&lt;=E_NULL_MAX)),1,0)</f>
        <v>0</v>
      </c>
      <c r="AL2633" s="31" t="n">
        <f aca="false">IF(AK2633=1,IF(OBJECTIVE=1,AI2633,AJ2633),1000000000000)+ROW()*0.000000001</f>
        <v>1000000000000</v>
      </c>
      <c r="AM2633" s="31" t="n">
        <v>11.236189</v>
      </c>
      <c r="AN2633" s="41" t="n">
        <v>1.322899</v>
      </c>
      <c r="AO2633" s="31" t="n">
        <v>7.592632</v>
      </c>
      <c r="AP2633" s="31" t="n">
        <f aca="false">IF(CORE_MODE=1,G2633,IF(OR(CORE_MODE=3,CORE_MODE=4),G2633+(CHOOSE(N_CW+1,0,1,CW_N2,CW_N3,CW_N4,CW_N5,CW_N6)+CHOOSE(N_CW_A+1,0,CW_A1,CW_A2))*CW_PER_SWING*AM2633,AM2633))</f>
        <v>44.466148175707</v>
      </c>
      <c r="AQ2633" s="41" t="n">
        <f aca="false">IF(CORE_MODE=2,AN2633,K2633)</f>
        <v>1.3947</v>
      </c>
      <c r="AR2633" s="31" t="n">
        <f aca="false">IF(CORE_MODE=2,AO2633,L2633)</f>
        <v>8.589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31" t="n">
        <v>20.62</v>
      </c>
      <c r="H2634" s="8" t="n">
        <v>86.901232</v>
      </c>
      <c r="I2634" s="8" t="n">
        <v>882.801519</v>
      </c>
      <c r="J2634" s="31" t="n">
        <v>10.158677</v>
      </c>
      <c r="K2634" s="41" t="n">
        <v>1.428223</v>
      </c>
      <c r="L2634" s="31" t="n">
        <v>14.31143</v>
      </c>
      <c r="M2634" s="8" t="n">
        <v>194</v>
      </c>
      <c r="N2634" s="8" t="n">
        <v>1008</v>
      </c>
      <c r="O2634" s="31" t="n">
        <v>15.86467</v>
      </c>
      <c r="P2634" s="31" t="n">
        <v>12.60614</v>
      </c>
      <c r="Q2634" s="31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31" t="n">
        <v>7.124609</v>
      </c>
      <c r="W2634" s="41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2*ROUNDUP(G2634*1000/V_ZENER,0)*PRICE_Z+(4+IF(CORE_MODE=1,1,0)+IF(OR(CORE_MODE=3,CORE_MODE=4),1+2*N_CW+2*N_CW_A,0))*ROUNDUP(G2634*DIODE_SAFETY/V_STICK,0)*PRICE_STICK</f>
        <v>169.8</v>
      </c>
      <c r="AG2634" s="24" t="n">
        <f aca="false">SUM(X2634:AF2634)</f>
        <v>2752.31920405</v>
      </c>
      <c r="AH2634" s="20" t="n">
        <f aca="false">FIXED_BOM</f>
        <v>3666</v>
      </c>
      <c r="AI2634" s="24" t="n">
        <f aca="false">(AG2634+AH2634)*(1+CONT)</f>
        <v>7381.0670846575</v>
      </c>
      <c r="AJ2634" s="24" t="n">
        <f aca="false">IF(AR2634&gt;0,AI2634/AR2634,1000000000000)</f>
        <v>515.746301009578</v>
      </c>
      <c r="AK2634" s="8" t="n">
        <f aca="false">IF(AND(AP2634&gt;=V_NEED,AR2634&gt;=P_MIN,AQ2634&gt;=Z_MIN,F2634&lt;=N_CAP,D2634&lt;=R_MAX,OR(CORONA_REQ=0,O2634&gt;=G2634),OR(CORE_MODE&lt;&gt;3,E_CORE&lt;=E_NULL_MAX)),1,0)</f>
        <v>0</v>
      </c>
      <c r="AL2634" s="31" t="n">
        <f aca="false">IF(AK2634=1,IF(OBJECTIVE=1,AI2634,AJ2634),1000000000000)+ROW()*0.000000001</f>
        <v>1000000000000</v>
      </c>
      <c r="AM2634" s="31" t="n">
        <v>11.330268</v>
      </c>
      <c r="AN2634" s="41" t="n">
        <v>1.37798</v>
      </c>
      <c r="AO2634" s="31" t="n">
        <v>13.323535</v>
      </c>
      <c r="AP2634" s="31" t="n">
        <f aca="false">IF(CORE_MODE=1,G2634,IF(OR(CORE_MODE=3,CORE_MODE=4),G2634+(CHOOSE(N_CW+1,0,1,CW_N2,CW_N3,CW_N4,CW_N5,CW_N6)+CHOOSE(N_CW_A+1,0,CW_A1,CW_A2))*CW_PER_SWING*AM2634,AM2634))</f>
        <v>44.665808556484</v>
      </c>
      <c r="AQ2634" s="41" t="n">
        <f aca="false">IF(CORE_MODE=2,AN2634,K2634)</f>
        <v>1.428223</v>
      </c>
      <c r="AR2634" s="31" t="n">
        <f aca="false">IF(CORE_MODE=2,AO2634,L2634)</f>
        <v>14.31143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31" t="n">
        <v>20.62</v>
      </c>
      <c r="H2635" s="8" t="n">
        <v>117.774407</v>
      </c>
      <c r="I2635" s="8" t="n">
        <v>1203.820254</v>
      </c>
      <c r="J2635" s="31" t="n">
        <v>10.221408</v>
      </c>
      <c r="K2635" s="41" t="n">
        <v>1.444744</v>
      </c>
      <c r="L2635" s="31" t="n">
        <v>20.055057</v>
      </c>
      <c r="M2635" s="8" t="n">
        <v>266</v>
      </c>
      <c r="N2635" s="8" t="n">
        <v>1152</v>
      </c>
      <c r="O2635" s="31" t="n">
        <v>15.86467</v>
      </c>
      <c r="P2635" s="31" t="n">
        <v>16.808187</v>
      </c>
      <c r="Q2635" s="31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31" t="n">
        <v>9.226953</v>
      </c>
      <c r="W2635" s="41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2*ROUNDUP(G2635*1000/V_ZENER,0)*PRICE_Z+(4+IF(CORE_MODE=1,1,0)+IF(OR(CORE_MODE=3,CORE_MODE=4),1+2*N_CW+2*N_CW_A,0))*ROUNDUP(G2635*DIODE_SAFETY/V_STICK,0)*PRICE_STICK</f>
        <v>169.8</v>
      </c>
      <c r="AG2635" s="24" t="n">
        <f aca="false">SUM(X2635:AF2635)</f>
        <v>3580.25728734</v>
      </c>
      <c r="AH2635" s="20" t="n">
        <f aca="false">FIXED_BOM</f>
        <v>3666</v>
      </c>
      <c r="AI2635" s="24" t="n">
        <f aca="false">(AG2635+AH2635)*(1+CONT)</f>
        <v>8333.195880441</v>
      </c>
      <c r="AJ2635" s="24" t="n">
        <f aca="false">IF(AR2635&gt;0,AI2635/AR2635,1000000000000)</f>
        <v>415.515940963967</v>
      </c>
      <c r="AK2635" s="8" t="n">
        <f aca="false">IF(AND(AP2635&gt;=V_NEED,AR2635&gt;=P_MIN,AQ2635&gt;=Z_MIN,F2635&lt;=N_CAP,D2635&lt;=R_MAX,OR(CORONA_REQ=0,O2635&gt;=G2635),OR(CORE_MODE&lt;&gt;3,E_CORE&lt;=E_NULL_MAX)),1,0)</f>
        <v>0</v>
      </c>
      <c r="AL2635" s="31" t="n">
        <f aca="false">IF(AK2635=1,IF(OBJECTIVE=1,AI2635,AJ2635),1000000000000)+ROW()*0.000000001</f>
        <v>1000000000000</v>
      </c>
      <c r="AM2635" s="31" t="n">
        <v>11.395327</v>
      </c>
      <c r="AN2635" s="41" t="n">
        <v>1.405412</v>
      </c>
      <c r="AO2635" s="31" t="n">
        <v>19.032783</v>
      </c>
      <c r="AP2635" s="31" t="n">
        <f aca="false">IF(CORE_MODE=1,G2635,IF(OR(CORE_MODE=3,CORE_MODE=4),G2635+(CHOOSE(N_CW+1,0,1,CW_N2,CW_N3,CW_N4,CW_N5,CW_N6)+CHOOSE(N_CW_A+1,0,CW_A1,CW_A2))*CW_PER_SWING*AM2635,AM2635))</f>
        <v>44.803880865001</v>
      </c>
      <c r="AQ2635" s="41" t="n">
        <f aca="false">IF(CORE_MODE=2,AN2635,K2635)</f>
        <v>1.444744</v>
      </c>
      <c r="AR2635" s="31" t="n">
        <f aca="false">IF(CORE_MODE=2,AO2635,L2635)</f>
        <v>20.055057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31" t="n">
        <v>20.62</v>
      </c>
      <c r="H2636" s="8" t="n">
        <v>148.647582</v>
      </c>
      <c r="I2636" s="8" t="n">
        <v>1524.838988</v>
      </c>
      <c r="J2636" s="31" t="n">
        <v>10.258081</v>
      </c>
      <c r="K2636" s="41" t="n">
        <v>1.45411</v>
      </c>
      <c r="L2636" s="31" t="n">
        <v>25.781882</v>
      </c>
      <c r="M2636" s="8" t="n">
        <v>326</v>
      </c>
      <c r="N2636" s="8" t="n">
        <v>1272</v>
      </c>
      <c r="O2636" s="31" t="n">
        <v>15.86467</v>
      </c>
      <c r="P2636" s="31" t="n">
        <v>21.010233</v>
      </c>
      <c r="Q2636" s="31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31" t="n">
        <v>10.978906</v>
      </c>
      <c r="W2636" s="41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2*ROUNDUP(G2636*1000/V_ZENER,0)*PRICE_Z+(4+IF(CORE_MODE=1,1,0)+IF(OR(CORE_MODE=3,CORE_MODE=4),1+2*N_CW+2*N_CW_A,0))*ROUNDUP(G2636*DIODE_SAFETY/V_STICK,0)*PRICE_STICK</f>
        <v>169.8</v>
      </c>
      <c r="AG2636" s="24" t="n">
        <f aca="false">SUM(X2636:AF2636)</f>
        <v>4277.45730631</v>
      </c>
      <c r="AH2636" s="20" t="n">
        <f aca="false">FIXED_BOM</f>
        <v>3666</v>
      </c>
      <c r="AI2636" s="24" t="n">
        <f aca="false">(AG2636+AH2636)*(1+CONT)</f>
        <v>9134.9759022565</v>
      </c>
      <c r="AJ2636" s="24" t="n">
        <f aca="false">IF(AR2636&gt;0,AI2636/AR2636,1000000000000)</f>
        <v>354.317652305464</v>
      </c>
      <c r="AK2636" s="8" t="n">
        <f aca="false">IF(AND(AP2636&gt;=V_NEED,AR2636&gt;=P_MIN,AQ2636&gt;=Z_MIN,F2636&lt;=N_CAP,D2636&lt;=R_MAX,OR(CORONA_REQ=0,O2636&gt;=G2636),OR(CORE_MODE&lt;&gt;3,E_CORE&lt;=E_NULL_MAX)),1,0)</f>
        <v>0</v>
      </c>
      <c r="AL2636" s="31" t="n">
        <f aca="false">IF(AK2636=1,IF(OBJECTIVE=1,AI2636,AJ2636),1000000000000)+ROW()*0.000000001</f>
        <v>1000000000000</v>
      </c>
      <c r="AM2636" s="31" t="n">
        <v>11.447112</v>
      </c>
      <c r="AN2636" s="41" t="n">
        <v>1.423111</v>
      </c>
      <c r="AO2636" s="31" t="n">
        <v>24.808854</v>
      </c>
      <c r="AP2636" s="31" t="n">
        <f aca="false">IF(CORE_MODE=1,G2636,IF(OR(CORE_MODE=3,CORE_MODE=4),G2636+(CHOOSE(N_CW+1,0,1,CW_N2,CW_N3,CW_N4,CW_N5,CW_N6)+CHOOSE(N_CW_A+1,0,CW_A1,CW_A2))*CW_PER_SWING*AM2636,AM2636))</f>
        <v>44.913782254456</v>
      </c>
      <c r="AQ2636" s="41" t="n">
        <f aca="false">IF(CORE_MODE=2,AN2636,K2636)</f>
        <v>1.45411</v>
      </c>
      <c r="AR2636" s="31" t="n">
        <f aca="false">IF(CORE_MODE=2,AO2636,L2636)</f>
        <v>25.781882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31" t="n">
        <v>20.62</v>
      </c>
      <c r="H2637" s="8" t="n">
        <v>179.520758</v>
      </c>
      <c r="I2637" s="8" t="n">
        <v>1845.857722</v>
      </c>
      <c r="J2637" s="31" t="n">
        <v>10.282141</v>
      </c>
      <c r="K2637" s="41" t="n">
        <v>1.460917</v>
      </c>
      <c r="L2637" s="31" t="n">
        <v>31.558299</v>
      </c>
      <c r="M2637" s="8" t="n">
        <v>398</v>
      </c>
      <c r="N2637" s="8" t="n">
        <v>1416</v>
      </c>
      <c r="O2637" s="31" t="n">
        <v>15.86467</v>
      </c>
      <c r="P2637" s="31" t="n">
        <v>25.21228</v>
      </c>
      <c r="Q2637" s="31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31" t="n">
        <v>13.08125</v>
      </c>
      <c r="W2637" s="41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2*ROUNDUP(G2637*1000/V_ZENER,0)*PRICE_Z+(4+IF(CORE_MODE=1,1,0)+IF(OR(CORE_MODE=3,CORE_MODE=4),1+2*N_CW+2*N_CW_A,0))*ROUNDUP(G2637*DIODE_SAFETY/V_STICK,0)*PRICE_STICK</f>
        <v>169.8</v>
      </c>
      <c r="AG2637" s="24" t="n">
        <f aca="false">SUM(X2637:AF2637)</f>
        <v>5105.39540007</v>
      </c>
      <c r="AH2637" s="20" t="n">
        <f aca="false">FIXED_BOM</f>
        <v>3666</v>
      </c>
      <c r="AI2637" s="24" t="n">
        <f aca="false">(AG2637+AH2637)*(1+CONT)</f>
        <v>10087.1047100805</v>
      </c>
      <c r="AJ2637" s="24" t="n">
        <f aca="false">IF(AR2637&gt;0,AI2637/AR2637,1000000000000)</f>
        <v>319.633979958188</v>
      </c>
      <c r="AK2637" s="8" t="n">
        <f aca="false">IF(AND(AP2637&gt;=V_NEED,AR2637&gt;=P_MIN,AQ2637&gt;=Z_MIN,F2637&lt;=N_CAP,D2637&lt;=R_MAX,OR(CORONA_REQ=0,O2637&gt;=G2637),OR(CORE_MODE&lt;&gt;3,E_CORE&lt;=E_NULL_MAX)),1,0)</f>
        <v>0</v>
      </c>
      <c r="AL2637" s="31" t="n">
        <f aca="false">IF(AK2637=1,IF(OBJECTIVE=1,AI2637,AJ2637),1000000000000)+ROW()*0.000000001</f>
        <v>1000000000000</v>
      </c>
      <c r="AM2637" s="31" t="n">
        <v>11.51697</v>
      </c>
      <c r="AN2637" s="41" t="n">
        <v>1.433921</v>
      </c>
      <c r="AO2637" s="31" t="n">
        <v>30.53949</v>
      </c>
      <c r="AP2637" s="31" t="n">
        <f aca="false">IF(CORE_MODE=1,G2637,IF(OR(CORE_MODE=3,CORE_MODE=4),G2637+(CHOOSE(N_CW+1,0,1,CW_N2,CW_N3,CW_N4,CW_N5,CW_N6)+CHOOSE(N_CW_A+1,0,CW_A1,CW_A2))*CW_PER_SWING*AM2637,AM2637))</f>
        <v>45.06203930311</v>
      </c>
      <c r="AQ2637" s="41" t="n">
        <f aca="false">IF(CORE_MODE=2,AN2637,K2637)</f>
        <v>1.460917</v>
      </c>
      <c r="AR2637" s="31" t="n">
        <f aca="false">IF(CORE_MODE=2,AO2637,L2637)</f>
        <v>31.558299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31" t="n">
        <v>20.62</v>
      </c>
      <c r="H2638" s="8" t="n">
        <v>241.267108</v>
      </c>
      <c r="I2638" s="8" t="n">
        <v>2487.895191</v>
      </c>
      <c r="J2638" s="31" t="n">
        <v>10.311788</v>
      </c>
      <c r="K2638" s="41" t="n">
        <v>1.4692</v>
      </c>
      <c r="L2638" s="31" t="n">
        <v>43.025164</v>
      </c>
      <c r="M2638" s="8" t="n">
        <v>530</v>
      </c>
      <c r="N2638" s="8" t="n">
        <v>1680</v>
      </c>
      <c r="O2638" s="31" t="n">
        <v>15.86467</v>
      </c>
      <c r="P2638" s="31" t="n">
        <v>33.616373</v>
      </c>
      <c r="Q2638" s="31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31" t="n">
        <v>16.935547</v>
      </c>
      <c r="W2638" s="41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2*ROUNDUP(G2638*1000/V_ZENER,0)*PRICE_Z+(4+IF(CORE_MODE=1,1,0)+IF(OR(CORE_MODE=3,CORE_MODE=4),1+2*N_CW+2*N_CW_A,0))*ROUNDUP(G2638*DIODE_SAFETY/V_STICK,0)*PRICE_STICK</f>
        <v>169.8</v>
      </c>
      <c r="AG2638" s="24" t="n">
        <f aca="false">SUM(X2638:AF2638)</f>
        <v>6630.53350233</v>
      </c>
      <c r="AH2638" s="20" t="n">
        <f aca="false">FIXED_BOM</f>
        <v>3666</v>
      </c>
      <c r="AI2638" s="24" t="n">
        <f aca="false">(AG2638+AH2638)*(1+CONT)</f>
        <v>11841.0135276795</v>
      </c>
      <c r="AJ2638" s="24" t="n">
        <f aca="false">IF(AR2638&gt;0,AI2638/AR2638,1000000000000)</f>
        <v>275.211351377522</v>
      </c>
      <c r="AK2638" s="8" t="n">
        <f aca="false">IF(AND(AP2638&gt;=V_NEED,AR2638&gt;=P_MIN,AQ2638&gt;=Z_MIN,F2638&lt;=N_CAP,D2638&lt;=R_MAX,OR(CORONA_REQ=0,O2638&gt;=G2638),OR(CORE_MODE&lt;&gt;3,E_CORE&lt;=E_NULL_MAX)),1,0)</f>
        <v>0</v>
      </c>
      <c r="AL2638" s="31" t="n">
        <f aca="false">IF(AK2638=1,IF(OBJECTIVE=1,AI2638,AJ2638),1000000000000)+ROW()*0.000000001</f>
        <v>1000000000000</v>
      </c>
      <c r="AM2638" s="31" t="n">
        <v>11.625879</v>
      </c>
      <c r="AN2638" s="41" t="n">
        <v>1.448583</v>
      </c>
      <c r="AO2638" s="31" t="n">
        <v>42.002331</v>
      </c>
      <c r="AP2638" s="31" t="n">
        <f aca="false">IF(CORE_MODE=1,G2638,IF(OR(CORE_MODE=3,CORE_MODE=4),G2638+(CHOOSE(N_CW+1,0,1,CW_N2,CW_N3,CW_N4,CW_N5,CW_N6)+CHOOSE(N_CW_A+1,0,CW_A1,CW_A2))*CW_PER_SWING*AM2638,AM2638))</f>
        <v>45.293172844177</v>
      </c>
      <c r="AQ2638" s="41" t="n">
        <f aca="false">IF(CORE_MODE=2,AN2638,K2638)</f>
        <v>1.4692</v>
      </c>
      <c r="AR2638" s="31" t="n">
        <f aca="false">IF(CORE_MODE=2,AO2638,L2638)</f>
        <v>43.025164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31" t="n">
        <v>20.62</v>
      </c>
      <c r="H2639" s="8" t="n">
        <v>73.793174</v>
      </c>
      <c r="I2639" s="8" t="n">
        <v>675.754594</v>
      </c>
      <c r="J2639" s="31" t="n">
        <v>9.157413</v>
      </c>
      <c r="K2639" s="41" t="n">
        <v>1.391133</v>
      </c>
      <c r="L2639" s="31" t="n">
        <v>10.273632</v>
      </c>
      <c r="M2639" s="8" t="n">
        <v>146</v>
      </c>
      <c r="N2639" s="8" t="n">
        <v>912</v>
      </c>
      <c r="O2639" s="31" t="n">
        <v>15.86467</v>
      </c>
      <c r="P2639" s="31" t="n">
        <v>9.987456</v>
      </c>
      <c r="Q2639" s="31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31" t="n">
        <v>5.723047</v>
      </c>
      <c r="W2639" s="41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2*ROUNDUP(G2639*1000/V_ZENER,0)*PRICE_Z+(4+IF(CORE_MODE=1,1,0)+IF(OR(CORE_MODE=3,CORE_MODE=4),1+2*N_CW+2*N_CW_A,0))*ROUNDUP(G2639*DIODE_SAFETY/V_STICK,0)*PRICE_STICK</f>
        <v>169.8</v>
      </c>
      <c r="AG2639" s="24" t="n">
        <f aca="false">SUM(X2639:AF2639)</f>
        <v>2204.81001257</v>
      </c>
      <c r="AH2639" s="20" t="n">
        <f aca="false">FIXED_BOM</f>
        <v>3666</v>
      </c>
      <c r="AI2639" s="24" t="n">
        <f aca="false">(AG2639+AH2639)*(1+CONT)</f>
        <v>6751.4315144555</v>
      </c>
      <c r="AJ2639" s="24" t="n">
        <f aca="false">IF(AR2639&gt;0,AI2639/AR2639,1000000000000)</f>
        <v>657.161120279128</v>
      </c>
      <c r="AK2639" s="8" t="n">
        <f aca="false">IF(AND(AP2639&gt;=V_NEED,AR2639&gt;=P_MIN,AQ2639&gt;=Z_MIN,F2639&lt;=N_CAP,D2639&lt;=R_MAX,OR(CORONA_REQ=0,O2639&gt;=G2639),OR(CORE_MODE&lt;&gt;3,E_CORE&lt;=E_NULL_MAX)),1,0)</f>
        <v>0</v>
      </c>
      <c r="AL2639" s="31" t="n">
        <f aca="false">IF(AK2639=1,IF(OBJECTIVE=1,AI2639,AJ2639),1000000000000)+ROW()*0.000000001</f>
        <v>1000000000000</v>
      </c>
      <c r="AM2639" s="31" t="n">
        <v>11.240137</v>
      </c>
      <c r="AN2639" s="41" t="n">
        <v>1.331025</v>
      </c>
      <c r="AO2639" s="31" t="n">
        <v>9.280703</v>
      </c>
      <c r="AP2639" s="31" t="n">
        <f aca="false">IF(CORE_MODE=1,G2639,IF(OR(CORE_MODE=3,CORE_MODE=4),G2639+(CHOOSE(N_CW+1,0,1,CW_N2,CW_N3,CW_N4,CW_N5,CW_N6)+CHOOSE(N_CW_A+1,0,CW_A1,CW_A2))*CW_PER_SWING*AM2639,AM2639))</f>
        <v>44.474526870031</v>
      </c>
      <c r="AQ2639" s="41" t="n">
        <f aca="false">IF(CORE_MODE=2,AN2639,K2639)</f>
        <v>1.391133</v>
      </c>
      <c r="AR2639" s="31" t="n">
        <f aca="false">IF(CORE_MODE=2,AO2639,L2639)</f>
        <v>10.273632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31" t="n">
        <v>20.62</v>
      </c>
      <c r="H2640" s="8" t="n">
        <v>114.817844</v>
      </c>
      <c r="I2640" s="8" t="n">
        <v>1061.900077</v>
      </c>
      <c r="J2640" s="31" t="n">
        <v>9.248563</v>
      </c>
      <c r="K2640" s="41" t="n">
        <v>1.41807</v>
      </c>
      <c r="L2640" s="31" t="n">
        <v>16.948571</v>
      </c>
      <c r="M2640" s="8" t="n">
        <v>206</v>
      </c>
      <c r="N2640" s="8" t="n">
        <v>1032</v>
      </c>
      <c r="O2640" s="31" t="n">
        <v>15.86467</v>
      </c>
      <c r="P2640" s="31" t="n">
        <v>14.981184</v>
      </c>
      <c r="Q2640" s="31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31" t="n">
        <v>7.475</v>
      </c>
      <c r="W2640" s="41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2*ROUNDUP(G2640*1000/V_ZENER,0)*PRICE_Z+(4+IF(CORE_MODE=1,1,0)+IF(OR(CORE_MODE=3,CORE_MODE=4),1+2*N_CW+2*N_CW_A,0))*ROUNDUP(G2640*DIODE_SAFETY/V_STICK,0)*PRICE_STICK</f>
        <v>169.8</v>
      </c>
      <c r="AG2640" s="24" t="n">
        <f aca="false">SUM(X2640:AF2640)</f>
        <v>2911.48647158</v>
      </c>
      <c r="AH2640" s="20" t="n">
        <f aca="false">FIXED_BOM</f>
        <v>3666</v>
      </c>
      <c r="AI2640" s="24" t="n">
        <f aca="false">(AG2640+AH2640)*(1+CONT)</f>
        <v>7564.109442317</v>
      </c>
      <c r="AJ2640" s="24" t="n">
        <f aca="false">IF(AR2640&gt;0,AI2640/AR2640,1000000000000)</f>
        <v>446.29777001949</v>
      </c>
      <c r="AK2640" s="8" t="n">
        <f aca="false">IF(AND(AP2640&gt;=V_NEED,AR2640&gt;=P_MIN,AQ2640&gt;=Z_MIN,F2640&lt;=N_CAP,D2640&lt;=R_MAX,OR(CORONA_REQ=0,O2640&gt;=G2640),OR(CORE_MODE&lt;&gt;3,E_CORE&lt;=E_NULL_MAX)),1,0)</f>
        <v>0</v>
      </c>
      <c r="AL2640" s="31" t="n">
        <f aca="false">IF(AK2640=1,IF(OBJECTIVE=1,AI2640,AJ2640),1000000000000)+ROW()*0.000000001</f>
        <v>1000000000000</v>
      </c>
      <c r="AM2640" s="31" t="n">
        <v>11.334248</v>
      </c>
      <c r="AN2640" s="41" t="n">
        <v>1.375992</v>
      </c>
      <c r="AO2640" s="31" t="n">
        <v>15.938543</v>
      </c>
      <c r="AP2640" s="31" t="n">
        <f aca="false">IF(CORE_MODE=1,G2640,IF(OR(CORE_MODE=3,CORE_MODE=4),G2640+(CHOOSE(N_CW+1,0,1,CW_N2,CW_N3,CW_N4,CW_N5,CW_N6)+CHOOSE(N_CW_A+1,0,CW_A1,CW_A2))*CW_PER_SWING*AM2640,AM2640))</f>
        <v>44.674255163224</v>
      </c>
      <c r="AQ2640" s="41" t="n">
        <f aca="false">IF(CORE_MODE=2,AN2640,K2640)</f>
        <v>1.41807</v>
      </c>
      <c r="AR2640" s="31" t="n">
        <f aca="false">IF(CORE_MODE=2,AO2640,L2640)</f>
        <v>16.948571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31" t="n">
        <v>20.62</v>
      </c>
      <c r="H2641" s="8" t="n">
        <v>155.842515</v>
      </c>
      <c r="I2641" s="8" t="n">
        <v>1448.045559</v>
      </c>
      <c r="J2641" s="31" t="n">
        <v>9.291724</v>
      </c>
      <c r="K2641" s="41" t="n">
        <v>1.43182</v>
      </c>
      <c r="L2641" s="31" t="n">
        <v>23.64348</v>
      </c>
      <c r="M2641" s="8" t="n">
        <v>278</v>
      </c>
      <c r="N2641" s="8" t="n">
        <v>1176</v>
      </c>
      <c r="O2641" s="31" t="n">
        <v>15.86467</v>
      </c>
      <c r="P2641" s="31" t="n">
        <v>19.974912</v>
      </c>
      <c r="Q2641" s="31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31" t="n">
        <v>9.577344</v>
      </c>
      <c r="W2641" s="41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2*ROUNDUP(G2641*1000/V_ZENER,0)*PRICE_Z+(4+IF(CORE_MODE=1,1,0)+IF(OR(CORE_MODE=3,CORE_MODE=4),1+2*N_CW+2*N_CW_A,0))*ROUNDUP(G2641*DIODE_SAFETY/V_STICK,0)*PRICE_STICK</f>
        <v>169.8</v>
      </c>
      <c r="AG2641" s="24" t="n">
        <f aca="false">SUM(X2641:AF2641)</f>
        <v>3748.90096994</v>
      </c>
      <c r="AH2641" s="20" t="n">
        <f aca="false">FIXED_BOM</f>
        <v>3666</v>
      </c>
      <c r="AI2641" s="24" t="n">
        <f aca="false">(AG2641+AH2641)*(1+CONT)</f>
        <v>8527.136115431</v>
      </c>
      <c r="AJ2641" s="24" t="n">
        <f aca="false">IF(AR2641&gt;0,AI2641/AR2641,1000000000000)</f>
        <v>360.654866180063</v>
      </c>
      <c r="AK2641" s="8" t="n">
        <f aca="false">IF(AND(AP2641&gt;=V_NEED,AR2641&gt;=P_MIN,AQ2641&gt;=Z_MIN,F2641&lt;=N_CAP,D2641&lt;=R_MAX,OR(CORONA_REQ=0,O2641&gt;=G2641),OR(CORE_MODE&lt;&gt;3,E_CORE&lt;=E_NULL_MAX)),1,0)</f>
        <v>0</v>
      </c>
      <c r="AL2641" s="31" t="n">
        <f aca="false">IF(AK2641=1,IF(OBJECTIVE=1,AI2641,AJ2641),1000000000000)+ROW()*0.000000001</f>
        <v>1000000000000</v>
      </c>
      <c r="AM2641" s="31" t="n">
        <v>11.398886</v>
      </c>
      <c r="AN2641" s="41" t="n">
        <v>1.400483</v>
      </c>
      <c r="AO2641" s="31" t="n">
        <v>22.670464</v>
      </c>
      <c r="AP2641" s="31" t="n">
        <f aca="false">IF(CORE_MODE=1,G2641,IF(OR(CORE_MODE=3,CORE_MODE=4),G2641+(CHOOSE(N_CW+1,0,1,CW_N2,CW_N3,CW_N4,CW_N5,CW_N6)+CHOOSE(N_CW_A+1,0,CW_A1,CW_A2))*CW_PER_SWING*AM2641,AM2641))</f>
        <v>44.811433999018</v>
      </c>
      <c r="AQ2641" s="41" t="n">
        <f aca="false">IF(CORE_MODE=2,AN2641,K2641)</f>
        <v>1.43182</v>
      </c>
      <c r="AR2641" s="31" t="n">
        <f aca="false">IF(CORE_MODE=2,AO2641,L2641)</f>
        <v>23.64348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31" t="n">
        <v>20.62</v>
      </c>
      <c r="H2642" s="8" t="n">
        <v>196.867186</v>
      </c>
      <c r="I2642" s="8" t="n">
        <v>1834.191041</v>
      </c>
      <c r="J2642" s="31" t="n">
        <v>9.316896</v>
      </c>
      <c r="K2642" s="41" t="n">
        <v>1.439409</v>
      </c>
      <c r="L2642" s="31" t="n">
        <v>30.340205</v>
      </c>
      <c r="M2642" s="8" t="n">
        <v>350</v>
      </c>
      <c r="N2642" s="8" t="n">
        <v>1320</v>
      </c>
      <c r="O2642" s="31" t="n">
        <v>15.86467</v>
      </c>
      <c r="P2642" s="31" t="n">
        <v>24.96864</v>
      </c>
      <c r="Q2642" s="31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31" t="n">
        <v>11.679688</v>
      </c>
      <c r="W2642" s="41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2*ROUNDUP(G2642*1000/V_ZENER,0)*PRICE_Z+(4+IF(CORE_MODE=1,1,0)+IF(OR(CORE_MODE=3,CORE_MODE=4),1+2*N_CW+2*N_CW_A,0))*ROUNDUP(G2642*DIODE_SAFETY/V_STICK,0)*PRICE_STICK</f>
        <v>169.8</v>
      </c>
      <c r="AG2642" s="24" t="n">
        <f aca="false">SUM(X2642:AF2642)</f>
        <v>4586.31548677</v>
      </c>
      <c r="AH2642" s="20" t="n">
        <f aca="false">FIXED_BOM</f>
        <v>3666</v>
      </c>
      <c r="AI2642" s="24" t="n">
        <f aca="false">(AG2642+AH2642)*(1+CONT)</f>
        <v>9490.1628097855</v>
      </c>
      <c r="AJ2642" s="24" t="n">
        <f aca="false">IF(AR2642&gt;0,AI2642/AR2642,1000000000000)</f>
        <v>312.791650873338</v>
      </c>
      <c r="AK2642" s="8" t="n">
        <f aca="false">IF(AND(AP2642&gt;=V_NEED,AR2642&gt;=P_MIN,AQ2642&gt;=Z_MIN,F2642&lt;=N_CAP,D2642&lt;=R_MAX,OR(CORONA_REQ=0,O2642&gt;=G2642),OR(CORE_MODE&lt;&gt;3,E_CORE&lt;=E_NULL_MAX)),1,0)</f>
        <v>0</v>
      </c>
      <c r="AL2642" s="31" t="n">
        <f aca="false">IF(AK2642=1,IF(OBJECTIVE=1,AI2642,AJ2642),1000000000000)+ROW()*0.000000001</f>
        <v>1000000000000</v>
      </c>
      <c r="AM2642" s="31" t="n">
        <v>11.479066</v>
      </c>
      <c r="AN2642" s="41" t="n">
        <v>1.413376</v>
      </c>
      <c r="AO2642" s="31" t="n">
        <v>29.333229</v>
      </c>
      <c r="AP2642" s="31" t="n">
        <f aca="false">IF(CORE_MODE=1,G2642,IF(OR(CORE_MODE=3,CORE_MODE=4),G2642+(CHOOSE(N_CW+1,0,1,CW_N2,CW_N3,CW_N4,CW_N5,CW_N6)+CHOOSE(N_CW_A+1,0,CW_A1,CW_A2))*CW_PER_SWING*AM2642,AM2642))</f>
        <v>44.981597046358</v>
      </c>
      <c r="AQ2642" s="41" t="n">
        <f aca="false">IF(CORE_MODE=2,AN2642,K2642)</f>
        <v>1.439409</v>
      </c>
      <c r="AR2642" s="31" t="n">
        <f aca="false">IF(CORE_MODE=2,AO2642,L2642)</f>
        <v>30.340205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31" t="n">
        <v>20.62</v>
      </c>
      <c r="H2643" s="8" t="n">
        <v>237.891856</v>
      </c>
      <c r="I2643" s="8" t="n">
        <v>2220.336524</v>
      </c>
      <c r="J2643" s="31" t="n">
        <v>9.333386</v>
      </c>
      <c r="K2643" s="41" t="n">
        <v>1.445219</v>
      </c>
      <c r="L2643" s="31" t="n">
        <v>37.074241</v>
      </c>
      <c r="M2643" s="8" t="n">
        <v>422</v>
      </c>
      <c r="N2643" s="8" t="n">
        <v>1464</v>
      </c>
      <c r="O2643" s="31" t="n">
        <v>15.86467</v>
      </c>
      <c r="P2643" s="31" t="n">
        <v>29.962368</v>
      </c>
      <c r="Q2643" s="31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31" t="n">
        <v>13.782031</v>
      </c>
      <c r="W2643" s="41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2*ROUNDUP(G2643*1000/V_ZENER,0)*PRICE_Z+(4+IF(CORE_MODE=1,1,0)+IF(OR(CORE_MODE=3,CORE_MODE=4),1+2*N_CW+2*N_CW_A,0))*ROUNDUP(G2643*DIODE_SAFETY/V_STICK,0)*PRICE_STICK</f>
        <v>169.8</v>
      </c>
      <c r="AG2643" s="24" t="n">
        <f aca="false">SUM(X2643:AF2643)</f>
        <v>5423.72993013</v>
      </c>
      <c r="AH2643" s="20" t="n">
        <f aca="false">FIXED_BOM</f>
        <v>3666</v>
      </c>
      <c r="AI2643" s="24" t="n">
        <f aca="false">(AG2643+AH2643)*(1+CONT)</f>
        <v>10453.1894196495</v>
      </c>
      <c r="AJ2643" s="24" t="n">
        <f aca="false">IF(AR2643&gt;0,AI2643/AR2643,1000000000000)</f>
        <v>281.95289067818</v>
      </c>
      <c r="AK2643" s="8" t="n">
        <f aca="false">IF(AND(AP2643&gt;=V_NEED,AR2643&gt;=P_MIN,AQ2643&gt;=Z_MIN,F2643&lt;=N_CAP,D2643&lt;=R_MAX,OR(CORONA_REQ=0,O2643&gt;=G2643),OR(CORE_MODE&lt;&gt;3,E_CORE&lt;=E_NULL_MAX)),1,0)</f>
        <v>0</v>
      </c>
      <c r="AL2643" s="31" t="n">
        <f aca="false">IF(AK2643=1,IF(OBJECTIVE=1,AI2643,AJ2643),1000000000000)+ROW()*0.000000001</f>
        <v>1000000000000</v>
      </c>
      <c r="AM2643" s="31" t="n">
        <v>11.548164</v>
      </c>
      <c r="AN2643" s="41" t="n">
        <v>1.423088</v>
      </c>
      <c r="AO2643" s="31" t="n">
        <v>36.050254</v>
      </c>
      <c r="AP2643" s="31" t="n">
        <f aca="false">IF(CORE_MODE=1,G2643,IF(OR(CORE_MODE=3,CORE_MODE=4),G2643+(CHOOSE(N_CW+1,0,1,CW_N2,CW_N3,CW_N4,CW_N5,CW_N6)+CHOOSE(N_CW_A+1,0,CW_A1,CW_A2))*CW_PER_SWING*AM2643,AM2643))</f>
        <v>45.128241175132</v>
      </c>
      <c r="AQ2643" s="41" t="n">
        <f aca="false">IF(CORE_MODE=2,AN2643,K2643)</f>
        <v>1.445219</v>
      </c>
      <c r="AR2643" s="31" t="n">
        <f aca="false">IF(CORE_MODE=2,AO2643,L2643)</f>
        <v>37.074241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31" t="n">
        <v>20.62</v>
      </c>
      <c r="H2644" s="8" t="n">
        <v>319.941198</v>
      </c>
      <c r="I2644" s="8" t="n">
        <v>2992.627489</v>
      </c>
      <c r="J2644" s="31" t="n">
        <v>9.35368</v>
      </c>
      <c r="K2644" s="41" t="n">
        <v>1.45147</v>
      </c>
      <c r="L2644" s="31" t="n">
        <v>50.466177</v>
      </c>
      <c r="M2644" s="8" t="n">
        <v>554</v>
      </c>
      <c r="N2644" s="8" t="n">
        <v>1728</v>
      </c>
      <c r="O2644" s="31" t="n">
        <v>15.86467</v>
      </c>
      <c r="P2644" s="31" t="n">
        <v>39.949824</v>
      </c>
      <c r="Q2644" s="31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31" t="n">
        <v>17.636328</v>
      </c>
      <c r="W2644" s="41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2*ROUNDUP(G2644*1000/V_ZENER,0)*PRICE_Z+(4+IF(CORE_MODE=1,1,0)+IF(OR(CORE_MODE=3,CORE_MODE=4),1+2*N_CW+2*N_CW_A,0))*ROUNDUP(G2644*DIODE_SAFETY/V_STICK,0)*PRICE_STICK</f>
        <v>169.8</v>
      </c>
      <c r="AG2644" s="24" t="n">
        <f aca="false">SUM(X2644:AF2644)</f>
        <v>6967.8208875</v>
      </c>
      <c r="AH2644" s="20" t="n">
        <f aca="false">FIXED_BOM</f>
        <v>3666</v>
      </c>
      <c r="AI2644" s="24" t="n">
        <f aca="false">(AG2644+AH2644)*(1+CONT)</f>
        <v>12228.894020625</v>
      </c>
      <c r="AJ2644" s="24" t="n">
        <f aca="false">IF(AR2644&gt;0,AI2644/AR2644,1000000000000)</f>
        <v>242.318613130236</v>
      </c>
      <c r="AK2644" s="8" t="n">
        <f aca="false">IF(AND(AP2644&gt;=V_NEED,AR2644&gt;=P_MIN,AQ2644&gt;=Z_MIN,F2644&lt;=N_CAP,D2644&lt;=R_MAX,OR(CORONA_REQ=0,O2644&gt;=G2644),OR(CORE_MODE&lt;&gt;3,E_CORE&lt;=E_NULL_MAX)),1,0)</f>
        <v>0</v>
      </c>
      <c r="AL2644" s="31" t="n">
        <f aca="false">IF(AK2644=1,IF(OBJECTIVE=1,AI2644,AJ2644),1000000000000)+ROW()*0.000000001</f>
        <v>1000000000000</v>
      </c>
      <c r="AM2644" s="31" t="n">
        <v>11.655937</v>
      </c>
      <c r="AN2644" s="41" t="n">
        <v>1.43554</v>
      </c>
      <c r="AO2644" s="31" t="n">
        <v>49.510878</v>
      </c>
      <c r="AP2644" s="31" t="n">
        <f aca="false">IF(CORE_MODE=1,G2644,IF(OR(CORE_MODE=3,CORE_MODE=4),G2644+(CHOOSE(N_CW+1,0,1,CW_N2,CW_N3,CW_N4,CW_N5,CW_N6)+CHOOSE(N_CW_A+1,0,CW_A1,CW_A2))*CW_PER_SWING*AM2644,AM2644))</f>
        <v>45.356963825431</v>
      </c>
      <c r="AQ2644" s="41" t="n">
        <f aca="false">IF(CORE_MODE=2,AN2644,K2644)</f>
        <v>1.45147</v>
      </c>
      <c r="AR2644" s="31" t="n">
        <f aca="false">IF(CORE_MODE=2,AO2644,L2644)</f>
        <v>50.466177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31" t="n">
        <v>20.62</v>
      </c>
      <c r="H2645" s="8" t="n">
        <v>109.131588</v>
      </c>
      <c r="I2645" s="8" t="n">
        <v>789.251833</v>
      </c>
      <c r="J2645" s="31" t="n">
        <v>7.232112</v>
      </c>
      <c r="K2645" s="41" t="n">
        <v>1.348992</v>
      </c>
      <c r="L2645" s="31" t="n">
        <v>11.093157</v>
      </c>
      <c r="M2645" s="8" t="n">
        <v>146</v>
      </c>
      <c r="N2645" s="8" t="n">
        <v>912</v>
      </c>
      <c r="O2645" s="31" t="n">
        <v>15.86467</v>
      </c>
      <c r="P2645" s="31" t="n">
        <v>11.570819</v>
      </c>
      <c r="Q2645" s="31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31" t="n">
        <v>5.723047</v>
      </c>
      <c r="W2645" s="41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2*ROUNDUP(G2645*1000/V_ZENER,0)*PRICE_Z+(4+IF(CORE_MODE=1,1,0)+IF(OR(CORE_MODE=3,CORE_MODE=4),1+2*N_CW+2*N_CW_A,0))*ROUNDUP(G2645*DIODE_SAFETY/V_STICK,0)*PRICE_STICK</f>
        <v>169.8</v>
      </c>
      <c r="AG2645" s="24" t="n">
        <f aca="false">SUM(X2645:AF2645)</f>
        <v>2223.76286768</v>
      </c>
      <c r="AH2645" s="20" t="n">
        <f aca="false">FIXED_BOM</f>
        <v>3666</v>
      </c>
      <c r="AI2645" s="24" t="n">
        <f aca="false">(AG2645+AH2645)*(1+CONT)</f>
        <v>6773.227297832</v>
      </c>
      <c r="AJ2645" s="24" t="n">
        <f aca="false">IF(AR2645&gt;0,AI2645/AR2645,1000000000000)</f>
        <v>610.57706997494</v>
      </c>
      <c r="AK2645" s="8" t="n">
        <f aca="false">IF(AND(AP2645&gt;=V_NEED,AR2645&gt;=P_MIN,AQ2645&gt;=Z_MIN,F2645&lt;=N_CAP,D2645&lt;=R_MAX,OR(CORONA_REQ=0,O2645&gt;=G2645),OR(CORE_MODE&lt;&gt;3,E_CORE&lt;=E_NULL_MAX)),1,0)</f>
        <v>0</v>
      </c>
      <c r="AL2645" s="31" t="n">
        <f aca="false">IF(AK2645=1,IF(OBJECTIVE=1,AI2645,AJ2645),1000000000000)+ROW()*0.000000001</f>
        <v>1000000000000</v>
      </c>
      <c r="AM2645" s="31" t="n">
        <v>11.163973</v>
      </c>
      <c r="AN2645" s="41" t="n">
        <v>1.302341</v>
      </c>
      <c r="AO2645" s="31" t="n">
        <v>10.151334</v>
      </c>
      <c r="AP2645" s="31" t="n">
        <f aca="false">IF(CORE_MODE=1,G2645,IF(OR(CORE_MODE=3,CORE_MODE=4),G2645+(CHOOSE(N_CW+1,0,1,CW_N2,CW_N3,CW_N4,CW_N5,CW_N6)+CHOOSE(N_CW_A+1,0,CW_A1,CW_A2))*CW_PER_SWING*AM2645,AM2645))</f>
        <v>44.312886830899</v>
      </c>
      <c r="AQ2645" s="41" t="n">
        <f aca="false">IF(CORE_MODE=2,AN2645,K2645)</f>
        <v>1.348992</v>
      </c>
      <c r="AR2645" s="31" t="n">
        <f aca="false">IF(CORE_MODE=2,AO2645,L2645)</f>
        <v>11.093157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31" t="n">
        <v>20.62</v>
      </c>
      <c r="H2646" s="8" t="n">
        <v>170.349638</v>
      </c>
      <c r="I2646" s="8" t="n">
        <v>1240.25288</v>
      </c>
      <c r="J2646" s="31" t="n">
        <v>7.280631</v>
      </c>
      <c r="K2646" s="41" t="n">
        <v>1.370379</v>
      </c>
      <c r="L2646" s="31" t="n">
        <v>18.204711</v>
      </c>
      <c r="M2646" s="8" t="n">
        <v>218</v>
      </c>
      <c r="N2646" s="8" t="n">
        <v>1056</v>
      </c>
      <c r="O2646" s="31" t="n">
        <v>15.86467</v>
      </c>
      <c r="P2646" s="31" t="n">
        <v>17.356228</v>
      </c>
      <c r="Q2646" s="31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31" t="n">
        <v>7.825391</v>
      </c>
      <c r="W2646" s="41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2*ROUNDUP(G2646*1000/V_ZENER,0)*PRICE_Z+(4+IF(CORE_MODE=1,1,0)+IF(OR(CORE_MODE=3,CORE_MODE=4),1+2*N_CW+2*N_CW_A,0))*ROUNDUP(G2646*DIODE_SAFETY/V_STICK,0)*PRICE_STICK</f>
        <v>169.8</v>
      </c>
      <c r="AG2646" s="24" t="n">
        <f aca="false">SUM(X2646:AF2646)</f>
        <v>3070.65379411</v>
      </c>
      <c r="AH2646" s="20" t="n">
        <f aca="false">FIXED_BOM</f>
        <v>3666</v>
      </c>
      <c r="AI2646" s="24" t="n">
        <f aca="false">(AG2646+AH2646)*(1+CONT)</f>
        <v>7747.1518632265</v>
      </c>
      <c r="AJ2646" s="24" t="n">
        <f aca="false">IF(AR2646&gt;0,AI2646/AR2646,1000000000000)</f>
        <v>425.557530862561</v>
      </c>
      <c r="AK2646" s="8" t="n">
        <f aca="false">IF(AND(AP2646&gt;=V_NEED,AR2646&gt;=P_MIN,AQ2646&gt;=Z_MIN,F2646&lt;=N_CAP,D2646&lt;=R_MAX,OR(CORONA_REQ=0,O2646&gt;=G2646),OR(CORE_MODE&lt;&gt;3,E_CORE&lt;=E_NULL_MAX)),1,0)</f>
        <v>0</v>
      </c>
      <c r="AL2646" s="31" t="n">
        <f aca="false">IF(AK2646=1,IF(OBJECTIVE=1,AI2646,AJ2646),1000000000000)+ROW()*0.000000001</f>
        <v>1000000000000</v>
      </c>
      <c r="AM2646" s="31" t="n">
        <v>11.258974</v>
      </c>
      <c r="AN2646" s="41" t="n">
        <v>1.337639</v>
      </c>
      <c r="AO2646" s="31" t="n">
        <v>17.212223</v>
      </c>
      <c r="AP2646" s="31" t="n">
        <f aca="false">IF(CORE_MODE=1,G2646,IF(OR(CORE_MODE=3,CORE_MODE=4),G2646+(CHOOSE(N_CW+1,0,1,CW_N2,CW_N3,CW_N4,CW_N5,CW_N6)+CHOOSE(N_CW_A+1,0,CW_A1,CW_A2))*CW_PER_SWING*AM2646,AM2646))</f>
        <v>44.514503938162</v>
      </c>
      <c r="AQ2646" s="41" t="n">
        <f aca="false">IF(CORE_MODE=2,AN2646,K2646)</f>
        <v>1.370379</v>
      </c>
      <c r="AR2646" s="31" t="n">
        <f aca="false">IF(CORE_MODE=2,AO2646,L2646)</f>
        <v>18.204711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31" t="n">
        <v>20.62</v>
      </c>
      <c r="H2647" s="8" t="n">
        <v>231.567688</v>
      </c>
      <c r="I2647" s="8" t="n">
        <v>1691.253927</v>
      </c>
      <c r="J2647" s="31" t="n">
        <v>7.303497</v>
      </c>
      <c r="K2647" s="41" t="n">
        <v>1.380508</v>
      </c>
      <c r="L2647" s="31" t="n">
        <v>25.330209</v>
      </c>
      <c r="M2647" s="8" t="n">
        <v>290</v>
      </c>
      <c r="N2647" s="8" t="n">
        <v>1200</v>
      </c>
      <c r="O2647" s="31" t="n">
        <v>15.86467</v>
      </c>
      <c r="P2647" s="31" t="n">
        <v>23.141638</v>
      </c>
      <c r="Q2647" s="31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31" t="n">
        <v>9.927734</v>
      </c>
      <c r="W2647" s="41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2*ROUNDUP(G2647*1000/V_ZENER,0)*PRICE_Z+(4+IF(CORE_MODE=1,1,0)+IF(OR(CORE_MODE=3,CORE_MODE=4),1+2*N_CW+2*N_CW_A,0))*ROUNDUP(G2647*DIODE_SAFETY/V_STICK,0)*PRICE_STICK</f>
        <v>169.8</v>
      </c>
      <c r="AG2647" s="24" t="n">
        <f aca="false">SUM(X2647:AF2647)</f>
        <v>3917.54468298</v>
      </c>
      <c r="AH2647" s="20" t="n">
        <f aca="false">FIXED_BOM</f>
        <v>3666</v>
      </c>
      <c r="AI2647" s="24" t="n">
        <f aca="false">(AG2647+AH2647)*(1+CONT)</f>
        <v>8721.076385427</v>
      </c>
      <c r="AJ2647" s="24" t="n">
        <f aca="false">IF(AR2647&gt;0,AI2647/AR2647,1000000000000)</f>
        <v>344.295476812963</v>
      </c>
      <c r="AK2647" s="8" t="n">
        <f aca="false">IF(AND(AP2647&gt;=V_NEED,AR2647&gt;=P_MIN,AQ2647&gt;=Z_MIN,F2647&lt;=N_CAP,D2647&lt;=R_MAX,OR(CORONA_REQ=0,O2647&gt;=G2647),OR(CORE_MODE&lt;&gt;3,E_CORE&lt;=E_NULL_MAX)),1,0)</f>
        <v>0</v>
      </c>
      <c r="AL2647" s="31" t="n">
        <f aca="false">IF(AK2647=1,IF(OBJECTIVE=1,AI2647,AJ2647),1000000000000)+ROW()*0.000000001</f>
        <v>1000000000000</v>
      </c>
      <c r="AM2647" s="31" t="n">
        <v>11.340937</v>
      </c>
      <c r="AN2647" s="41" t="n">
        <v>1.355889</v>
      </c>
      <c r="AO2647" s="31" t="n">
        <v>24.357607</v>
      </c>
      <c r="AP2647" s="31" t="n">
        <f aca="false">IF(CORE_MODE=1,G2647,IF(OR(CORE_MODE=3,CORE_MODE=4),G2647+(CHOOSE(N_CW+1,0,1,CW_N2,CW_N3,CW_N4,CW_N5,CW_N6)+CHOOSE(N_CW_A+1,0,CW_A1,CW_A2))*CW_PER_SWING*AM2647,AM2647))</f>
        <v>44.688450980431</v>
      </c>
      <c r="AQ2647" s="41" t="n">
        <f aca="false">IF(CORE_MODE=2,AN2647,K2647)</f>
        <v>1.380508</v>
      </c>
      <c r="AR2647" s="31" t="n">
        <f aca="false">IF(CORE_MODE=2,AO2647,L2647)</f>
        <v>25.330209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31" t="n">
        <v>20.62</v>
      </c>
      <c r="H2648" s="8" t="n">
        <v>292.785738</v>
      </c>
      <c r="I2648" s="8" t="n">
        <v>2142.254974</v>
      </c>
      <c r="J2648" s="31" t="n">
        <v>7.316801</v>
      </c>
      <c r="K2648" s="41" t="n">
        <v>1.386518</v>
      </c>
      <c r="L2648" s="31" t="n">
        <v>32.47641</v>
      </c>
      <c r="M2648" s="8" t="n">
        <v>362</v>
      </c>
      <c r="N2648" s="8" t="n">
        <v>1344</v>
      </c>
      <c r="O2648" s="31" t="n">
        <v>15.86467</v>
      </c>
      <c r="P2648" s="31" t="n">
        <v>28.927047</v>
      </c>
      <c r="Q2648" s="31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31" t="n">
        <v>12.030078</v>
      </c>
      <c r="W2648" s="41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2*ROUNDUP(G2648*1000/V_ZENER,0)*PRICE_Z+(4+IF(CORE_MODE=1,1,0)+IF(OR(CORE_MODE=3,CORE_MODE=4),1+2*N_CW+2*N_CW_A,0))*ROUNDUP(G2648*DIODE_SAFETY/V_STICK,0)*PRICE_STICK</f>
        <v>169.8</v>
      </c>
      <c r="AG2648" s="24" t="n">
        <f aca="false">SUM(X2648:AF2648)</f>
        <v>4764.43560791</v>
      </c>
      <c r="AH2648" s="20" t="n">
        <f aca="false">FIXED_BOM</f>
        <v>3666</v>
      </c>
      <c r="AI2648" s="24" t="n">
        <f aca="false">(AG2648+AH2648)*(1+CONT)</f>
        <v>9695.0009490965</v>
      </c>
      <c r="AJ2648" s="24" t="n">
        <f aca="false">IF(AR2648&gt;0,AI2648/AR2648,1000000000000)</f>
        <v>298.524404301353</v>
      </c>
      <c r="AK2648" s="8" t="n">
        <f aca="false">IF(AND(AP2648&gt;=V_NEED,AR2648&gt;=P_MIN,AQ2648&gt;=Z_MIN,F2648&lt;=N_CAP,D2648&lt;=R_MAX,OR(CORONA_REQ=0,O2648&gt;=G2648),OR(CORE_MODE&lt;&gt;3,E_CORE&lt;=E_NULL_MAX)),1,0)</f>
        <v>0</v>
      </c>
      <c r="AL2648" s="31" t="n">
        <f aca="false">IF(AK2648=1,IF(OBJECTIVE=1,AI2648,AJ2648),1000000000000)+ROW()*0.000000001</f>
        <v>1000000000000</v>
      </c>
      <c r="AM2648" s="31" t="n">
        <v>11.424209</v>
      </c>
      <c r="AN2648" s="41" t="n">
        <v>1.366199</v>
      </c>
      <c r="AO2648" s="31" t="n">
        <v>31.471599</v>
      </c>
      <c r="AP2648" s="31" t="n">
        <f aca="false">IF(CORE_MODE=1,G2648,IF(OR(CORE_MODE=3,CORE_MODE=4),G2648+(CHOOSE(N_CW+1,0,1,CW_N2,CW_N3,CW_N4,CW_N5,CW_N6)+CHOOSE(N_CW_A+1,0,CW_A1,CW_A2))*CW_PER_SWING*AM2648,AM2648))</f>
        <v>44.865176064967</v>
      </c>
      <c r="AQ2648" s="41" t="n">
        <f aca="false">IF(CORE_MODE=2,AN2648,K2648)</f>
        <v>1.386518</v>
      </c>
      <c r="AR2648" s="31" t="n">
        <f aca="false">IF(CORE_MODE=2,AO2648,L2648)</f>
        <v>32.47641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31" t="n">
        <v>20.62</v>
      </c>
      <c r="H2649" s="8" t="n">
        <v>354.003788</v>
      </c>
      <c r="I2649" s="8" t="n">
        <v>2593.256021</v>
      </c>
      <c r="J2649" s="31" t="n">
        <v>7.325504</v>
      </c>
      <c r="K2649" s="41" t="n">
        <v>1.390826</v>
      </c>
      <c r="L2649" s="31" t="n">
        <v>39.600953</v>
      </c>
      <c r="M2649" s="8" t="n">
        <v>434</v>
      </c>
      <c r="N2649" s="8" t="n">
        <v>1488</v>
      </c>
      <c r="O2649" s="31" t="n">
        <v>15.86467</v>
      </c>
      <c r="P2649" s="31" t="n">
        <v>34.712456</v>
      </c>
      <c r="Q2649" s="31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31" t="n">
        <v>14.132422</v>
      </c>
      <c r="W2649" s="41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2*ROUNDUP(G2649*1000/V_ZENER,0)*PRICE_Z+(4+IF(CORE_MODE=1,1,0)+IF(OR(CORE_MODE=3,CORE_MODE=4),1+2*N_CW+2*N_CW_A,0))*ROUNDUP(G2649*DIODE_SAFETY/V_STICK,0)*PRICE_STICK</f>
        <v>169.8</v>
      </c>
      <c r="AG2649" s="24" t="n">
        <f aca="false">SUM(X2649:AF2649)</f>
        <v>5611.32653434</v>
      </c>
      <c r="AH2649" s="20" t="n">
        <f aca="false">FIXED_BOM</f>
        <v>3666</v>
      </c>
      <c r="AI2649" s="24" t="n">
        <f aca="false">(AG2649+AH2649)*(1+CONT)</f>
        <v>10668.925514491</v>
      </c>
      <c r="AJ2649" s="24" t="n">
        <f aca="false">IF(AR2649&gt;0,AI2649/AR2649,1000000000000)</f>
        <v>269.410827423547</v>
      </c>
      <c r="AK2649" s="8" t="n">
        <f aca="false">IF(AND(AP2649&gt;=V_NEED,AR2649&gt;=P_MIN,AQ2649&gt;=Z_MIN,F2649&lt;=N_CAP,D2649&lt;=R_MAX,OR(CORONA_REQ=0,O2649&gt;=G2649),OR(CORE_MODE&lt;&gt;3,E_CORE&lt;=E_NULL_MAX)),1,0)</f>
        <v>0</v>
      </c>
      <c r="AL2649" s="31" t="n">
        <f aca="false">IF(AK2649=1,IF(OBJECTIVE=1,AI2649,AJ2649),1000000000000)+ROW()*0.000000001</f>
        <v>1000000000000</v>
      </c>
      <c r="AM2649" s="31" t="n">
        <v>11.491378</v>
      </c>
      <c r="AN2649" s="41" t="n">
        <v>1.374024</v>
      </c>
      <c r="AO2649" s="31" t="n">
        <v>38.613888</v>
      </c>
      <c r="AP2649" s="31" t="n">
        <f aca="false">IF(CORE_MODE=1,G2649,IF(OR(CORE_MODE=3,CORE_MODE=4),G2649+(CHOOSE(N_CW+1,0,1,CW_N2,CW_N3,CW_N4,CW_N5,CW_N6)+CHOOSE(N_CW_A+1,0,CW_A1,CW_A2))*CW_PER_SWING*AM2649,AM2649))</f>
        <v>45.007726348414</v>
      </c>
      <c r="AQ2649" s="41" t="n">
        <f aca="false">IF(CORE_MODE=2,AN2649,K2649)</f>
        <v>1.390826</v>
      </c>
      <c r="AR2649" s="31" t="n">
        <f aca="false">IF(CORE_MODE=2,AO2649,L2649)</f>
        <v>39.600953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31" t="n">
        <v>20.62</v>
      </c>
      <c r="H2650" s="8" t="n">
        <v>476.439888</v>
      </c>
      <c r="I2650" s="8" t="n">
        <v>3495.258116</v>
      </c>
      <c r="J2650" s="31" t="n">
        <v>7.3362</v>
      </c>
      <c r="K2650" s="41" t="n">
        <v>1.395859</v>
      </c>
      <c r="L2650" s="31" t="n">
        <v>53.841888</v>
      </c>
      <c r="M2650" s="8" t="n">
        <v>578</v>
      </c>
      <c r="N2650" s="8" t="n">
        <v>1776</v>
      </c>
      <c r="O2650" s="31" t="n">
        <v>15.86467</v>
      </c>
      <c r="P2650" s="31" t="n">
        <v>46.283275</v>
      </c>
      <c r="Q2650" s="31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31" t="n">
        <v>18.337109</v>
      </c>
      <c r="W2650" s="41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2*ROUNDUP(G2650*1000/V_ZENER,0)*PRICE_Z+(4+IF(CORE_MODE=1,1,0)+IF(OR(CORE_MODE=3,CORE_MODE=4),1+2*N_CW+2*N_CW_A,0))*ROUNDUP(G2650*DIODE_SAFETY/V_STICK,0)*PRICE_STICK</f>
        <v>169.8</v>
      </c>
      <c r="AG2650" s="24" t="n">
        <f aca="false">SUM(X2650:AF2650)</f>
        <v>7305.10827617</v>
      </c>
      <c r="AH2650" s="20" t="n">
        <f aca="false">FIXED_BOM</f>
        <v>3666</v>
      </c>
      <c r="AI2650" s="24" t="n">
        <f aca="false">(AG2650+AH2650)*(1+CONT)</f>
        <v>12616.7745175955</v>
      </c>
      <c r="AJ2650" s="24" t="n">
        <f aca="false">IF(AR2650&gt;0,AI2650/AR2650,1000000000000)</f>
        <v>234.330091054673</v>
      </c>
      <c r="AK2650" s="8" t="n">
        <f aca="false">IF(AND(AP2650&gt;=V_NEED,AR2650&gt;=P_MIN,AQ2650&gt;=Z_MIN,F2650&lt;=N_CAP,D2650&lt;=R_MAX,OR(CORONA_REQ=0,O2650&gt;=G2650),OR(CORE_MODE&lt;&gt;3,E_CORE&lt;=E_NULL_MAX)),1,0)</f>
        <v>0</v>
      </c>
      <c r="AL2650" s="31" t="n">
        <f aca="false">IF(AK2650=1,IF(OBJECTIVE=1,AI2650,AJ2650),1000000000000)+ROW()*0.000000001</f>
        <v>1000000000000</v>
      </c>
      <c r="AM2650" s="31" t="n">
        <v>11.651299</v>
      </c>
      <c r="AN2650" s="41" t="n">
        <v>1.383262</v>
      </c>
      <c r="AO2650" s="31" t="n">
        <v>52.86786</v>
      </c>
      <c r="AP2650" s="31" t="n">
        <f aca="false">IF(CORE_MODE=1,G2650,IF(OR(CORE_MODE=3,CORE_MODE=4),G2650+(CHOOSE(N_CW+1,0,1,CW_N2,CW_N3,CW_N4,CW_N5,CW_N6)+CHOOSE(N_CW_A+1,0,CW_A1,CW_A2))*CW_PER_SWING*AM2650,AM2650))</f>
        <v>45.347120769637</v>
      </c>
      <c r="AQ2650" s="41" t="n">
        <f aca="false">IF(CORE_MODE=2,AN2650,K2650)</f>
        <v>1.395859</v>
      </c>
      <c r="AR2650" s="31" t="n">
        <f aca="false">IF(CORE_MODE=2,AO2650,L2650)</f>
        <v>53.841888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31" t="n">
        <v>20.62</v>
      </c>
      <c r="H2651" s="8" t="n">
        <v>58.251706</v>
      </c>
      <c r="I2651" s="8" t="n">
        <v>564.172093</v>
      </c>
      <c r="J2651" s="31" t="n">
        <v>9.685074</v>
      </c>
      <c r="K2651" s="41" t="n">
        <v>1.388322</v>
      </c>
      <c r="L2651" s="31" t="n">
        <v>8.529033</v>
      </c>
      <c r="M2651" s="8" t="n">
        <v>140</v>
      </c>
      <c r="N2651" s="8" t="n">
        <v>900</v>
      </c>
      <c r="O2651" s="31" t="n">
        <v>16.903932</v>
      </c>
      <c r="P2651" s="31" t="n">
        <v>10.505117</v>
      </c>
      <c r="Q2651" s="31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31" t="n">
        <v>5.547852</v>
      </c>
      <c r="W2651" s="41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2*ROUNDUP(G2651*1000/V_ZENER,0)*PRICE_Z+(4+IF(CORE_MODE=1,1,0)+IF(OR(CORE_MODE=3,CORE_MODE=4),1+2*N_CW+2*N_CW_A,0))*ROUNDUP(G2651*DIODE_SAFETY/V_STICK,0)*PRICE_STICK</f>
        <v>169.8</v>
      </c>
      <c r="AG2651" s="24" t="n">
        <f aca="false">SUM(X2651:AF2651)</f>
        <v>2128.86144624</v>
      </c>
      <c r="AH2651" s="20" t="n">
        <f aca="false">FIXED_BOM</f>
        <v>3666</v>
      </c>
      <c r="AI2651" s="24" t="n">
        <f aca="false">(AG2651+AH2651)*(1+CONT)</f>
        <v>6664.090663176</v>
      </c>
      <c r="AJ2651" s="24" t="n">
        <f aca="false">IF(AR2651&gt;0,AI2651/AR2651,1000000000000)</f>
        <v>781.3418781679</v>
      </c>
      <c r="AK2651" s="8" t="n">
        <f aca="false">IF(AND(AP2651&gt;=V_NEED,AR2651&gt;=P_MIN,AQ2651&gt;=Z_MIN,F2651&lt;=N_CAP,D2651&lt;=R_MAX,OR(CORONA_REQ=0,O2651&gt;=G2651),OR(CORE_MODE&lt;&gt;3,E_CORE&lt;=E_NULL_MAX)),1,0)</f>
        <v>0</v>
      </c>
      <c r="AL2651" s="31" t="n">
        <f aca="false">IF(AK2651=1,IF(OBJECTIVE=1,AI2651,AJ2651),1000000000000)+ROW()*0.000000001</f>
        <v>1000000000000</v>
      </c>
      <c r="AM2651" s="31" t="n">
        <v>11.224699</v>
      </c>
      <c r="AN2651" s="41" t="n">
        <v>1.317697</v>
      </c>
      <c r="AO2651" s="31" t="n">
        <v>7.535319</v>
      </c>
      <c r="AP2651" s="31" t="n">
        <f aca="false">IF(CORE_MODE=1,G2651,IF(OR(CORE_MODE=3,CORE_MODE=4),G2651+(CHOOSE(N_CW+1,0,1,CW_N2,CW_N3,CW_N4,CW_N5,CW_N6)+CHOOSE(N_CW_A+1,0,CW_A1,CW_A2))*CW_PER_SWING*AM2651,AM2651))</f>
        <v>44.441763373837</v>
      </c>
      <c r="AQ2651" s="41" t="n">
        <f aca="false">IF(CORE_MODE=2,AN2651,K2651)</f>
        <v>1.388322</v>
      </c>
      <c r="AR2651" s="31" t="n">
        <f aca="false">IF(CORE_MODE=2,AO2651,L2651)</f>
        <v>8.529033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31" t="n">
        <v>20.62</v>
      </c>
      <c r="H2652" s="8" t="n">
        <v>90.395538</v>
      </c>
      <c r="I2652" s="8" t="n">
        <v>886.556145</v>
      </c>
      <c r="J2652" s="31" t="n">
        <v>9.807521</v>
      </c>
      <c r="K2652" s="41" t="n">
        <v>1.421211</v>
      </c>
      <c r="L2652" s="31" t="n">
        <v>14.220772</v>
      </c>
      <c r="M2652" s="8" t="n">
        <v>215</v>
      </c>
      <c r="N2652" s="8" t="n">
        <v>1050</v>
      </c>
      <c r="O2652" s="31" t="n">
        <v>16.903932</v>
      </c>
      <c r="P2652" s="31" t="n">
        <v>15.757675</v>
      </c>
      <c r="Q2652" s="31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31" t="n">
        <v>7.737793</v>
      </c>
      <c r="W2652" s="41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2*ROUNDUP(G2652*1000/V_ZENER,0)*PRICE_Z+(4+IF(CORE_MODE=1,1,0)+IF(OR(CORE_MODE=3,CORE_MODE=4),1+2*N_CW+2*N_CW_A,0))*ROUNDUP(G2652*DIODE_SAFETY/V_STICK,0)*PRICE_STICK</f>
        <v>169.8</v>
      </c>
      <c r="AG2652" s="24" t="n">
        <f aca="false">SUM(X2652:AF2652)</f>
        <v>2993.67068861</v>
      </c>
      <c r="AH2652" s="20" t="n">
        <f aca="false">FIXED_BOM</f>
        <v>3666</v>
      </c>
      <c r="AI2652" s="24" t="n">
        <f aca="false">(AG2652+AH2652)*(1+CONT)</f>
        <v>7658.6212919015</v>
      </c>
      <c r="AJ2652" s="24" t="n">
        <f aca="false">IF(AR2652&gt;0,AI2652/AR2652,1000000000000)</f>
        <v>538.551725033036</v>
      </c>
      <c r="AK2652" s="8" t="n">
        <f aca="false">IF(AND(AP2652&gt;=V_NEED,AR2652&gt;=P_MIN,AQ2652&gt;=Z_MIN,F2652&lt;=N_CAP,D2652&lt;=R_MAX,OR(CORONA_REQ=0,O2652&gt;=G2652),OR(CORE_MODE&lt;&gt;3,E_CORE&lt;=E_NULL_MAX)),1,0)</f>
        <v>0</v>
      </c>
      <c r="AL2652" s="31" t="n">
        <f aca="false">IF(AK2652=1,IF(OBJECTIVE=1,AI2652,AJ2652),1000000000000)+ROW()*0.000000001</f>
        <v>1000000000000</v>
      </c>
      <c r="AM2652" s="31" t="n">
        <v>11.318562</v>
      </c>
      <c r="AN2652" s="41" t="n">
        <v>1.371823</v>
      </c>
      <c r="AO2652" s="31" t="n">
        <v>13.234553</v>
      </c>
      <c r="AP2652" s="31" t="n">
        <f aca="false">IF(CORE_MODE=1,G2652,IF(OR(CORE_MODE=3,CORE_MODE=4),G2652+(CHOOSE(N_CW+1,0,1,CW_N2,CW_N3,CW_N4,CW_N5,CW_N6)+CHOOSE(N_CW_A+1,0,CW_A1,CW_A2))*CW_PER_SWING*AM2652,AM2652))</f>
        <v>44.640965345806</v>
      </c>
      <c r="AQ2652" s="41" t="n">
        <f aca="false">IF(CORE_MODE=2,AN2652,K2652)</f>
        <v>1.421211</v>
      </c>
      <c r="AR2652" s="31" t="n">
        <f aca="false">IF(CORE_MODE=2,AO2652,L2652)</f>
        <v>14.220772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31" t="n">
        <v>20.62</v>
      </c>
      <c r="H2653" s="8" t="n">
        <v>122.539369</v>
      </c>
      <c r="I2653" s="8" t="n">
        <v>1208.940198</v>
      </c>
      <c r="J2653" s="31" t="n">
        <v>9.865729</v>
      </c>
      <c r="K2653" s="41" t="n">
        <v>1.437405</v>
      </c>
      <c r="L2653" s="31" t="n">
        <v>19.912688</v>
      </c>
      <c r="M2653" s="8" t="n">
        <v>277.5</v>
      </c>
      <c r="N2653" s="8" t="n">
        <v>1175</v>
      </c>
      <c r="O2653" s="31" t="n">
        <v>16.903932</v>
      </c>
      <c r="P2653" s="31" t="n">
        <v>21.010233</v>
      </c>
      <c r="Q2653" s="31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31" t="n">
        <v>9.562744</v>
      </c>
      <c r="W2653" s="41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2*ROUNDUP(G2653*1000/V_ZENER,0)*PRICE_Z+(4+IF(CORE_MODE=1,1,0)+IF(OR(CORE_MODE=3,CORE_MODE=4),1+2*N_CW+2*N_CW_A,0))*ROUNDUP(G2653*DIODE_SAFETY/V_STICK,0)*PRICE_STICK</f>
        <v>169.8</v>
      </c>
      <c r="AG2653" s="24" t="n">
        <f aca="false">SUM(X2653:AF2653)</f>
        <v>3717.76968369</v>
      </c>
      <c r="AH2653" s="20" t="n">
        <f aca="false">FIXED_BOM</f>
        <v>3666</v>
      </c>
      <c r="AI2653" s="24" t="n">
        <f aca="false">(AG2653+AH2653)*(1+CONT)</f>
        <v>8491.3351362435</v>
      </c>
      <c r="AJ2653" s="24" t="n">
        <f aca="false">IF(AR2653&gt;0,AI2653/AR2653,1000000000000)</f>
        <v>426.428372515227</v>
      </c>
      <c r="AK2653" s="8" t="n">
        <f aca="false">IF(AND(AP2653&gt;=V_NEED,AR2653&gt;=P_MIN,AQ2653&gt;=Z_MIN,F2653&lt;=N_CAP,D2653&lt;=R_MAX,OR(CORONA_REQ=0,O2653&gt;=G2653),OR(CORE_MODE&lt;&gt;3,E_CORE&lt;=E_NULL_MAX)),1,0)</f>
        <v>0</v>
      </c>
      <c r="AL2653" s="31" t="n">
        <f aca="false">IF(AK2653=1,IF(OBJECTIVE=1,AI2653,AJ2653),1000000000000)+ROW()*0.000000001</f>
        <v>1000000000000</v>
      </c>
      <c r="AM2653" s="31" t="n">
        <v>11.383579</v>
      </c>
      <c r="AN2653" s="41" t="n">
        <v>1.398791</v>
      </c>
      <c r="AO2653" s="31" t="n">
        <v>18.894288</v>
      </c>
      <c r="AP2653" s="31" t="n">
        <f aca="false">IF(CORE_MODE=1,G2653,IF(OR(CORE_MODE=3,CORE_MODE=4),G2653+(CHOOSE(N_CW+1,0,1,CW_N2,CW_N3,CW_N4,CW_N5,CW_N6)+CHOOSE(N_CW_A+1,0,CW_A1,CW_A2))*CW_PER_SWING*AM2653,AM2653))</f>
        <v>44.778948519277</v>
      </c>
      <c r="AQ2653" s="41" t="n">
        <f aca="false">IF(CORE_MODE=2,AN2653,K2653)</f>
        <v>1.437405</v>
      </c>
      <c r="AR2653" s="31" t="n">
        <f aca="false">IF(CORE_MODE=2,AO2653,L2653)</f>
        <v>19.912688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31" t="n">
        <v>20.62</v>
      </c>
      <c r="H2654" s="8" t="n">
        <v>154.683201</v>
      </c>
      <c r="I2654" s="8" t="n">
        <v>1531.324251</v>
      </c>
      <c r="J2654" s="31" t="n">
        <v>9.899745</v>
      </c>
      <c r="K2654" s="41" t="n">
        <v>1.447202</v>
      </c>
      <c r="L2654" s="31" t="n">
        <v>25.639181</v>
      </c>
      <c r="M2654" s="8" t="n">
        <v>340</v>
      </c>
      <c r="N2654" s="8" t="n">
        <v>1300</v>
      </c>
      <c r="O2654" s="31" t="n">
        <v>16.903932</v>
      </c>
      <c r="P2654" s="31" t="n">
        <v>26.262792</v>
      </c>
      <c r="Q2654" s="31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31" t="n">
        <v>11.387695</v>
      </c>
      <c r="W2654" s="41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2*ROUNDUP(G2654*1000/V_ZENER,0)*PRICE_Z+(4+IF(CORE_MODE=1,1,0)+IF(OR(CORE_MODE=3,CORE_MODE=4),1+2*N_CW+2*N_CW_A,0))*ROUNDUP(G2654*DIODE_SAFETY/V_STICK,0)*PRICE_STICK</f>
        <v>169.8</v>
      </c>
      <c r="AG2654" s="24" t="n">
        <f aca="false">SUM(X2654:AF2654)</f>
        <v>4441.86870121</v>
      </c>
      <c r="AH2654" s="20" t="n">
        <f aca="false">FIXED_BOM</f>
        <v>3666</v>
      </c>
      <c r="AI2654" s="24" t="n">
        <f aca="false">(AG2654+AH2654)*(1+CONT)</f>
        <v>9324.0490063915</v>
      </c>
      <c r="AJ2654" s="24" t="n">
        <f aca="false">IF(AR2654&gt;0,AI2654/AR2654,1000000000000)</f>
        <v>363.664073606388</v>
      </c>
      <c r="AK2654" s="8" t="n">
        <f aca="false">IF(AND(AP2654&gt;=V_NEED,AR2654&gt;=P_MIN,AQ2654&gt;=Z_MIN,F2654&lt;=N_CAP,D2654&lt;=R_MAX,OR(CORONA_REQ=0,O2654&gt;=G2654),OR(CORE_MODE&lt;&gt;3,E_CORE&lt;=E_NULL_MAX)),1,0)</f>
        <v>0</v>
      </c>
      <c r="AL2654" s="31" t="n">
        <f aca="false">IF(AK2654=1,IF(OBJECTIVE=1,AI2654,AJ2654),1000000000000)+ROW()*0.000000001</f>
        <v>1000000000000</v>
      </c>
      <c r="AM2654" s="31" t="n">
        <v>11.435996</v>
      </c>
      <c r="AN2654" s="41" t="n">
        <v>1.416732</v>
      </c>
      <c r="AO2654" s="31" t="n">
        <v>24.666866</v>
      </c>
      <c r="AP2654" s="31" t="n">
        <f aca="false">IF(CORE_MODE=1,G2654,IF(OR(CORE_MODE=3,CORE_MODE=4),G2654+(CHOOSE(N_CW+1,0,1,CW_N2,CW_N3,CW_N4,CW_N5,CW_N6)+CHOOSE(N_CW_A+1,0,CW_A1,CW_A2))*CW_PER_SWING*AM2654,AM2654))</f>
        <v>44.890191178948</v>
      </c>
      <c r="AQ2654" s="41" t="n">
        <f aca="false">IF(CORE_MODE=2,AN2654,K2654)</f>
        <v>1.447202</v>
      </c>
      <c r="AR2654" s="31" t="n">
        <f aca="false">IF(CORE_MODE=2,AO2654,L2654)</f>
        <v>25.639181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31" t="n">
        <v>20.62</v>
      </c>
      <c r="H2655" s="8" t="n">
        <v>186.827033</v>
      </c>
      <c r="I2655" s="8" t="n">
        <v>1853.708304</v>
      </c>
      <c r="J2655" s="31" t="n">
        <v>9.922056</v>
      </c>
      <c r="K2655" s="41" t="n">
        <v>1.453881</v>
      </c>
      <c r="L2655" s="31" t="n">
        <v>31.348765</v>
      </c>
      <c r="M2655" s="8" t="n">
        <v>415</v>
      </c>
      <c r="N2655" s="8" t="n">
        <v>1450</v>
      </c>
      <c r="O2655" s="31" t="n">
        <v>16.903932</v>
      </c>
      <c r="P2655" s="31" t="n">
        <v>31.51535</v>
      </c>
      <c r="Q2655" s="31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31" t="n">
        <v>13.577637</v>
      </c>
      <c r="W2655" s="41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2*ROUNDUP(G2655*1000/V_ZENER,0)*PRICE_Z+(4+IF(CORE_MODE=1,1,0)+IF(OR(CORE_MODE=3,CORE_MODE=4),1+2*N_CW+2*N_CW_A,0))*ROUNDUP(G2655*DIODE_SAFETY/V_STICK,0)*PRICE_STICK</f>
        <v>169.8</v>
      </c>
      <c r="AG2655" s="24" t="n">
        <f aca="false">SUM(X2655:AF2655)</f>
        <v>5306.67793161</v>
      </c>
      <c r="AH2655" s="20" t="n">
        <f aca="false">FIXED_BOM</f>
        <v>3666</v>
      </c>
      <c r="AI2655" s="24" t="n">
        <f aca="false">(AG2655+AH2655)*(1+CONT)</f>
        <v>10318.5796213515</v>
      </c>
      <c r="AJ2655" s="24" t="n">
        <f aca="false">IF(AR2655&gt;0,AI2655/AR2655,1000000000000)</f>
        <v>329.154262419955</v>
      </c>
      <c r="AK2655" s="8" t="n">
        <f aca="false">IF(AND(AP2655&gt;=V_NEED,AR2655&gt;=P_MIN,AQ2655&gt;=Z_MIN,F2655&lt;=N_CAP,D2655&lt;=R_MAX,OR(CORONA_REQ=0,O2655&gt;=G2655),OR(CORE_MODE&lt;&gt;3,E_CORE&lt;=E_NULL_MAX)),1,0)</f>
        <v>0</v>
      </c>
      <c r="AL2655" s="31" t="n">
        <f aca="false">IF(AK2655=1,IF(OBJECTIVE=1,AI2655,AJ2655),1000000000000)+ROW()*0.000000001</f>
        <v>1000000000000</v>
      </c>
      <c r="AM2655" s="31" t="n">
        <v>11.505614</v>
      </c>
      <c r="AN2655" s="41" t="n">
        <v>1.427362</v>
      </c>
      <c r="AO2655" s="31" t="n">
        <v>30.332357</v>
      </c>
      <c r="AP2655" s="31" t="n">
        <f aca="false">IF(CORE_MODE=1,G2655,IF(OR(CORE_MODE=3,CORE_MODE=4),G2655+(CHOOSE(N_CW+1,0,1,CW_N2,CW_N3,CW_N4,CW_N5,CW_N6)+CHOOSE(N_CW_A+1,0,CW_A1,CW_A2))*CW_PER_SWING*AM2655,AM2655))</f>
        <v>45.037938884482</v>
      </c>
      <c r="AQ2655" s="41" t="n">
        <f aca="false">IF(CORE_MODE=2,AN2655,K2655)</f>
        <v>1.453881</v>
      </c>
      <c r="AR2655" s="31" t="n">
        <f aca="false">IF(CORE_MODE=2,AO2655,L2655)</f>
        <v>31.348765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31" t="n">
        <v>20.62</v>
      </c>
      <c r="H2656" s="8" t="n">
        <v>251.114697</v>
      </c>
      <c r="I2656" s="8" t="n">
        <v>2498.47641</v>
      </c>
      <c r="J2656" s="31" t="n">
        <v>9.949543</v>
      </c>
      <c r="K2656" s="41" t="n">
        <v>1.461359</v>
      </c>
      <c r="L2656" s="31" t="n">
        <v>42.767193</v>
      </c>
      <c r="M2656" s="8" t="n">
        <v>552.5</v>
      </c>
      <c r="N2656" s="8" t="n">
        <v>1725</v>
      </c>
      <c r="O2656" s="31" t="n">
        <v>16.903932</v>
      </c>
      <c r="P2656" s="31" t="n">
        <v>42.020467</v>
      </c>
      <c r="Q2656" s="31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31" t="n">
        <v>17.592529</v>
      </c>
      <c r="W2656" s="41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2*ROUNDUP(G2656*1000/V_ZENER,0)*PRICE_Z+(4+IF(CORE_MODE=1,1,0)+IF(OR(CORE_MODE=3,CORE_MODE=4),1+2*N_CW+2*N_CW_A,0))*ROUNDUP(G2656*DIODE_SAFETY/V_STICK,0)*PRICE_STICK</f>
        <v>169.8</v>
      </c>
      <c r="AG2656" s="24" t="n">
        <f aca="false">SUM(X2656:AF2656)</f>
        <v>6895.58612103</v>
      </c>
      <c r="AH2656" s="20" t="n">
        <f aca="false">FIXED_BOM</f>
        <v>3666</v>
      </c>
      <c r="AI2656" s="24" t="n">
        <f aca="false">(AG2656+AH2656)*(1+CONT)</f>
        <v>12145.8240391845</v>
      </c>
      <c r="AJ2656" s="24" t="n">
        <f aca="false">IF(AR2656&gt;0,AI2656/AR2656,1000000000000)</f>
        <v>283.998625749988</v>
      </c>
      <c r="AK2656" s="8" t="n">
        <f aca="false">IF(AND(AP2656&gt;=V_NEED,AR2656&gt;=P_MIN,AQ2656&gt;=Z_MIN,F2656&lt;=N_CAP,D2656&lt;=R_MAX,OR(CORONA_REQ=0,O2656&gt;=G2656),OR(CORE_MODE&lt;&gt;3,E_CORE&lt;=E_NULL_MAX)),1,0)</f>
        <v>0</v>
      </c>
      <c r="AL2656" s="31" t="n">
        <f aca="false">IF(AK2656=1,IF(OBJECTIVE=1,AI2656,AJ2656),1000000000000)+ROW()*0.000000001</f>
        <v>1000000000000</v>
      </c>
      <c r="AM2656" s="31" t="n">
        <v>11.614155</v>
      </c>
      <c r="AN2656" s="41" t="n">
        <v>1.441141</v>
      </c>
      <c r="AO2656" s="31" t="n">
        <v>41.747444</v>
      </c>
      <c r="AP2656" s="31" t="n">
        <f aca="false">IF(CORE_MODE=1,G2656,IF(OR(CORE_MODE=3,CORE_MODE=4),G2656+(CHOOSE(N_CW+1,0,1,CW_N2,CW_N3,CW_N4,CW_N5,CW_N6)+CHOOSE(N_CW_A+1,0,CW_A1,CW_A2))*CW_PER_SWING*AM2656,AM2656))</f>
        <v>45.268291432765</v>
      </c>
      <c r="AQ2656" s="41" t="n">
        <f aca="false">IF(CORE_MODE=2,AN2656,K2656)</f>
        <v>1.461359</v>
      </c>
      <c r="AR2656" s="31" t="n">
        <f aca="false">IF(CORE_MODE=2,AO2656,L2656)</f>
        <v>42.767193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31" t="n">
        <v>20.62</v>
      </c>
      <c r="H2657" s="8" t="n">
        <v>76.597471</v>
      </c>
      <c r="I2657" s="8" t="n">
        <v>678.106929</v>
      </c>
      <c r="J2657" s="31" t="n">
        <v>8.852863</v>
      </c>
      <c r="K2657" s="41" t="n">
        <v>1.384647</v>
      </c>
      <c r="L2657" s="31" t="n">
        <v>10.197422</v>
      </c>
      <c r="M2657" s="8" t="n">
        <v>152.5</v>
      </c>
      <c r="N2657" s="8" t="n">
        <v>925</v>
      </c>
      <c r="O2657" s="31" t="n">
        <v>16.903932</v>
      </c>
      <c r="P2657" s="31" t="n">
        <v>12.48432</v>
      </c>
      <c r="Q2657" s="31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31" t="n">
        <v>5.912842</v>
      </c>
      <c r="W2657" s="41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2*ROUNDUP(G2657*1000/V_ZENER,0)*PRICE_Z+(4+IF(CORE_MODE=1,1,0)+IF(OR(CORE_MODE=3,CORE_MODE=4),1+2*N_CW+2*N_CW_A,0))*ROUNDUP(G2657*DIODE_SAFETY/V_STICK,0)*PRICE_STICK</f>
        <v>169.8</v>
      </c>
      <c r="AG2657" s="24" t="n">
        <f aca="false">SUM(X2657:AF2657)</f>
        <v>2293.26268844</v>
      </c>
      <c r="AH2657" s="20" t="n">
        <f aca="false">FIXED_BOM</f>
        <v>3666</v>
      </c>
      <c r="AI2657" s="24" t="n">
        <f aca="false">(AG2657+AH2657)*(1+CONT)</f>
        <v>6853.152091706</v>
      </c>
      <c r="AJ2657" s="24" t="n">
        <f aca="false">IF(AR2657&gt;0,AI2657/AR2657,1000000000000)</f>
        <v>672.047512764108</v>
      </c>
      <c r="AK2657" s="8" t="n">
        <f aca="false">IF(AND(AP2657&gt;=V_NEED,AR2657&gt;=P_MIN,AQ2657&gt;=Z_MIN,F2657&lt;=N_CAP,D2657&lt;=R_MAX,OR(CORONA_REQ=0,O2657&gt;=G2657),OR(CORE_MODE&lt;&gt;3,E_CORE&lt;=E_NULL_MAX)),1,0)</f>
        <v>0</v>
      </c>
      <c r="AL2657" s="31" t="n">
        <f aca="false">IF(AK2657=1,IF(OBJECTIVE=1,AI2657,AJ2657),1000000000000)+ROW()*0.000000001</f>
        <v>1000000000000</v>
      </c>
      <c r="AM2657" s="31" t="n">
        <v>11.228757</v>
      </c>
      <c r="AN2657" s="41" t="n">
        <v>1.325528</v>
      </c>
      <c r="AO2657" s="31" t="n">
        <v>9.208181</v>
      </c>
      <c r="AP2657" s="31" t="n">
        <f aca="false">IF(CORE_MODE=1,G2657,IF(OR(CORE_MODE=3,CORE_MODE=4),G2657+(CHOOSE(N_CW+1,0,1,CW_N2,CW_N3,CW_N4,CW_N5,CW_N6)+CHOOSE(N_CW_A+1,0,CW_A1,CW_A2))*CW_PER_SWING*AM2657,AM2657))</f>
        <v>44.450375517091</v>
      </c>
      <c r="AQ2657" s="41" t="n">
        <f aca="false">IF(CORE_MODE=2,AN2657,K2657)</f>
        <v>1.384647</v>
      </c>
      <c r="AR2657" s="31" t="n">
        <f aca="false">IF(CORE_MODE=2,AO2657,L2657)</f>
        <v>10.197422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31" t="n">
        <v>20.62</v>
      </c>
      <c r="H2658" s="8" t="n">
        <v>119.224598</v>
      </c>
      <c r="I2658" s="8" t="n">
        <v>1065.596602</v>
      </c>
      <c r="J2658" s="31" t="n">
        <v>8.937724</v>
      </c>
      <c r="K2658" s="41" t="n">
        <v>1.411675</v>
      </c>
      <c r="L2658" s="31" t="n">
        <v>16.817625</v>
      </c>
      <c r="M2658" s="8" t="n">
        <v>215</v>
      </c>
      <c r="N2658" s="8" t="n">
        <v>1050</v>
      </c>
      <c r="O2658" s="31" t="n">
        <v>16.903932</v>
      </c>
      <c r="P2658" s="31" t="n">
        <v>18.72648</v>
      </c>
      <c r="Q2658" s="31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31" t="n">
        <v>7.737793</v>
      </c>
      <c r="W2658" s="41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2*ROUNDUP(G2658*1000/V_ZENER,0)*PRICE_Z+(4+IF(CORE_MODE=1,1,0)+IF(OR(CORE_MODE=3,CORE_MODE=4),1+2*N_CW+2*N_CW_A,0))*ROUNDUP(G2658*DIODE_SAFETY/V_STICK,0)*PRICE_STICK</f>
        <v>169.8</v>
      </c>
      <c r="AG2658" s="24" t="n">
        <f aca="false">SUM(X2658:AF2658)</f>
        <v>3029.20728446</v>
      </c>
      <c r="AH2658" s="20" t="n">
        <f aca="false">FIXED_BOM</f>
        <v>3666</v>
      </c>
      <c r="AI2658" s="24" t="n">
        <f aca="false">(AG2658+AH2658)*(1+CONT)</f>
        <v>7699.488377129</v>
      </c>
      <c r="AJ2658" s="24" t="n">
        <f aca="false">IF(AR2658&gt;0,AI2658/AR2658,1000000000000)</f>
        <v>457.822574657777</v>
      </c>
      <c r="AK2658" s="8" t="n">
        <f aca="false">IF(AND(AP2658&gt;=V_NEED,AR2658&gt;=P_MIN,AQ2658&gt;=Z_MIN,F2658&lt;=N_CAP,D2658&lt;=R_MAX,OR(CORONA_REQ=0,O2658&gt;=G2658),OR(CORE_MODE&lt;&gt;3,E_CORE&lt;=E_NULL_MAX)),1,0)</f>
        <v>0</v>
      </c>
      <c r="AL2658" s="31" t="n">
        <f aca="false">IF(AK2658=1,IF(OBJECTIVE=1,AI2658,AJ2658),1000000000000)+ROW()*0.000000001</f>
        <v>1000000000000</v>
      </c>
      <c r="AM2658" s="31" t="n">
        <v>11.322766</v>
      </c>
      <c r="AN2658" s="41" t="n">
        <v>1.370291</v>
      </c>
      <c r="AO2658" s="31" t="n">
        <v>15.811086</v>
      </c>
      <c r="AP2658" s="31" t="n">
        <f aca="false">IF(CORE_MODE=1,G2658,IF(OR(CORE_MODE=3,CORE_MODE=4),G2658+(CHOOSE(N_CW+1,0,1,CW_N2,CW_N3,CW_N4,CW_N5,CW_N6)+CHOOSE(N_CW_A+1,0,CW_A1,CW_A2))*CW_PER_SWING*AM2658,AM2658))</f>
        <v>44.649887339458</v>
      </c>
      <c r="AQ2658" s="41" t="n">
        <f aca="false">IF(CORE_MODE=2,AN2658,K2658)</f>
        <v>1.411675</v>
      </c>
      <c r="AR2658" s="31" t="n">
        <f aca="false">IF(CORE_MODE=2,AO2658,L2658)</f>
        <v>16.817625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31" t="n">
        <v>20.62</v>
      </c>
      <c r="H2659" s="8" t="n">
        <v>161.851724</v>
      </c>
      <c r="I2659" s="8" t="n">
        <v>1453.086276</v>
      </c>
      <c r="J2659" s="31" t="n">
        <v>8.977886</v>
      </c>
      <c r="K2659" s="41" t="n">
        <v>1.424596</v>
      </c>
      <c r="L2659" s="31" t="n">
        <v>23.466851</v>
      </c>
      <c r="M2659" s="8" t="n">
        <v>290</v>
      </c>
      <c r="N2659" s="8" t="n">
        <v>1200</v>
      </c>
      <c r="O2659" s="31" t="n">
        <v>16.903932</v>
      </c>
      <c r="P2659" s="31" t="n">
        <v>24.96864</v>
      </c>
      <c r="Q2659" s="31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31" t="n">
        <v>9.927734</v>
      </c>
      <c r="W2659" s="41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2*ROUNDUP(G2659*1000/V_ZENER,0)*PRICE_Z+(4+IF(CORE_MODE=1,1,0)+IF(OR(CORE_MODE=3,CORE_MODE=4),1+2*N_CW+2*N_CW_A,0))*ROUNDUP(G2659*DIODE_SAFETY/V_STICK,0)*PRICE_STICK</f>
        <v>169.8</v>
      </c>
      <c r="AG2659" s="24" t="n">
        <f aca="false">SUM(X2659:AF2659)</f>
        <v>3905.86199777</v>
      </c>
      <c r="AH2659" s="20" t="n">
        <f aca="false">FIXED_BOM</f>
        <v>3666</v>
      </c>
      <c r="AI2659" s="24" t="n">
        <f aca="false">(AG2659+AH2659)*(1+CONT)</f>
        <v>8707.6412974355</v>
      </c>
      <c r="AJ2659" s="24" t="n">
        <f aca="false">IF(AR2659&gt;0,AI2659/AR2659,1000000000000)</f>
        <v>371.061345104867</v>
      </c>
      <c r="AK2659" s="8" t="n">
        <f aca="false">IF(AND(AP2659&gt;=V_NEED,AR2659&gt;=P_MIN,AQ2659&gt;=Z_MIN,F2659&lt;=N_CAP,D2659&lt;=R_MAX,OR(CORONA_REQ=0,O2659&gt;=G2659),OR(CORE_MODE&lt;&gt;3,E_CORE&lt;=E_NULL_MAX)),1,0)</f>
        <v>0</v>
      </c>
      <c r="AL2659" s="31" t="n">
        <f aca="false">IF(AK2659=1,IF(OBJECTIVE=1,AI2659,AJ2659),1000000000000)+ROW()*0.000000001</f>
        <v>1000000000000</v>
      </c>
      <c r="AM2659" s="31" t="n">
        <v>11.387386</v>
      </c>
      <c r="AN2659" s="41" t="n">
        <v>1.393832</v>
      </c>
      <c r="AO2659" s="31" t="n">
        <v>22.49859</v>
      </c>
      <c r="AP2659" s="31" t="n">
        <f aca="false">IF(CORE_MODE=1,G2659,IF(OR(CORE_MODE=3,CORE_MODE=4),G2659+(CHOOSE(N_CW+1,0,1,CW_N2,CW_N3,CW_N4,CW_N5,CW_N6)+CHOOSE(N_CW_A+1,0,CW_A1,CW_A2))*CW_PER_SWING*AM2659,AM2659))</f>
        <v>44.787027974518</v>
      </c>
      <c r="AQ2659" s="41" t="n">
        <f aca="false">IF(CORE_MODE=2,AN2659,K2659)</f>
        <v>1.424596</v>
      </c>
      <c r="AR2659" s="31" t="n">
        <f aca="false">IF(CORE_MODE=2,AO2659,L2659)</f>
        <v>23.466851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31" t="n">
        <v>20.62</v>
      </c>
      <c r="H2660" s="8" t="n">
        <v>204.47885</v>
      </c>
      <c r="I2660" s="8" t="n">
        <v>1840.575949</v>
      </c>
      <c r="J2660" s="31" t="n">
        <v>9.001302</v>
      </c>
      <c r="K2660" s="41" t="n">
        <v>1.432038</v>
      </c>
      <c r="L2660" s="31" t="n">
        <v>30.115359</v>
      </c>
      <c r="M2660" s="8" t="n">
        <v>365</v>
      </c>
      <c r="N2660" s="8" t="n">
        <v>1350</v>
      </c>
      <c r="O2660" s="31" t="n">
        <v>16.903932</v>
      </c>
      <c r="P2660" s="31" t="n">
        <v>31.2108</v>
      </c>
      <c r="Q2660" s="31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31" t="n">
        <v>12.117676</v>
      </c>
      <c r="W2660" s="41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2*ROUNDUP(G2660*1000/V_ZENER,0)*PRICE_Z+(4+IF(CORE_MODE=1,1,0)+IF(OR(CORE_MODE=3,CORE_MODE=4),1+2*N_CW+2*N_CW_A,0))*ROUNDUP(G2660*DIODE_SAFETY/V_STICK,0)*PRICE_STICK</f>
        <v>169.8</v>
      </c>
      <c r="AG2660" s="24" t="n">
        <f aca="false">SUM(X2660:AF2660)</f>
        <v>4782.51676561</v>
      </c>
      <c r="AH2660" s="20" t="n">
        <f aca="false">FIXED_BOM</f>
        <v>3666</v>
      </c>
      <c r="AI2660" s="24" t="n">
        <f aca="false">(AG2660+AH2660)*(1+CONT)</f>
        <v>9715.7942804515</v>
      </c>
      <c r="AJ2660" s="24" t="n">
        <f aca="false">IF(AR2660&gt;0,AI2660/AR2660,1000000000000)</f>
        <v>322.619241578741</v>
      </c>
      <c r="AK2660" s="8" t="n">
        <f aca="false">IF(AND(AP2660&gt;=V_NEED,AR2660&gt;=P_MIN,AQ2660&gt;=Z_MIN,F2660&lt;=N_CAP,D2660&lt;=R_MAX,OR(CORONA_REQ=0,O2660&gt;=G2660),OR(CORE_MODE&lt;&gt;3,E_CORE&lt;=E_NULL_MAX)),1,0)</f>
        <v>0</v>
      </c>
      <c r="AL2660" s="31" t="n">
        <f aca="false">IF(AK2660=1,IF(OBJECTIVE=1,AI2660,AJ2660),1000000000000)+ROW()*0.000000001</f>
        <v>1000000000000</v>
      </c>
      <c r="AM2660" s="31" t="n">
        <v>11.467858</v>
      </c>
      <c r="AN2660" s="41" t="n">
        <v>1.406455</v>
      </c>
      <c r="AO2660" s="31" t="n">
        <v>29.111274</v>
      </c>
      <c r="AP2660" s="31" t="n">
        <f aca="false">IF(CORE_MODE=1,G2660,IF(OR(CORE_MODE=3,CORE_MODE=4),G2660+(CHOOSE(N_CW+1,0,1,CW_N2,CW_N3,CW_N4,CW_N5,CW_N6)+CHOOSE(N_CW_A+1,0,CW_A1,CW_A2))*CW_PER_SWING*AM2660,AM2660))</f>
        <v>44.957810722654</v>
      </c>
      <c r="AQ2660" s="41" t="n">
        <f aca="false">IF(CORE_MODE=2,AN2660,K2660)</f>
        <v>1.432038</v>
      </c>
      <c r="AR2660" s="31" t="n">
        <f aca="false">IF(CORE_MODE=2,AO2660,L2660)</f>
        <v>30.115359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31" t="n">
        <v>20.62</v>
      </c>
      <c r="H2661" s="8" t="n">
        <v>247.105977</v>
      </c>
      <c r="I2661" s="8" t="n">
        <v>2228.065623</v>
      </c>
      <c r="J2661" s="31" t="n">
        <v>9.01664</v>
      </c>
      <c r="K2661" s="41" t="n">
        <v>1.437125</v>
      </c>
      <c r="L2661" s="31" t="n">
        <v>36.73964</v>
      </c>
      <c r="M2661" s="8" t="n">
        <v>440</v>
      </c>
      <c r="N2661" s="8" t="n">
        <v>1500</v>
      </c>
      <c r="O2661" s="31" t="n">
        <v>16.903932</v>
      </c>
      <c r="P2661" s="31" t="n">
        <v>37.45296</v>
      </c>
      <c r="Q2661" s="31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31" t="n">
        <v>14.307617</v>
      </c>
      <c r="W2661" s="41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2*ROUNDUP(G2661*1000/V_ZENER,0)*PRICE_Z+(4+IF(CORE_MODE=1,1,0)+IF(OR(CORE_MODE=3,CORE_MODE=4),1+2*N_CW+2*N_CW_A,0))*ROUNDUP(G2661*DIODE_SAFETY/V_STICK,0)*PRICE_STICK</f>
        <v>169.8</v>
      </c>
      <c r="AG2661" s="24" t="n">
        <f aca="false">SUM(X2661:AF2661)</f>
        <v>5659.17148392</v>
      </c>
      <c r="AH2661" s="20" t="n">
        <f aca="false">FIXED_BOM</f>
        <v>3666</v>
      </c>
      <c r="AI2661" s="24" t="n">
        <f aca="false">(AG2661+AH2661)*(1+CONT)</f>
        <v>10723.947206508</v>
      </c>
      <c r="AJ2661" s="24" t="n">
        <f aca="false">IF(AR2661&gt;0,AI2661/AR2661,1000000000000)</f>
        <v>291.890372537891</v>
      </c>
      <c r="AK2661" s="8" t="n">
        <f aca="false">IF(AND(AP2661&gt;=V_NEED,AR2661&gt;=P_MIN,AQ2661&gt;=Z_MIN,F2661&lt;=N_CAP,D2661&lt;=R_MAX,OR(CORONA_REQ=0,O2661&gt;=G2661),OR(CORE_MODE&lt;&gt;3,E_CORE&lt;=E_NULL_MAX)),1,0)</f>
        <v>0</v>
      </c>
      <c r="AL2661" s="31" t="n">
        <f aca="false">IF(AK2661=1,IF(OBJECTIVE=1,AI2661,AJ2661),1000000000000)+ROW()*0.000000001</f>
        <v>1000000000000</v>
      </c>
      <c r="AM2661" s="31" t="n">
        <v>11.53673</v>
      </c>
      <c r="AN2661" s="41" t="n">
        <v>1.415399</v>
      </c>
      <c r="AO2661" s="31" t="n">
        <v>35.720861</v>
      </c>
      <c r="AP2661" s="31" t="n">
        <f aca="false">IF(CORE_MODE=1,G2661,IF(OR(CORE_MODE=3,CORE_MODE=4),G2661+(CHOOSE(N_CW+1,0,1,CW_N2,CW_N3,CW_N4,CW_N5,CW_N6)+CHOOSE(N_CW_A+1,0,CW_A1,CW_A2))*CW_PER_SWING*AM2661,AM2661))</f>
        <v>45.10397521999</v>
      </c>
      <c r="AQ2661" s="41" t="n">
        <f aca="false">IF(CORE_MODE=2,AN2661,K2661)</f>
        <v>1.437125</v>
      </c>
      <c r="AR2661" s="31" t="n">
        <f aca="false">IF(CORE_MODE=2,AO2661,L2661)</f>
        <v>36.73964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31" t="n">
        <v>20.62</v>
      </c>
      <c r="H2662" s="8" t="n">
        <v>332.360229</v>
      </c>
      <c r="I2662" s="8" t="n">
        <v>3003.04497</v>
      </c>
      <c r="J2662" s="31" t="n">
        <v>9.035512</v>
      </c>
      <c r="K2662" s="41" t="n">
        <v>1.443868</v>
      </c>
      <c r="L2662" s="31" t="n">
        <v>50.090754</v>
      </c>
      <c r="M2662" s="8" t="n">
        <v>577.5</v>
      </c>
      <c r="N2662" s="8" t="n">
        <v>1775</v>
      </c>
      <c r="O2662" s="31" t="n">
        <v>16.903932</v>
      </c>
      <c r="P2662" s="31" t="n">
        <v>49.93728</v>
      </c>
      <c r="Q2662" s="31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31" t="n">
        <v>18.32251</v>
      </c>
      <c r="W2662" s="41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2*ROUNDUP(G2662*1000/V_ZENER,0)*PRICE_Z+(4+IF(CORE_MODE=1,1,0)+IF(OR(CORE_MODE=3,CORE_MODE=4),1+2*N_CW+2*N_CW_A,0))*ROUNDUP(G2662*DIODE_SAFETY/V_STICK,0)*PRICE_STICK</f>
        <v>169.8</v>
      </c>
      <c r="AG2662" s="24" t="n">
        <f aca="false">SUM(X2662:AF2662)</f>
        <v>7271.77079325</v>
      </c>
      <c r="AH2662" s="20" t="n">
        <f aca="false">FIXED_BOM</f>
        <v>3666</v>
      </c>
      <c r="AI2662" s="24" t="n">
        <f aca="false">(AG2662+AH2662)*(1+CONT)</f>
        <v>12578.4364122375</v>
      </c>
      <c r="AJ2662" s="24" t="n">
        <f aca="false">IF(AR2662&gt;0,AI2662/AR2662,1000000000000)</f>
        <v>251.112938172931</v>
      </c>
      <c r="AK2662" s="8" t="n">
        <f aca="false">IF(AND(AP2662&gt;=V_NEED,AR2662&gt;=P_MIN,AQ2662&gt;=Z_MIN,F2662&lt;=N_CAP,D2662&lt;=R_MAX,OR(CORONA_REQ=0,O2662&gt;=G2662),OR(CORE_MODE&lt;&gt;3,E_CORE&lt;=E_NULL_MAX)),1,0)</f>
        <v>0</v>
      </c>
      <c r="AL2662" s="31" t="n">
        <f aca="false">IF(AK2662=1,IF(OBJECTIVE=1,AI2662,AJ2662),1000000000000)+ROW()*0.000000001</f>
        <v>1000000000000</v>
      </c>
      <c r="AM2662" s="31" t="n">
        <v>11.644563</v>
      </c>
      <c r="AN2662" s="41" t="n">
        <v>1.428237</v>
      </c>
      <c r="AO2662" s="31" t="n">
        <v>49.139581</v>
      </c>
      <c r="AP2662" s="31" t="n">
        <f aca="false">IF(CORE_MODE=1,G2662,IF(OR(CORE_MODE=3,CORE_MODE=4),G2662+(CHOOSE(N_CW+1,0,1,CW_N2,CW_N3,CW_N4,CW_N5,CW_N6)+CHOOSE(N_CW_A+1,0,CW_A1,CW_A2))*CW_PER_SWING*AM2662,AM2662))</f>
        <v>45.332825206069</v>
      </c>
      <c r="AQ2662" s="41" t="n">
        <f aca="false">IF(CORE_MODE=2,AN2662,K2662)</f>
        <v>1.443868</v>
      </c>
      <c r="AR2662" s="31" t="n">
        <f aca="false">IF(CORE_MODE=2,AO2662,L2662)</f>
        <v>50.090754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31" t="n">
        <v>20.62</v>
      </c>
      <c r="H2663" s="8" t="n">
        <v>113.177297</v>
      </c>
      <c r="I2663" s="8" t="n">
        <v>791.450817</v>
      </c>
      <c r="J2663" s="31" t="n">
        <v>6.993017</v>
      </c>
      <c r="K2663" s="41" t="n">
        <v>1.340922</v>
      </c>
      <c r="L2663" s="31" t="n">
        <v>10.948608</v>
      </c>
      <c r="M2663" s="8" t="n">
        <v>152.5</v>
      </c>
      <c r="N2663" s="8" t="n">
        <v>925</v>
      </c>
      <c r="O2663" s="31" t="n">
        <v>16.903932</v>
      </c>
      <c r="P2663" s="31" t="n">
        <v>14.463523</v>
      </c>
      <c r="Q2663" s="31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31" t="n">
        <v>5.912842</v>
      </c>
      <c r="W2663" s="41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2*ROUNDUP(G2663*1000/V_ZENER,0)*PRICE_Z+(4+IF(CORE_MODE=1,1,0)+IF(OR(CORE_MODE=3,CORE_MODE=4),1+2*N_CW+2*N_CW_A,0))*ROUNDUP(G2663*DIODE_SAFETY/V_STICK,0)*PRICE_STICK</f>
        <v>169.8</v>
      </c>
      <c r="AG2663" s="24" t="n">
        <f aca="false">SUM(X2663:AF2663)</f>
        <v>2316.95374835</v>
      </c>
      <c r="AH2663" s="20" t="n">
        <f aca="false">FIXED_BOM</f>
        <v>3666</v>
      </c>
      <c r="AI2663" s="24" t="n">
        <f aca="false">(AG2663+AH2663)*(1+CONT)</f>
        <v>6880.3968106025</v>
      </c>
      <c r="AJ2663" s="24" t="n">
        <f aca="false">IF(AR2663&gt;0,AI2663/AR2663,1000000000000)</f>
        <v>628.426628353349</v>
      </c>
      <c r="AK2663" s="8" t="n">
        <f aca="false">IF(AND(AP2663&gt;=V_NEED,AR2663&gt;=P_MIN,AQ2663&gt;=Z_MIN,F2663&lt;=N_CAP,D2663&lt;=R_MAX,OR(CORONA_REQ=0,O2663&gt;=G2663),OR(CORE_MODE&lt;&gt;3,E_CORE&lt;=E_NULL_MAX)),1,0)</f>
        <v>0</v>
      </c>
      <c r="AL2663" s="31" t="n">
        <f aca="false">IF(AK2663=1,IF(OBJECTIVE=1,AI2663,AJ2663),1000000000000)+ROW()*0.000000001</f>
        <v>1000000000000</v>
      </c>
      <c r="AM2663" s="31" t="n">
        <v>11.14509</v>
      </c>
      <c r="AN2663" s="41" t="n">
        <v>1.295274</v>
      </c>
      <c r="AO2663" s="31" t="n">
        <v>10.007501</v>
      </c>
      <c r="AP2663" s="31" t="n">
        <f aca="false">IF(CORE_MODE=1,G2663,IF(OR(CORE_MODE=3,CORE_MODE=4),G2663+(CHOOSE(N_CW+1,0,1,CW_N2,CW_N3,CW_N4,CW_N5,CW_N6)+CHOOSE(N_CW_A+1,0,CW_A1,CW_A2))*CW_PER_SWING*AM2663,AM2663))</f>
        <v>44.27281213867</v>
      </c>
      <c r="AQ2663" s="41" t="n">
        <f aca="false">IF(CORE_MODE=2,AN2663,K2663)</f>
        <v>1.340922</v>
      </c>
      <c r="AR2663" s="31" t="n">
        <f aca="false">IF(CORE_MODE=2,AO2663,L2663)</f>
        <v>10.948608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31" t="n">
        <v>20.62</v>
      </c>
      <c r="H2664" s="8" t="n">
        <v>176.707182</v>
      </c>
      <c r="I2664" s="8" t="n">
        <v>1243.708427</v>
      </c>
      <c r="J2664" s="31" t="n">
        <v>7.038245</v>
      </c>
      <c r="K2664" s="41" t="n">
        <v>1.361859</v>
      </c>
      <c r="L2664" s="31" t="n">
        <v>17.970993</v>
      </c>
      <c r="M2664" s="8" t="n">
        <v>227.5</v>
      </c>
      <c r="N2664" s="8" t="n">
        <v>1075</v>
      </c>
      <c r="O2664" s="31" t="n">
        <v>16.903932</v>
      </c>
      <c r="P2664" s="31" t="n">
        <v>21.695285</v>
      </c>
      <c r="Q2664" s="31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31" t="n">
        <v>8.102783</v>
      </c>
      <c r="W2664" s="41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2*ROUNDUP(G2664*1000/V_ZENER,0)*PRICE_Z+(4+IF(CORE_MODE=1,1,0)+IF(OR(CORE_MODE=3,CORE_MODE=4),1+2*N_CW+2*N_CW_A,0))*ROUNDUP(G2664*DIODE_SAFETY/V_STICK,0)*PRICE_STICK</f>
        <v>169.8</v>
      </c>
      <c r="AG2664" s="24" t="n">
        <f aca="false">SUM(X2664:AF2664)</f>
        <v>3205.45399213</v>
      </c>
      <c r="AH2664" s="20" t="n">
        <f aca="false">FIXED_BOM</f>
        <v>3666</v>
      </c>
      <c r="AI2664" s="24" t="n">
        <f aca="false">(AG2664+AH2664)*(1+CONT)</f>
        <v>7902.1720909495</v>
      </c>
      <c r="AJ2664" s="24" t="n">
        <f aca="false">IF(AR2664&gt;0,AI2664/AR2664,1000000000000)</f>
        <v>439.718166433513</v>
      </c>
      <c r="AK2664" s="8" t="n">
        <f aca="false">IF(AND(AP2664&gt;=V_NEED,AR2664&gt;=P_MIN,AQ2664&gt;=Z_MIN,F2664&lt;=N_CAP,D2664&lt;=R_MAX,OR(CORONA_REQ=0,O2664&gt;=G2664),OR(CORE_MODE&lt;&gt;3,E_CORE&lt;=E_NULL_MAX)),1,0)</f>
        <v>0</v>
      </c>
      <c r="AL2664" s="31" t="n">
        <f aca="false">IF(AK2664=1,IF(OBJECTIVE=1,AI2664,AJ2664),1000000000000)+ROW()*0.000000001</f>
        <v>1000000000000</v>
      </c>
      <c r="AM2664" s="31" t="n">
        <v>11.239702</v>
      </c>
      <c r="AN2664" s="41" t="n">
        <v>1.329834</v>
      </c>
      <c r="AO2664" s="31" t="n">
        <v>16.978488</v>
      </c>
      <c r="AP2664" s="31" t="n">
        <f aca="false">IF(CORE_MODE=1,G2664,IF(OR(CORE_MODE=3,CORE_MODE=4),G2664+(CHOOSE(N_CW+1,0,1,CW_N2,CW_N3,CW_N4,CW_N5,CW_N6)+CHOOSE(N_CW_A+1,0,CW_A1,CW_A2))*CW_PER_SWING*AM2664,AM2664))</f>
        <v>44.473603685626</v>
      </c>
      <c r="AQ2664" s="41" t="n">
        <f aca="false">IF(CORE_MODE=2,AN2664,K2664)</f>
        <v>1.361859</v>
      </c>
      <c r="AR2664" s="31" t="n">
        <f aca="false">IF(CORE_MODE=2,AO2664,L2664)</f>
        <v>17.970993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31" t="n">
        <v>20.62</v>
      </c>
      <c r="H2665" s="8" t="n">
        <v>240.237066</v>
      </c>
      <c r="I2665" s="8" t="n">
        <v>1695.966037</v>
      </c>
      <c r="J2665" s="31" t="n">
        <v>7.059552</v>
      </c>
      <c r="K2665" s="41" t="n">
        <v>1.3723</v>
      </c>
      <c r="L2665" s="31" t="n">
        <v>25.018985</v>
      </c>
      <c r="M2665" s="8" t="n">
        <v>302.5</v>
      </c>
      <c r="N2665" s="8" t="n">
        <v>1225</v>
      </c>
      <c r="O2665" s="31" t="n">
        <v>16.903932</v>
      </c>
      <c r="P2665" s="31" t="n">
        <v>28.927047</v>
      </c>
      <c r="Q2665" s="31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31" t="n">
        <v>10.292725</v>
      </c>
      <c r="W2665" s="41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2*ROUNDUP(G2665*1000/V_ZENER,0)*PRICE_Z+(4+IF(CORE_MODE=1,1,0)+IF(OR(CORE_MODE=3,CORE_MODE=4),1+2*N_CW+2*N_CW_A,0))*ROUNDUP(G2665*DIODE_SAFETY/V_STICK,0)*PRICE_STICK</f>
        <v>169.8</v>
      </c>
      <c r="AG2665" s="24" t="n">
        <f aca="false">SUM(X2665:AF2665)</f>
        <v>4093.95430638</v>
      </c>
      <c r="AH2665" s="20" t="n">
        <f aca="false">FIXED_BOM</f>
        <v>3666</v>
      </c>
      <c r="AI2665" s="24" t="n">
        <f aca="false">(AG2665+AH2665)*(1+CONT)</f>
        <v>8923.947452337</v>
      </c>
      <c r="AJ2665" s="24" t="n">
        <f aca="false">IF(AR2665&gt;0,AI2665/AR2665,1000000000000)</f>
        <v>356.687029962926</v>
      </c>
      <c r="AK2665" s="8" t="n">
        <f aca="false">IF(AND(AP2665&gt;=V_NEED,AR2665&gt;=P_MIN,AQ2665&gt;=Z_MIN,F2665&lt;=N_CAP,D2665&lt;=R_MAX,OR(CORONA_REQ=0,O2665&gt;=G2665),OR(CORE_MODE&lt;&gt;3,E_CORE&lt;=E_NULL_MAX)),1,0)</f>
        <v>0</v>
      </c>
      <c r="AL2665" s="31" t="n">
        <f aca="false">IF(AK2665=1,IF(OBJECTIVE=1,AI2665,AJ2665),1000000000000)+ROW()*0.000000001</f>
        <v>1000000000000</v>
      </c>
      <c r="AM2665" s="31" t="n">
        <v>11.321614</v>
      </c>
      <c r="AN2665" s="41" t="n">
        <v>1.348202</v>
      </c>
      <c r="AO2665" s="31" t="n">
        <v>24.045203</v>
      </c>
      <c r="AP2665" s="31" t="n">
        <f aca="false">IF(CORE_MODE=1,G2665,IF(OR(CORE_MODE=3,CORE_MODE=4),G2665+(CHOOSE(N_CW+1,0,1,CW_N2,CW_N3,CW_N4,CW_N5,CW_N6)+CHOOSE(N_CW_A+1,0,CW_A1,CW_A2))*CW_PER_SWING*AM2665,AM2665))</f>
        <v>44.647442492482</v>
      </c>
      <c r="AQ2665" s="41" t="n">
        <f aca="false">IF(CORE_MODE=2,AN2665,K2665)</f>
        <v>1.3723</v>
      </c>
      <c r="AR2665" s="31" t="n">
        <f aca="false">IF(CORE_MODE=2,AO2665,L2665)</f>
        <v>25.018985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31" t="n">
        <v>20.62</v>
      </c>
      <c r="H2666" s="8" t="n">
        <v>303.76695</v>
      </c>
      <c r="I2666" s="8" t="n">
        <v>2148.223647</v>
      </c>
      <c r="J2666" s="31" t="n">
        <v>7.071947</v>
      </c>
      <c r="K2666" s="41" t="n">
        <v>1.378187</v>
      </c>
      <c r="L2666" s="31" t="n">
        <v>32.054058</v>
      </c>
      <c r="M2666" s="8" t="n">
        <v>377.5</v>
      </c>
      <c r="N2666" s="8" t="n">
        <v>1375</v>
      </c>
      <c r="O2666" s="31" t="n">
        <v>16.903932</v>
      </c>
      <c r="P2666" s="31" t="n">
        <v>36.158809</v>
      </c>
      <c r="Q2666" s="31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31" t="n">
        <v>12.482666</v>
      </c>
      <c r="W2666" s="41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2*ROUNDUP(G2666*1000/V_ZENER,0)*PRICE_Z+(4+IF(CORE_MODE=1,1,0)+IF(OR(CORE_MODE=3,CORE_MODE=4),1+2*N_CW+2*N_CW_A,0))*ROUNDUP(G2666*DIODE_SAFETY/V_STICK,0)*PRICE_STICK</f>
        <v>169.8</v>
      </c>
      <c r="AG2666" s="24" t="n">
        <f aca="false">SUM(X2666:AF2666)</f>
        <v>4982.45462063</v>
      </c>
      <c r="AH2666" s="20" t="n">
        <f aca="false">FIXED_BOM</f>
        <v>3666</v>
      </c>
      <c r="AI2666" s="24" t="n">
        <f aca="false">(AG2666+AH2666)*(1+CONT)</f>
        <v>9945.7228137245</v>
      </c>
      <c r="AJ2666" s="24" t="n">
        <f aca="false">IF(AR2666&gt;0,AI2666/AR2666,1000000000000)</f>
        <v>310.279678589354</v>
      </c>
      <c r="AK2666" s="8" t="n">
        <f aca="false">IF(AND(AP2666&gt;=V_NEED,AR2666&gt;=P_MIN,AQ2666&gt;=Z_MIN,F2666&lt;=N_CAP,D2666&lt;=R_MAX,OR(CORONA_REQ=0,O2666&gt;=G2666),OR(CORE_MODE&lt;&gt;3,E_CORE&lt;=E_NULL_MAX)),1,0)</f>
        <v>0</v>
      </c>
      <c r="AL2666" s="31" t="n">
        <f aca="false">IF(AK2666=1,IF(OBJECTIVE=1,AI2666,AJ2666),1000000000000)+ROW()*0.000000001</f>
        <v>1000000000000</v>
      </c>
      <c r="AM2666" s="31" t="n">
        <v>11.404313</v>
      </c>
      <c r="AN2666" s="41" t="n">
        <v>1.35831</v>
      </c>
      <c r="AO2666" s="31" t="n">
        <v>31.049294</v>
      </c>
      <c r="AP2666" s="31" t="n">
        <f aca="false">IF(CORE_MODE=1,G2666,IF(OR(CORE_MODE=3,CORE_MODE=4),G2666+(CHOOSE(N_CW+1,0,1,CW_N2,CW_N3,CW_N4,CW_N5,CW_N6)+CHOOSE(N_CW_A+1,0,CW_A1,CW_A2))*CW_PER_SWING*AM2666,AM2666))</f>
        <v>44.822951520319</v>
      </c>
      <c r="AQ2666" s="41" t="n">
        <f aca="false">IF(CORE_MODE=2,AN2666,K2666)</f>
        <v>1.378187</v>
      </c>
      <c r="AR2666" s="31" t="n">
        <f aca="false">IF(CORE_MODE=2,AO2666,L2666)</f>
        <v>32.054058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31" t="n">
        <v>20.62</v>
      </c>
      <c r="H2667" s="8" t="n">
        <v>367.296835</v>
      </c>
      <c r="I2667" s="8" t="n">
        <v>2600.481257</v>
      </c>
      <c r="J2667" s="31" t="n">
        <v>7.080054</v>
      </c>
      <c r="K2667" s="41" t="n">
        <v>1.382406</v>
      </c>
      <c r="L2667" s="31" t="n">
        <v>39.116496</v>
      </c>
      <c r="M2667" s="8" t="n">
        <v>452.5</v>
      </c>
      <c r="N2667" s="8" t="n">
        <v>1525</v>
      </c>
      <c r="O2667" s="31" t="n">
        <v>16.903932</v>
      </c>
      <c r="P2667" s="31" t="n">
        <v>43.39057</v>
      </c>
      <c r="Q2667" s="31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31" t="n">
        <v>14.672607</v>
      </c>
      <c r="W2667" s="41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2*ROUNDUP(G2667*1000/V_ZENER,0)*PRICE_Z+(4+IF(CORE_MODE=1,1,0)+IF(OR(CORE_MODE=3,CORE_MODE=4),1+2*N_CW+2*N_CW_A,0))*ROUNDUP(G2667*DIODE_SAFETY/V_STICK,0)*PRICE_STICK</f>
        <v>169.8</v>
      </c>
      <c r="AG2667" s="24" t="n">
        <f aca="false">SUM(X2667:AF2667)</f>
        <v>5870.95485244</v>
      </c>
      <c r="AH2667" s="20" t="n">
        <f aca="false">FIXED_BOM</f>
        <v>3666</v>
      </c>
      <c r="AI2667" s="24" t="n">
        <f aca="false">(AG2667+AH2667)*(1+CONT)</f>
        <v>10967.498080306</v>
      </c>
      <c r="AJ2667" s="24" t="n">
        <f aca="false">IF(AR2667&gt;0,AI2667/AR2667,1000000000000)</f>
        <v>280.380381727085</v>
      </c>
      <c r="AK2667" s="8" t="n">
        <f aca="false">IF(AND(AP2667&gt;=V_NEED,AR2667&gt;=P_MIN,AQ2667&gt;=Z_MIN,F2667&lt;=N_CAP,D2667&lt;=R_MAX,OR(CORONA_REQ=0,O2667&gt;=G2667),OR(CORE_MODE&lt;&gt;3,E_CORE&lt;=E_NULL_MAX)),1,0)</f>
        <v>0</v>
      </c>
      <c r="AL2667" s="31" t="n">
        <f aca="false">IF(AK2667=1,IF(OBJECTIVE=1,AI2667,AJ2667),1000000000000)+ROW()*0.000000001</f>
        <v>1000000000000</v>
      </c>
      <c r="AM2667" s="31" t="n">
        <v>11.471023</v>
      </c>
      <c r="AN2667" s="41" t="n">
        <v>1.36598</v>
      </c>
      <c r="AO2667" s="31" t="n">
        <v>38.129385</v>
      </c>
      <c r="AP2667" s="31" t="n">
        <f aca="false">IF(CORE_MODE=1,G2667,IF(OR(CORE_MODE=3,CORE_MODE=4),G2667+(CHOOSE(N_CW+1,0,1,CW_N2,CW_N3,CW_N4,CW_N5,CW_N6)+CHOOSE(N_CW_A+1,0,CW_A1,CW_A2))*CW_PER_SWING*AM2667,AM2667))</f>
        <v>44.964527685049</v>
      </c>
      <c r="AQ2667" s="41" t="n">
        <f aca="false">IF(CORE_MODE=2,AN2667,K2667)</f>
        <v>1.382406</v>
      </c>
      <c r="AR2667" s="31" t="n">
        <f aca="false">IF(CORE_MODE=2,AO2667,L2667)</f>
        <v>39.116496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31" t="n">
        <v>20.62</v>
      </c>
      <c r="H2668" s="8" t="n">
        <v>494.356603</v>
      </c>
      <c r="I2668" s="8" t="n">
        <v>3504.996477</v>
      </c>
      <c r="J2668" s="31" t="n">
        <v>7.090017</v>
      </c>
      <c r="K2668" s="41" t="n">
        <v>1.387335</v>
      </c>
      <c r="L2668" s="31" t="n">
        <v>53.204195</v>
      </c>
      <c r="M2668" s="8" t="n">
        <v>602.5</v>
      </c>
      <c r="N2668" s="8" t="n">
        <v>1825</v>
      </c>
      <c r="O2668" s="31" t="n">
        <v>16.903932</v>
      </c>
      <c r="P2668" s="31" t="n">
        <v>57.854094</v>
      </c>
      <c r="Q2668" s="31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31" t="n">
        <v>19.05249</v>
      </c>
      <c r="W2668" s="41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2*ROUNDUP(G2668*1000/V_ZENER,0)*PRICE_Z+(4+IF(CORE_MODE=1,1,0)+IF(OR(CORE_MODE=3,CORE_MODE=4),1+2*N_CW+2*N_CW_A,0))*ROUNDUP(G2668*DIODE_SAFETY/V_STICK,0)*PRICE_STICK</f>
        <v>169.8</v>
      </c>
      <c r="AG2668" s="24" t="n">
        <f aca="false">SUM(X2668:AF2668)</f>
        <v>7647.95540897</v>
      </c>
      <c r="AH2668" s="20" t="n">
        <f aca="false">FIXED_BOM</f>
        <v>3666</v>
      </c>
      <c r="AI2668" s="24" t="n">
        <f aca="false">(AG2668+AH2668)*(1+CONT)</f>
        <v>13011.0487203155</v>
      </c>
      <c r="AJ2668" s="24" t="n">
        <f aca="false">IF(AR2668&gt;0,AI2668/AR2668,1000000000000)</f>
        <v>244.549301428496</v>
      </c>
      <c r="AK2668" s="8" t="n">
        <f aca="false">IF(AND(AP2668&gt;=V_NEED,AR2668&gt;=P_MIN,AQ2668&gt;=Z_MIN,F2668&lt;=N_CAP,D2668&lt;=R_MAX,OR(CORONA_REQ=0,O2668&gt;=G2668),OR(CORE_MODE&lt;&gt;3,E_CORE&lt;=E_NULL_MAX)),1,0)</f>
        <v>0</v>
      </c>
      <c r="AL2668" s="31" t="n">
        <f aca="false">IF(AK2668=1,IF(OBJECTIVE=1,AI2668,AJ2668),1000000000000)+ROW()*0.000000001</f>
        <v>1000000000000</v>
      </c>
      <c r="AM2668" s="31" t="n">
        <v>11.630037</v>
      </c>
      <c r="AN2668" s="41" t="n">
        <v>1.37501</v>
      </c>
      <c r="AO2668" s="31" t="n">
        <v>52.228507</v>
      </c>
      <c r="AP2668" s="31" t="n">
        <f aca="false">IF(CORE_MODE=1,G2668,IF(OR(CORE_MODE=3,CORE_MODE=4),G2668+(CHOOSE(N_CW+1,0,1,CW_N2,CW_N3,CW_N4,CW_N5,CW_N6)+CHOOSE(N_CW_A+1,0,CW_A1,CW_A2))*CW_PER_SWING*AM2668,AM2668))</f>
        <v>45.301997213731</v>
      </c>
      <c r="AQ2668" s="41" t="n">
        <f aca="false">IF(CORE_MODE=2,AN2668,K2668)</f>
        <v>1.387335</v>
      </c>
      <c r="AR2668" s="31" t="n">
        <f aca="false">IF(CORE_MODE=2,AO2668,L2668)</f>
        <v>53.204195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31" t="n">
        <v>20.62</v>
      </c>
      <c r="H2669" s="8" t="n">
        <v>60.330696</v>
      </c>
      <c r="I2669" s="8" t="n">
        <v>565.678239</v>
      </c>
      <c r="J2669" s="31" t="n">
        <v>9.376292</v>
      </c>
      <c r="K2669" s="41" t="n">
        <v>1.382644</v>
      </c>
      <c r="L2669" s="31" t="n">
        <v>8.460697</v>
      </c>
      <c r="M2669" s="8" t="n">
        <v>146</v>
      </c>
      <c r="N2669" s="8" t="n">
        <v>912</v>
      </c>
      <c r="O2669" s="31" t="n">
        <v>17.912044</v>
      </c>
      <c r="P2669" s="31" t="n">
        <v>12.60614</v>
      </c>
      <c r="Q2669" s="31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31" t="n">
        <v>5.723047</v>
      </c>
      <c r="W2669" s="41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2*ROUNDUP(G2669*1000/V_ZENER,0)*PRICE_Z+(4+IF(CORE_MODE=1,1,0)+IF(OR(CORE_MODE=3,CORE_MODE=4),1+2*N_CW+2*N_CW_A,0))*ROUNDUP(G2669*DIODE_SAFETY/V_STICK,0)*PRICE_STICK</f>
        <v>169.8</v>
      </c>
      <c r="AG2669" s="24" t="n">
        <f aca="false">SUM(X2669:AF2669)</f>
        <v>2202.6037674</v>
      </c>
      <c r="AH2669" s="20" t="n">
        <f aca="false">FIXED_BOM</f>
        <v>3666</v>
      </c>
      <c r="AI2669" s="24" t="n">
        <f aca="false">(AG2669+AH2669)*(1+CONT)</f>
        <v>6748.89433251</v>
      </c>
      <c r="AJ2669" s="24" t="n">
        <f aca="false">IF(AR2669&gt;0,AI2669/AR2669,1000000000000)</f>
        <v>797.675928178258</v>
      </c>
      <c r="AK2669" s="8" t="n">
        <f aca="false">IF(AND(AP2669&gt;=V_NEED,AR2669&gt;=P_MIN,AQ2669&gt;=Z_MIN,F2669&lt;=N_CAP,D2669&lt;=R_MAX,OR(CORONA_REQ=0,O2669&gt;=G2669),OR(CORE_MODE&lt;&gt;3,E_CORE&lt;=E_NULL_MAX)),1,0)</f>
        <v>0</v>
      </c>
      <c r="AL2669" s="31" t="n">
        <f aca="false">IF(AK2669=1,IF(OBJECTIVE=1,AI2669,AJ2669),1000000000000)+ROW()*0.000000001</f>
        <v>1000000000000</v>
      </c>
      <c r="AM2669" s="31" t="n">
        <v>11.213707</v>
      </c>
      <c r="AN2669" s="41" t="n">
        <v>1.313023</v>
      </c>
      <c r="AO2669" s="31" t="n">
        <v>7.46973</v>
      </c>
      <c r="AP2669" s="31" t="n">
        <f aca="false">IF(CORE_MODE=1,G2669,IF(OR(CORE_MODE=3,CORE_MODE=4),G2669+(CHOOSE(N_CW+1,0,1,CW_N2,CW_N3,CW_N4,CW_N5,CW_N6)+CHOOSE(N_CW_A+1,0,CW_A1,CW_A2))*CW_PER_SWING*AM2669,AM2669))</f>
        <v>44.418435458941</v>
      </c>
      <c r="AQ2669" s="41" t="n">
        <f aca="false">IF(CORE_MODE=2,AN2669,K2669)</f>
        <v>1.382644</v>
      </c>
      <c r="AR2669" s="31" t="n">
        <f aca="false">IF(CORE_MODE=2,AO2669,L2669)</f>
        <v>8.460697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31" t="n">
        <v>20.62</v>
      </c>
      <c r="H2670" s="8" t="n">
        <v>93.662522</v>
      </c>
      <c r="I2670" s="8" t="n">
        <v>888.922947</v>
      </c>
      <c r="J2670" s="31" t="n">
        <v>9.4907</v>
      </c>
      <c r="K2670" s="41" t="n">
        <v>1.415037</v>
      </c>
      <c r="L2670" s="31" t="n">
        <v>14.107152</v>
      </c>
      <c r="M2670" s="8" t="n">
        <v>224</v>
      </c>
      <c r="N2670" s="8" t="n">
        <v>1068</v>
      </c>
      <c r="O2670" s="31" t="n">
        <v>17.912044</v>
      </c>
      <c r="P2670" s="31" t="n">
        <v>18.90921</v>
      </c>
      <c r="Q2670" s="31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31" t="n">
        <v>8.000586</v>
      </c>
      <c r="W2670" s="41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2*ROUNDUP(G2670*1000/V_ZENER,0)*PRICE_Z+(4+IF(CORE_MODE=1,1,0)+IF(OR(CORE_MODE=3,CORE_MODE=4),1+2*N_CW+2*N_CW_A,0))*ROUNDUP(G2670*DIODE_SAFETY/V_STICK,0)*PRICE_STICK</f>
        <v>169.8</v>
      </c>
      <c r="AG2670" s="24" t="n">
        <f aca="false">SUM(X2670:AF2670)</f>
        <v>3104.28412232</v>
      </c>
      <c r="AH2670" s="20" t="n">
        <f aca="false">FIXED_BOM</f>
        <v>3666</v>
      </c>
      <c r="AI2670" s="24" t="n">
        <f aca="false">(AG2670+AH2670)*(1+CONT)</f>
        <v>7785.826740668</v>
      </c>
      <c r="AJ2670" s="24" t="n">
        <f aca="false">IF(AR2670&gt;0,AI2670/AR2670,1000000000000)</f>
        <v>551.906347976402</v>
      </c>
      <c r="AK2670" s="8" t="n">
        <f aca="false">IF(AND(AP2670&gt;=V_NEED,AR2670&gt;=P_MIN,AQ2670&gt;=Z_MIN,F2670&lt;=N_CAP,D2670&lt;=R_MAX,OR(CORONA_REQ=0,O2670&gt;=G2670),OR(CORE_MODE&lt;&gt;3,E_CORE&lt;=E_NULL_MAX)),1,0)</f>
        <v>0</v>
      </c>
      <c r="AL2670" s="31" t="n">
        <f aca="false">IF(AK2670=1,IF(OBJECTIVE=1,AI2670,AJ2670),1000000000000)+ROW()*0.000000001</f>
        <v>1000000000000</v>
      </c>
      <c r="AM2670" s="31" t="n">
        <v>11.307372</v>
      </c>
      <c r="AN2670" s="41" t="n">
        <v>1.36638</v>
      </c>
      <c r="AO2670" s="31" t="n">
        <v>13.123546</v>
      </c>
      <c r="AP2670" s="31" t="n">
        <f aca="false">IF(CORE_MODE=1,G2670,IF(OR(CORE_MODE=3,CORE_MODE=4),G2670+(CHOOSE(N_CW+1,0,1,CW_N2,CW_N3,CW_N4,CW_N5,CW_N6)+CHOOSE(N_CW_A+1,0,CW_A1,CW_A2))*CW_PER_SWING*AM2670,AM2670))</f>
        <v>44.617217222836</v>
      </c>
      <c r="AQ2670" s="41" t="n">
        <f aca="false">IF(CORE_MODE=2,AN2670,K2670)</f>
        <v>1.415037</v>
      </c>
      <c r="AR2670" s="31" t="n">
        <f aca="false">IF(CORE_MODE=2,AO2670,L2670)</f>
        <v>14.107152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31" t="n">
        <v>20.62</v>
      </c>
      <c r="H2671" s="8" t="n">
        <v>126.994349</v>
      </c>
      <c r="I2671" s="8" t="n">
        <v>1212.167655</v>
      </c>
      <c r="J2671" s="31" t="n">
        <v>9.545052</v>
      </c>
      <c r="K2671" s="41" t="n">
        <v>1.430974</v>
      </c>
      <c r="L2671" s="31" t="n">
        <v>19.753866</v>
      </c>
      <c r="M2671" s="8" t="n">
        <v>289</v>
      </c>
      <c r="N2671" s="8" t="n">
        <v>1198</v>
      </c>
      <c r="O2671" s="31" t="n">
        <v>17.912044</v>
      </c>
      <c r="P2671" s="31" t="n">
        <v>25.21228</v>
      </c>
      <c r="Q2671" s="31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31" t="n">
        <v>9.898535</v>
      </c>
      <c r="W2671" s="41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2*ROUNDUP(G2671*1000/V_ZENER,0)*PRICE_Z+(4+IF(CORE_MODE=1,1,0)+IF(OR(CORE_MODE=3,CORE_MODE=4),1+2*N_CW+2*N_CW_A,0))*ROUNDUP(G2671*DIODE_SAFETY/V_STICK,0)*PRICE_STICK</f>
        <v>169.8</v>
      </c>
      <c r="AG2671" s="24" t="n">
        <f aca="false">SUM(X2671:AF2671)</f>
        <v>3855.28209201</v>
      </c>
      <c r="AH2671" s="20" t="n">
        <f aca="false">FIXED_BOM</f>
        <v>3666</v>
      </c>
      <c r="AI2671" s="24" t="n">
        <f aca="false">(AG2671+AH2671)*(1+CONT)</f>
        <v>8649.4744058115</v>
      </c>
      <c r="AJ2671" s="24" t="n">
        <f aca="false">IF(AR2671&gt;0,AI2671/AR2671,1000000000000)</f>
        <v>437.862361008802</v>
      </c>
      <c r="AK2671" s="8" t="n">
        <f aca="false">IF(AND(AP2671&gt;=V_NEED,AR2671&gt;=P_MIN,AQ2671&gt;=Z_MIN,F2671&lt;=N_CAP,D2671&lt;=R_MAX,OR(CORONA_REQ=0,O2671&gt;=G2671),OR(CORE_MODE&lt;&gt;3,E_CORE&lt;=E_NULL_MAX)),1,0)</f>
        <v>0</v>
      </c>
      <c r="AL2671" s="31" t="n">
        <f aca="false">IF(AK2671=1,IF(OBJECTIVE=1,AI2671,AJ2671),1000000000000)+ROW()*0.000000001</f>
        <v>1000000000000</v>
      </c>
      <c r="AM2671" s="31" t="n">
        <v>11.372357</v>
      </c>
      <c r="AN2671" s="41" t="n">
        <v>1.392965</v>
      </c>
      <c r="AO2671" s="31" t="n">
        <v>18.73903</v>
      </c>
      <c r="AP2671" s="31" t="n">
        <f aca="false">IF(CORE_MODE=1,G2671,IF(OR(CORE_MODE=3,CORE_MODE=4),G2671+(CHOOSE(N_CW+1,0,1,CW_N2,CW_N3,CW_N4,CW_N5,CW_N6)+CHOOSE(N_CW_A+1,0,CW_A1,CW_A2))*CW_PER_SWING*AM2671,AM2671))</f>
        <v>44.755132483891</v>
      </c>
      <c r="AQ2671" s="41" t="n">
        <f aca="false">IF(CORE_MODE=2,AN2671,K2671)</f>
        <v>1.430974</v>
      </c>
      <c r="AR2671" s="31" t="n">
        <f aca="false">IF(CORE_MODE=2,AO2671,L2671)</f>
        <v>19.753866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31" t="n">
        <v>20.62</v>
      </c>
      <c r="H2672" s="8" t="n">
        <v>160.326175</v>
      </c>
      <c r="I2672" s="8" t="n">
        <v>1535.412363</v>
      </c>
      <c r="J2672" s="31" t="n">
        <v>9.576804</v>
      </c>
      <c r="K2672" s="41" t="n">
        <v>1.440614</v>
      </c>
      <c r="L2672" s="31" t="n">
        <v>25.436636</v>
      </c>
      <c r="M2672" s="8" t="n">
        <v>354</v>
      </c>
      <c r="N2672" s="8" t="n">
        <v>1328</v>
      </c>
      <c r="O2672" s="31" t="n">
        <v>17.912044</v>
      </c>
      <c r="P2672" s="31" t="n">
        <v>31.51535</v>
      </c>
      <c r="Q2672" s="31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31" t="n">
        <v>11.796484</v>
      </c>
      <c r="W2672" s="41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2*ROUNDUP(G2672*1000/V_ZENER,0)*PRICE_Z+(4+IF(CORE_MODE=1,1,0)+IF(OR(CORE_MODE=3,CORE_MODE=4),1+2*N_CW+2*N_CW_A,0))*ROUNDUP(G2672*DIODE_SAFETY/V_STICK,0)*PRICE_STICK</f>
        <v>169.8</v>
      </c>
      <c r="AG2672" s="24" t="n">
        <f aca="false">SUM(X2672:AF2672)</f>
        <v>4606.28007217</v>
      </c>
      <c r="AH2672" s="20" t="n">
        <f aca="false">FIXED_BOM</f>
        <v>3666</v>
      </c>
      <c r="AI2672" s="24" t="n">
        <f aca="false">(AG2672+AH2672)*(1+CONT)</f>
        <v>9513.1220829955</v>
      </c>
      <c r="AJ2672" s="24" t="n">
        <f aca="false">IF(AR2672&gt;0,AI2672/AR2672,1000000000000)</f>
        <v>373.992932202022</v>
      </c>
      <c r="AK2672" s="8" t="n">
        <f aca="false">IF(AND(AP2672&gt;=V_NEED,AR2672&gt;=P_MIN,AQ2672&gt;=Z_MIN,F2672&lt;=N_CAP,D2672&lt;=R_MAX,OR(CORONA_REQ=0,O2672&gt;=G2672),OR(CORE_MODE&lt;&gt;3,E_CORE&lt;=E_NULL_MAX)),1,0)</f>
        <v>0</v>
      </c>
      <c r="AL2672" s="31" t="n">
        <f aca="false">IF(AK2672=1,IF(OBJECTIVE=1,AI2672,AJ2672),1000000000000)+ROW()*0.000000001</f>
        <v>1000000000000</v>
      </c>
      <c r="AM2672" s="31" t="n">
        <v>11.425155</v>
      </c>
      <c r="AN2672" s="41" t="n">
        <v>1.410609</v>
      </c>
      <c r="AO2672" s="31" t="n">
        <v>24.466771</v>
      </c>
      <c r="AP2672" s="31" t="n">
        <f aca="false">IF(CORE_MODE=1,G2672,IF(OR(CORE_MODE=3,CORE_MODE=4),G2672+(CHOOSE(N_CW+1,0,1,CW_N2,CW_N3,CW_N4,CW_N5,CW_N6)+CHOOSE(N_CW_A+1,0,CW_A1,CW_A2))*CW_PER_SWING*AM2672,AM2672))</f>
        <v>44.867183725765</v>
      </c>
      <c r="AQ2672" s="41" t="n">
        <f aca="false">IF(CORE_MODE=2,AN2672,K2672)</f>
        <v>1.440614</v>
      </c>
      <c r="AR2672" s="31" t="n">
        <f aca="false">IF(CORE_MODE=2,AO2672,L2672)</f>
        <v>25.436636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31" t="n">
        <v>20.62</v>
      </c>
      <c r="H2673" s="8" t="n">
        <v>193.658002</v>
      </c>
      <c r="I2673" s="8" t="n">
        <v>1858.657071</v>
      </c>
      <c r="J2673" s="31" t="n">
        <v>9.597626</v>
      </c>
      <c r="K2673" s="41" t="n">
        <v>1.446559</v>
      </c>
      <c r="L2673" s="31" t="n">
        <v>31.086648</v>
      </c>
      <c r="M2673" s="8" t="n">
        <v>432</v>
      </c>
      <c r="N2673" s="8" t="n">
        <v>1484</v>
      </c>
      <c r="O2673" s="31" t="n">
        <v>17.912044</v>
      </c>
      <c r="P2673" s="31" t="n">
        <v>37.81842</v>
      </c>
      <c r="Q2673" s="31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31" t="n">
        <v>14.074023</v>
      </c>
      <c r="W2673" s="41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2*ROUNDUP(G2673*1000/V_ZENER,0)*PRICE_Z+(4+IF(CORE_MODE=1,1,0)+IF(OR(CORE_MODE=3,CORE_MODE=4),1+2*N_CW+2*N_CW_A,0))*ROUNDUP(G2673*DIODE_SAFETY/V_STICK,0)*PRICE_STICK</f>
        <v>169.8</v>
      </c>
      <c r="AG2673" s="24" t="n">
        <f aca="false">SUM(X2673:AF2673)</f>
        <v>5507.96041512</v>
      </c>
      <c r="AH2673" s="20" t="n">
        <f aca="false">FIXED_BOM</f>
        <v>3666</v>
      </c>
      <c r="AI2673" s="24" t="n">
        <f aca="false">(AG2673+AH2673)*(1+CONT)</f>
        <v>10550.054477388</v>
      </c>
      <c r="AJ2673" s="24" t="n">
        <f aca="false">IF(AR2673&gt;0,AI2673/AR2673,1000000000000)</f>
        <v>339.375749916427</v>
      </c>
      <c r="AK2673" s="8" t="n">
        <f aca="false">IF(AND(AP2673&gt;=V_NEED,AR2673&gt;=P_MIN,AQ2673&gt;=Z_MIN,F2673&lt;=N_CAP,D2673&lt;=R_MAX,OR(CORONA_REQ=0,O2673&gt;=G2673),OR(CORE_MODE&lt;&gt;3,E_CORE&lt;=E_NULL_MAX)),1,0)</f>
        <v>0</v>
      </c>
      <c r="AL2673" s="31" t="n">
        <f aca="false">IF(AK2673=1,IF(OBJECTIVE=1,AI2673,AJ2673),1000000000000)+ROW()*0.000000001</f>
        <v>1000000000000</v>
      </c>
      <c r="AM2673" s="31" t="n">
        <v>11.49455</v>
      </c>
      <c r="AN2673" s="41" t="n">
        <v>1.420466</v>
      </c>
      <c r="AO2673" s="31" t="n">
        <v>30.073597</v>
      </c>
      <c r="AP2673" s="31" t="n">
        <f aca="false">IF(CORE_MODE=1,G2673,IF(OR(CORE_MODE=3,CORE_MODE=4),G2673+(CHOOSE(N_CW+1,0,1,CW_N2,CW_N3,CW_N4,CW_N5,CW_N6)+CHOOSE(N_CW_A+1,0,CW_A1,CW_A2))*CW_PER_SWING*AM2673,AM2673))</f>
        <v>45.01445816665</v>
      </c>
      <c r="AQ2673" s="41" t="n">
        <f aca="false">IF(CORE_MODE=2,AN2673,K2673)</f>
        <v>1.446559</v>
      </c>
      <c r="AR2673" s="31" t="n">
        <f aca="false">IF(CORE_MODE=2,AO2673,L2673)</f>
        <v>31.086648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31" t="n">
        <v>20.62</v>
      </c>
      <c r="H2674" s="8" t="n">
        <v>260.321654</v>
      </c>
      <c r="I2674" s="8" t="n">
        <v>2505.146487</v>
      </c>
      <c r="J2674" s="31" t="n">
        <v>9.623274</v>
      </c>
      <c r="K2674" s="41" t="n">
        <v>1.454537</v>
      </c>
      <c r="L2674" s="31" t="n">
        <v>42.429797</v>
      </c>
      <c r="M2674" s="8" t="n">
        <v>575</v>
      </c>
      <c r="N2674" s="8" t="n">
        <v>1770</v>
      </c>
      <c r="O2674" s="31" t="n">
        <v>17.912044</v>
      </c>
      <c r="P2674" s="31" t="n">
        <v>50.42456</v>
      </c>
      <c r="Q2674" s="31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31" t="n">
        <v>18.249512</v>
      </c>
      <c r="W2674" s="41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2*ROUNDUP(G2674*1000/V_ZENER,0)*PRICE_Z+(4+IF(CORE_MODE=1,1,0)+IF(OR(CORE_MODE=3,CORE_MODE=4),1+2*N_CW+2*N_CW_A,0))*ROUNDUP(G2674*DIODE_SAFETY/V_STICK,0)*PRICE_STICK</f>
        <v>169.8</v>
      </c>
      <c r="AG2674" s="24" t="n">
        <f aca="false">SUM(X2674:AF2674)</f>
        <v>7160.63879973</v>
      </c>
      <c r="AH2674" s="20" t="n">
        <f aca="false">FIXED_BOM</f>
        <v>3666</v>
      </c>
      <c r="AI2674" s="24" t="n">
        <f aca="false">(AG2674+AH2674)*(1+CONT)</f>
        <v>12450.6346196895</v>
      </c>
      <c r="AJ2674" s="24" t="n">
        <f aca="false">IF(AR2674&gt;0,AI2674/AR2674,1000000000000)</f>
        <v>293.440824609401</v>
      </c>
      <c r="AK2674" s="8" t="n">
        <f aca="false">IF(AND(AP2674&gt;=V_NEED,AR2674&gt;=P_MIN,AQ2674&gt;=Z_MIN,F2674&lt;=N_CAP,D2674&lt;=R_MAX,OR(CORONA_REQ=0,O2674&gt;=G2674),OR(CORE_MODE&lt;&gt;3,E_CORE&lt;=E_NULL_MAX)),1,0)</f>
        <v>0</v>
      </c>
      <c r="AL2674" s="31" t="n">
        <f aca="false">IF(AK2674=1,IF(OBJECTIVE=1,AI2674,AJ2674),1000000000000)+ROW()*0.000000001</f>
        <v>1000000000000</v>
      </c>
      <c r="AM2674" s="31" t="n">
        <v>11.602751</v>
      </c>
      <c r="AN2674" s="41" t="n">
        <v>1.434653</v>
      </c>
      <c r="AO2674" s="31" t="n">
        <v>41.413766</v>
      </c>
      <c r="AP2674" s="31" t="n">
        <f aca="false">IF(CORE_MODE=1,G2674,IF(OR(CORE_MODE=3,CORE_MODE=4),G2674+(CHOOSE(N_CW+1,0,1,CW_N2,CW_N3,CW_N4,CW_N5,CW_N6)+CHOOSE(N_CW_A+1,0,CW_A1,CW_A2))*CW_PER_SWING*AM2674,AM2674))</f>
        <v>45.244089145513</v>
      </c>
      <c r="AQ2674" s="41" t="n">
        <f aca="false">IF(CORE_MODE=2,AN2674,K2674)</f>
        <v>1.454537</v>
      </c>
      <c r="AR2674" s="31" t="n">
        <f aca="false">IF(CORE_MODE=2,AO2674,L2674)</f>
        <v>42.429797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31" t="n">
        <v>20.62</v>
      </c>
      <c r="H2675" s="8" t="n">
        <v>79.280675</v>
      </c>
      <c r="I2675" s="8" t="n">
        <v>679.893816</v>
      </c>
      <c r="J2675" s="31" t="n">
        <v>8.575782</v>
      </c>
      <c r="K2675" s="41" t="n">
        <v>1.377872</v>
      </c>
      <c r="L2675" s="31" t="n">
        <v>10.09875</v>
      </c>
      <c r="M2675" s="8" t="n">
        <v>159</v>
      </c>
      <c r="N2675" s="8" t="n">
        <v>938</v>
      </c>
      <c r="O2675" s="31" t="n">
        <v>17.912044</v>
      </c>
      <c r="P2675" s="31" t="n">
        <v>14.981184</v>
      </c>
      <c r="Q2675" s="31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31" t="n">
        <v>6.102637</v>
      </c>
      <c r="W2675" s="41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2*ROUNDUP(G2675*1000/V_ZENER,0)*PRICE_Z+(4+IF(CORE_MODE=1,1,0)+IF(OR(CORE_MODE=3,CORE_MODE=4),1+2*N_CW+2*N_CW_A,0))*ROUNDUP(G2675*DIODE_SAFETY/V_STICK,0)*PRICE_STICK</f>
        <v>169.8</v>
      </c>
      <c r="AG2675" s="24" t="n">
        <f aca="false">SUM(X2675:AF2675)</f>
        <v>2381.71541234</v>
      </c>
      <c r="AH2675" s="20" t="n">
        <f aca="false">FIXED_BOM</f>
        <v>3666</v>
      </c>
      <c r="AI2675" s="24" t="n">
        <f aca="false">(AG2675+AH2675)*(1+CONT)</f>
        <v>6954.872724191</v>
      </c>
      <c r="AJ2675" s="24" t="n">
        <f aca="false">IF(AR2675&gt;0,AI2675/AR2675,1000000000000)</f>
        <v>688.686493297784</v>
      </c>
      <c r="AK2675" s="8" t="n">
        <f aca="false">IF(AND(AP2675&gt;=V_NEED,AR2675&gt;=P_MIN,AQ2675&gt;=Z_MIN,F2675&lt;=N_CAP,D2675&lt;=R_MAX,OR(CORONA_REQ=0,O2675&gt;=G2675),OR(CORE_MODE&lt;&gt;3,E_CORE&lt;=E_NULL_MAX)),1,0)</f>
        <v>0</v>
      </c>
      <c r="AL2675" s="31" t="n">
        <f aca="false">IF(AK2675=1,IF(OBJECTIVE=1,AI2675,AJ2675),1000000000000)+ROW()*0.000000001</f>
        <v>1000000000000</v>
      </c>
      <c r="AM2675" s="31" t="n">
        <v>11.217933</v>
      </c>
      <c r="AN2675" s="41" t="n">
        <v>1.319669</v>
      </c>
      <c r="AO2675" s="31" t="n">
        <v>9.114948</v>
      </c>
      <c r="AP2675" s="31" t="n">
        <f aca="false">IF(CORE_MODE=1,G2675,IF(OR(CORE_MODE=3,CORE_MODE=4),G2675+(CHOOSE(N_CW+1,0,1,CW_N2,CW_N3,CW_N4,CW_N5,CW_N6)+CHOOSE(N_CW_A+1,0,CW_A1,CW_A2))*CW_PER_SWING*AM2675,AM2675))</f>
        <v>44.427404142379</v>
      </c>
      <c r="AQ2675" s="41" t="n">
        <f aca="false">IF(CORE_MODE=2,AN2675,K2675)</f>
        <v>1.377872</v>
      </c>
      <c r="AR2675" s="31" t="n">
        <f aca="false">IF(CORE_MODE=2,AO2675,L2675)</f>
        <v>10.09875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31" t="n">
        <v>20.62</v>
      </c>
      <c r="H2676" s="8" t="n">
        <v>123.441061</v>
      </c>
      <c r="I2676" s="8" t="n">
        <v>1068.404569</v>
      </c>
      <c r="J2676" s="31" t="n">
        <v>8.65518</v>
      </c>
      <c r="K2676" s="41" t="n">
        <v>1.404418</v>
      </c>
      <c r="L2676" s="31" t="n">
        <v>16.668396</v>
      </c>
      <c r="M2676" s="8" t="n">
        <v>224</v>
      </c>
      <c r="N2676" s="8" t="n">
        <v>1068</v>
      </c>
      <c r="O2676" s="31" t="n">
        <v>17.912044</v>
      </c>
      <c r="P2676" s="31" t="n">
        <v>22.471776</v>
      </c>
      <c r="Q2676" s="31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31" t="n">
        <v>8.000586</v>
      </c>
      <c r="W2676" s="41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2*ROUNDUP(G2676*1000/V_ZENER,0)*PRICE_Z+(4+IF(CORE_MODE=1,1,0)+IF(OR(CORE_MODE=3,CORE_MODE=4),1+2*N_CW+2*N_CW_A,0))*ROUNDUP(G2676*DIODE_SAFETY/V_STICK,0)*PRICE_STICK</f>
        <v>169.8</v>
      </c>
      <c r="AG2676" s="24" t="n">
        <f aca="false">SUM(X2676:AF2676)</f>
        <v>3146.92803734</v>
      </c>
      <c r="AH2676" s="20" t="n">
        <f aca="false">FIXED_BOM</f>
        <v>3666</v>
      </c>
      <c r="AI2676" s="24" t="n">
        <f aca="false">(AG2676+AH2676)*(1+CONT)</f>
        <v>7834.867242941</v>
      </c>
      <c r="AJ2676" s="24" t="n">
        <f aca="false">IF(AR2676&gt;0,AI2676/AR2676,1000000000000)</f>
        <v>470.043262887503</v>
      </c>
      <c r="AK2676" s="8" t="n">
        <f aca="false">IF(AND(AP2676&gt;=V_NEED,AR2676&gt;=P_MIN,AQ2676&gt;=Z_MIN,F2676&lt;=N_CAP,D2676&lt;=R_MAX,OR(CORONA_REQ=0,O2676&gt;=G2676),OR(CORE_MODE&lt;&gt;3,E_CORE&lt;=E_NULL_MAX)),1,0)</f>
        <v>0</v>
      </c>
      <c r="AL2676" s="31" t="n">
        <f aca="false">IF(AK2676=1,IF(OBJECTIVE=1,AI2676,AJ2676),1000000000000)+ROW()*0.000000001</f>
        <v>1000000000000</v>
      </c>
      <c r="AM2676" s="31" t="n">
        <v>11.31185</v>
      </c>
      <c r="AN2676" s="41" t="n">
        <v>1.363695</v>
      </c>
      <c r="AO2676" s="31" t="n">
        <v>15.666187</v>
      </c>
      <c r="AP2676" s="31" t="n">
        <f aca="false">IF(CORE_MODE=1,G2676,IF(OR(CORE_MODE=3,CORE_MODE=4),G2676+(CHOOSE(N_CW+1,0,1,CW_N2,CW_N3,CW_N4,CW_N5,CW_N6)+CHOOSE(N_CW_A+1,0,CW_A1,CW_A2))*CW_PER_SWING*AM2676,AM2676))</f>
        <v>44.62672071655</v>
      </c>
      <c r="AQ2676" s="41" t="n">
        <f aca="false">IF(CORE_MODE=2,AN2676,K2676)</f>
        <v>1.404418</v>
      </c>
      <c r="AR2676" s="31" t="n">
        <f aca="false">IF(CORE_MODE=2,AO2676,L2676)</f>
        <v>16.668396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31" t="n">
        <v>20.62</v>
      </c>
      <c r="H2677" s="8" t="n">
        <v>167.601446</v>
      </c>
      <c r="I2677" s="8" t="n">
        <v>1456.915321</v>
      </c>
      <c r="J2677" s="31" t="n">
        <v>8.692737</v>
      </c>
      <c r="K2677" s="41" t="n">
        <v>1.417101</v>
      </c>
      <c r="L2677" s="31" t="n">
        <v>23.241304</v>
      </c>
      <c r="M2677" s="8" t="n">
        <v>302</v>
      </c>
      <c r="N2677" s="8" t="n">
        <v>1224</v>
      </c>
      <c r="O2677" s="31" t="n">
        <v>17.912044</v>
      </c>
      <c r="P2677" s="31" t="n">
        <v>29.962368</v>
      </c>
      <c r="Q2677" s="31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31" t="n">
        <v>10.278125</v>
      </c>
      <c r="W2677" s="41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2*ROUNDUP(G2677*1000/V_ZENER,0)*PRICE_Z+(4+IF(CORE_MODE=1,1,0)+IF(OR(CORE_MODE=3,CORE_MODE=4),1+2*N_CW+2*N_CW_A,0))*ROUNDUP(G2677*DIODE_SAFETY/V_STICK,0)*PRICE_STICK</f>
        <v>169.8</v>
      </c>
      <c r="AG2677" s="24" t="n">
        <f aca="false">SUM(X2677:AF2677)</f>
        <v>4062.82301363</v>
      </c>
      <c r="AH2677" s="20" t="n">
        <f aca="false">FIXED_BOM</f>
        <v>3666</v>
      </c>
      <c r="AI2677" s="24" t="n">
        <f aca="false">(AG2677+AH2677)*(1+CONT)</f>
        <v>8888.1464656745</v>
      </c>
      <c r="AJ2677" s="24" t="n">
        <f aca="false">IF(AR2677&gt;0,AI2677/AR2677,1000000000000)</f>
        <v>382.428906126545</v>
      </c>
      <c r="AK2677" s="8" t="n">
        <f aca="false">IF(AND(AP2677&gt;=V_NEED,AR2677&gt;=P_MIN,AQ2677&gt;=Z_MIN,F2677&lt;=N_CAP,D2677&lt;=R_MAX,OR(CORONA_REQ=0,O2677&gt;=G2677),OR(CORE_MODE&lt;&gt;3,E_CORE&lt;=E_NULL_MAX)),1,0)</f>
        <v>0</v>
      </c>
      <c r="AL2677" s="31" t="n">
        <f aca="false">IF(AK2677=1,IF(OBJECTIVE=1,AI2677,AJ2677),1000000000000)+ROW()*0.000000001</f>
        <v>1000000000000</v>
      </c>
      <c r="AM2677" s="31" t="n">
        <v>11.376456</v>
      </c>
      <c r="AN2677" s="41" t="n">
        <v>1.386862</v>
      </c>
      <c r="AO2677" s="31" t="n">
        <v>22.279195</v>
      </c>
      <c r="AP2677" s="31" t="n">
        <f aca="false">IF(CORE_MODE=1,G2677,IF(OR(CORE_MODE=3,CORE_MODE=4),G2677+(CHOOSE(N_CW+1,0,1,CW_N2,CW_N3,CW_N4,CW_N5,CW_N6)+CHOOSE(N_CW_A+1,0,CW_A1,CW_A2))*CW_PER_SWING*AM2677,AM2677))</f>
        <v>44.763831639928</v>
      </c>
      <c r="AQ2677" s="41" t="n">
        <f aca="false">IF(CORE_MODE=2,AN2677,K2677)</f>
        <v>1.417101</v>
      </c>
      <c r="AR2677" s="31" t="n">
        <f aca="false">IF(CORE_MODE=2,AO2677,L2677)</f>
        <v>23.241304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31" t="n">
        <v>20.62</v>
      </c>
      <c r="H2678" s="8" t="n">
        <v>211.761832</v>
      </c>
      <c r="I2678" s="8" t="n">
        <v>1845.426073</v>
      </c>
      <c r="J2678" s="31" t="n">
        <v>8.71463</v>
      </c>
      <c r="K2678" s="41" t="n">
        <v>1.425001</v>
      </c>
      <c r="L2678" s="31" t="n">
        <v>29.839935</v>
      </c>
      <c r="M2678" s="8" t="n">
        <v>380</v>
      </c>
      <c r="N2678" s="8" t="n">
        <v>1380</v>
      </c>
      <c r="O2678" s="31" t="n">
        <v>17.912044</v>
      </c>
      <c r="P2678" s="31" t="n">
        <v>37.45296</v>
      </c>
      <c r="Q2678" s="31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31" t="n">
        <v>12.555664</v>
      </c>
      <c r="W2678" s="41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2*ROUNDUP(G2678*1000/V_ZENER,0)*PRICE_Z+(4+IF(CORE_MODE=1,1,0)+IF(OR(CORE_MODE=3,CORE_MODE=4),1+2*N_CW+2*N_CW_A,0))*ROUNDUP(G2678*DIODE_SAFETY/V_STICK,0)*PRICE_STICK</f>
        <v>169.8</v>
      </c>
      <c r="AG2678" s="24" t="n">
        <f aca="false">SUM(X2678:AF2678)</f>
        <v>4978.71799642</v>
      </c>
      <c r="AH2678" s="20" t="n">
        <f aca="false">FIXED_BOM</f>
        <v>3666</v>
      </c>
      <c r="AI2678" s="24" t="n">
        <f aca="false">(AG2678+AH2678)*(1+CONT)</f>
        <v>9941.425695883</v>
      </c>
      <c r="AJ2678" s="24" t="n">
        <f aca="false">IF(AR2678&gt;0,AI2678/AR2678,1000000000000)</f>
        <v>333.158423296934</v>
      </c>
      <c r="AK2678" s="8" t="n">
        <f aca="false">IF(AND(AP2678&gt;=V_NEED,AR2678&gt;=P_MIN,AQ2678&gt;=Z_MIN,F2678&lt;=N_CAP,D2678&lt;=R_MAX,OR(CORONA_REQ=0,O2678&gt;=G2678),OR(CORE_MODE&lt;&gt;3,E_CORE&lt;=E_NULL_MAX)),1,0)</f>
        <v>0</v>
      </c>
      <c r="AL2678" s="31" t="n">
        <f aca="false">IF(AK2678=1,IF(OBJECTIVE=1,AI2678,AJ2678),1000000000000)+ROW()*0.000000001</f>
        <v>1000000000000</v>
      </c>
      <c r="AM2678" s="31" t="n">
        <v>11.457099</v>
      </c>
      <c r="AN2678" s="41" t="n">
        <v>1.399824</v>
      </c>
      <c r="AO2678" s="31" t="n">
        <v>28.840264</v>
      </c>
      <c r="AP2678" s="31" t="n">
        <f aca="false">IF(CORE_MODE=1,G2678,IF(OR(CORE_MODE=3,CORE_MODE=4),G2678+(CHOOSE(N_CW+1,0,1,CW_N2,CW_N3,CW_N4,CW_N5,CW_N6)+CHOOSE(N_CW_A+1,0,CW_A1,CW_A2))*CW_PER_SWING*AM2678,AM2678))</f>
        <v>44.934977295037</v>
      </c>
      <c r="AQ2678" s="41" t="n">
        <f aca="false">IF(CORE_MODE=2,AN2678,K2678)</f>
        <v>1.425001</v>
      </c>
      <c r="AR2678" s="31" t="n">
        <f aca="false">IF(CORE_MODE=2,AO2678,L2678)</f>
        <v>29.839935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31" t="n">
        <v>20.62</v>
      </c>
      <c r="H2679" s="8" t="n">
        <v>255.922218</v>
      </c>
      <c r="I2679" s="8" t="n">
        <v>2233.936825</v>
      </c>
      <c r="J2679" s="31" t="n">
        <v>8.728968</v>
      </c>
      <c r="K2679" s="41" t="n">
        <v>1.429998</v>
      </c>
      <c r="L2679" s="31" t="n">
        <v>36.44802</v>
      </c>
      <c r="M2679" s="8" t="n">
        <v>458</v>
      </c>
      <c r="N2679" s="8" t="n">
        <v>1536</v>
      </c>
      <c r="O2679" s="31" t="n">
        <v>17.912044</v>
      </c>
      <c r="P2679" s="31" t="n">
        <v>44.943552</v>
      </c>
      <c r="Q2679" s="31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31" t="n">
        <v>14.833203</v>
      </c>
      <c r="W2679" s="41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2*ROUNDUP(G2679*1000/V_ZENER,0)*PRICE_Z+(4+IF(CORE_MODE=1,1,0)+IF(OR(CORE_MODE=3,CORE_MODE=4),1+2*N_CW+2*N_CW_A,0))*ROUNDUP(G2679*DIODE_SAFETY/V_STICK,0)*PRICE_STICK</f>
        <v>169.8</v>
      </c>
      <c r="AG2679" s="24" t="n">
        <f aca="false">SUM(X2679:AF2679)</f>
        <v>5894.61303771</v>
      </c>
      <c r="AH2679" s="20" t="n">
        <f aca="false">FIXED_BOM</f>
        <v>3666</v>
      </c>
      <c r="AI2679" s="24" t="n">
        <f aca="false">(AG2679+AH2679)*(1+CONT)</f>
        <v>10994.7049933665</v>
      </c>
      <c r="AJ2679" s="24" t="n">
        <f aca="false">IF(AR2679&gt;0,AI2679/AR2679,1000000000000)</f>
        <v>301.654383238555</v>
      </c>
      <c r="AK2679" s="8" t="n">
        <f aca="false">IF(AND(AP2679&gt;=V_NEED,AR2679&gt;=P_MIN,AQ2679&gt;=Z_MIN,F2679&lt;=N_CAP,D2679&lt;=R_MAX,OR(CORONA_REQ=0,O2679&gt;=G2679),OR(CORE_MODE&lt;&gt;3,E_CORE&lt;=E_NULL_MAX)),1,0)</f>
        <v>0</v>
      </c>
      <c r="AL2679" s="31" t="n">
        <f aca="false">IF(AK2679=1,IF(OBJECTIVE=1,AI2679,AJ2679),1000000000000)+ROW()*0.000000001</f>
        <v>1000000000000</v>
      </c>
      <c r="AM2679" s="31" t="n">
        <v>11.52576</v>
      </c>
      <c r="AN2679" s="41" t="n">
        <v>1.408627</v>
      </c>
      <c r="AO2679" s="31" t="n">
        <v>35.432942</v>
      </c>
      <c r="AP2679" s="31" t="n">
        <f aca="false">IF(CORE_MODE=1,G2679,IF(OR(CORE_MODE=3,CORE_MODE=4),G2679+(CHOOSE(N_CW+1,0,1,CW_N2,CW_N3,CW_N4,CW_N5,CW_N6)+CHOOSE(N_CW_A+1,0,CW_A1,CW_A2))*CW_PER_SWING*AM2679,AM2679))</f>
        <v>45.08069399488</v>
      </c>
      <c r="AQ2679" s="41" t="n">
        <f aca="false">IF(CORE_MODE=2,AN2679,K2679)</f>
        <v>1.429998</v>
      </c>
      <c r="AR2679" s="31" t="n">
        <f aca="false">IF(CORE_MODE=2,AO2679,L2679)</f>
        <v>36.44802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31" t="n">
        <v>20.62</v>
      </c>
      <c r="H2680" s="8" t="n">
        <v>344.242989</v>
      </c>
      <c r="I2680" s="8" t="n">
        <v>3010.95833</v>
      </c>
      <c r="J2680" s="31" t="n">
        <v>8.746608</v>
      </c>
      <c r="K2680" s="41" t="n">
        <v>1.436624</v>
      </c>
      <c r="L2680" s="31" t="n">
        <v>49.636848</v>
      </c>
      <c r="M2680" s="8" t="n">
        <v>601</v>
      </c>
      <c r="N2680" s="8" t="n">
        <v>1822</v>
      </c>
      <c r="O2680" s="31" t="n">
        <v>17.912044</v>
      </c>
      <c r="P2680" s="31" t="n">
        <v>59.924736</v>
      </c>
      <c r="Q2680" s="31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31" t="n">
        <v>19.008691</v>
      </c>
      <c r="W2680" s="41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2*ROUNDUP(G2680*1000/V_ZENER,0)*PRICE_Z+(4+IF(CORE_MODE=1,1,0)+IF(OR(CORE_MODE=3,CORE_MODE=4),1+2*N_CW+2*N_CW_A,0))*ROUNDUP(G2680*DIODE_SAFETY/V_STICK,0)*PRICE_STICK</f>
        <v>169.8</v>
      </c>
      <c r="AG2680" s="24" t="n">
        <f aca="false">SUM(X2680:AF2680)</f>
        <v>7575.720639</v>
      </c>
      <c r="AH2680" s="20" t="n">
        <f aca="false">FIXED_BOM</f>
        <v>3666</v>
      </c>
      <c r="AI2680" s="24" t="n">
        <f aca="false">(AG2680+AH2680)*(1+CONT)</f>
        <v>12927.97873485</v>
      </c>
      <c r="AJ2680" s="24" t="n">
        <f aca="false">IF(AR2680&gt;0,AI2680/AR2680,1000000000000)</f>
        <v>260.451242489249</v>
      </c>
      <c r="AK2680" s="8" t="n">
        <f aca="false">IF(AND(AP2680&gt;=V_NEED,AR2680&gt;=P_MIN,AQ2680&gt;=Z_MIN,F2680&lt;=N_CAP,D2680&lt;=R_MAX,OR(CORONA_REQ=0,O2680&gt;=G2680),OR(CORE_MODE&lt;&gt;3,E_CORE&lt;=E_NULL_MAX)),1,0)</f>
        <v>0</v>
      </c>
      <c r="AL2680" s="31" t="n">
        <f aca="false">IF(AK2680=1,IF(OBJECTIVE=1,AI2680,AJ2680),1000000000000)+ROW()*0.000000001</f>
        <v>1000000000000</v>
      </c>
      <c r="AM2680" s="31" t="n">
        <v>11.634304</v>
      </c>
      <c r="AN2680" s="41" t="n">
        <v>1.421242</v>
      </c>
      <c r="AO2680" s="31" t="n">
        <v>48.689353</v>
      </c>
      <c r="AP2680" s="31" t="n">
        <f aca="false">IF(CORE_MODE=1,G2680,IF(OR(CORE_MODE=3,CORE_MODE=4),G2680+(CHOOSE(N_CW+1,0,1,CW_N2,CW_N3,CW_N4,CW_N5,CW_N6)+CHOOSE(N_CW_A+1,0,CW_A1,CW_A2))*CW_PER_SWING*AM2680,AM2680))</f>
        <v>45.311052909952</v>
      </c>
      <c r="AQ2680" s="41" t="n">
        <f aca="false">IF(CORE_MODE=2,AN2680,K2680)</f>
        <v>1.436624</v>
      </c>
      <c r="AR2680" s="31" t="n">
        <f aca="false">IF(CORE_MODE=2,AO2680,L2680)</f>
        <v>49.636848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31" t="n">
        <v>20.62</v>
      </c>
      <c r="H2681" s="8" t="n">
        <v>117.098005</v>
      </c>
      <c r="I2681" s="8" t="n">
        <v>793.203087</v>
      </c>
      <c r="J2681" s="31" t="n">
        <v>6.773839</v>
      </c>
      <c r="K2681" s="41" t="n">
        <v>1.333619</v>
      </c>
      <c r="L2681" s="31" t="n">
        <v>10.807003</v>
      </c>
      <c r="M2681" s="8" t="n">
        <v>159</v>
      </c>
      <c r="N2681" s="8" t="n">
        <v>938</v>
      </c>
      <c r="O2681" s="31" t="n">
        <v>17.912044</v>
      </c>
      <c r="P2681" s="31" t="n">
        <v>17.356228</v>
      </c>
      <c r="Q2681" s="31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31" t="n">
        <v>6.102637</v>
      </c>
      <c r="W2681" s="41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2*ROUNDUP(G2681*1000/V_ZENER,0)*PRICE_Z+(4+IF(CORE_MODE=1,1,0)+IF(OR(CORE_MODE=3,CORE_MODE=4),1+2*N_CW+2*N_CW_A,0))*ROUNDUP(G2681*DIODE_SAFETY/V_STICK,0)*PRICE_STICK</f>
        <v>169.8</v>
      </c>
      <c r="AG2681" s="24" t="n">
        <f aca="false">SUM(X2681:AF2681)</f>
        <v>2410.14468902</v>
      </c>
      <c r="AH2681" s="20" t="n">
        <f aca="false">FIXED_BOM</f>
        <v>3666</v>
      </c>
      <c r="AI2681" s="24" t="n">
        <f aca="false">(AG2681+AH2681)*(1+CONT)</f>
        <v>6987.566392373</v>
      </c>
      <c r="AJ2681" s="24" t="n">
        <f aca="false">IF(AR2681&gt;0,AI2681/AR2681,1000000000000)</f>
        <v>646.577630483956</v>
      </c>
      <c r="AK2681" s="8" t="n">
        <f aca="false">IF(AND(AP2681&gt;=V_NEED,AR2681&gt;=P_MIN,AQ2681&gt;=Z_MIN,F2681&lt;=N_CAP,D2681&lt;=R_MAX,OR(CORONA_REQ=0,O2681&gt;=G2681),OR(CORE_MODE&lt;&gt;3,E_CORE&lt;=E_NULL_MAX)),1,0)</f>
        <v>0</v>
      </c>
      <c r="AL2681" s="31" t="n">
        <f aca="false">IF(AK2681=1,IF(OBJECTIVE=1,AI2681,AJ2681),1000000000000)+ROW()*0.000000001</f>
        <v>1000000000000</v>
      </c>
      <c r="AM2681" s="31" t="n">
        <v>11.127115</v>
      </c>
      <c r="AN2681" s="41" t="n">
        <v>1.288879</v>
      </c>
      <c r="AO2681" s="31" t="n">
        <v>9.866785</v>
      </c>
      <c r="AP2681" s="31" t="n">
        <f aca="false">IF(CORE_MODE=1,G2681,IF(OR(CORE_MODE=3,CORE_MODE=4),G2681+(CHOOSE(N_CW+1,0,1,CW_N2,CW_N3,CW_N4,CW_N5,CW_N6)+CHOOSE(N_CW_A+1,0,CW_A1,CW_A2))*CW_PER_SWING*AM2681,AM2681))</f>
        <v>44.234664461245</v>
      </c>
      <c r="AQ2681" s="41" t="n">
        <f aca="false">IF(CORE_MODE=2,AN2681,K2681)</f>
        <v>1.333619</v>
      </c>
      <c r="AR2681" s="31" t="n">
        <f aca="false">IF(CORE_MODE=2,AO2681,L2681)</f>
        <v>10.807003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31" t="n">
        <v>20.62</v>
      </c>
      <c r="H2682" s="8" t="n">
        <v>182.868294</v>
      </c>
      <c r="I2682" s="8" t="n">
        <v>1246.461994</v>
      </c>
      <c r="J2682" s="31" t="n">
        <v>6.816173</v>
      </c>
      <c r="K2682" s="41" t="n">
        <v>1.354173</v>
      </c>
      <c r="L2682" s="31" t="n">
        <v>17.742733</v>
      </c>
      <c r="M2682" s="8" t="n">
        <v>237</v>
      </c>
      <c r="N2682" s="8" t="n">
        <v>1094</v>
      </c>
      <c r="O2682" s="31" t="n">
        <v>17.912044</v>
      </c>
      <c r="P2682" s="31" t="n">
        <v>26.034342</v>
      </c>
      <c r="Q2682" s="31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31" t="n">
        <v>8.380176</v>
      </c>
      <c r="W2682" s="41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2*ROUNDUP(G2682*1000/V_ZENER,0)*PRICE_Z+(4+IF(CORE_MODE=1,1,0)+IF(OR(CORE_MODE=3,CORE_MODE=4),1+2*N_CW+2*N_CW_A,0))*ROUNDUP(G2682*DIODE_SAFETY/V_STICK,0)*PRICE_STICK</f>
        <v>169.8</v>
      </c>
      <c r="AG2682" s="24" t="n">
        <f aca="false">SUM(X2682:AF2682)</f>
        <v>3340.25431015</v>
      </c>
      <c r="AH2682" s="20" t="n">
        <f aca="false">FIXED_BOM</f>
        <v>3666</v>
      </c>
      <c r="AI2682" s="24" t="n">
        <f aca="false">(AG2682+AH2682)*(1+CONT)</f>
        <v>8057.1924566725</v>
      </c>
      <c r="AJ2682" s="24" t="n">
        <f aca="false">IF(AR2682&gt;0,AI2682/AR2682,1000000000000)</f>
        <v>454.112252981122</v>
      </c>
      <c r="AK2682" s="8" t="n">
        <f aca="false">IF(AND(AP2682&gt;=V_NEED,AR2682&gt;=P_MIN,AQ2682&gt;=Z_MIN,F2682&lt;=N_CAP,D2682&lt;=R_MAX,OR(CORONA_REQ=0,O2682&gt;=G2682),OR(CORE_MODE&lt;&gt;3,E_CORE&lt;=E_NULL_MAX)),1,0)</f>
        <v>0</v>
      </c>
      <c r="AL2682" s="31" t="n">
        <f aca="false">IF(AK2682=1,IF(OBJECTIVE=1,AI2682,AJ2682),1000000000000)+ROW()*0.000000001</f>
        <v>1000000000000</v>
      </c>
      <c r="AM2682" s="31" t="n">
        <v>11.221365</v>
      </c>
      <c r="AN2682" s="41" t="n">
        <v>1.322795</v>
      </c>
      <c r="AO2682" s="31" t="n">
        <v>16.750511</v>
      </c>
      <c r="AP2682" s="31" t="n">
        <f aca="false">IF(CORE_MODE=1,G2682,IF(OR(CORE_MODE=3,CORE_MODE=4),G2682+(CHOOSE(N_CW+1,0,1,CW_N2,CW_N3,CW_N4,CW_N5,CW_N6)+CHOOSE(N_CW_A+1,0,CW_A1,CW_A2))*CW_PER_SWING*AM2682,AM2682))</f>
        <v>44.434687748995</v>
      </c>
      <c r="AQ2682" s="41" t="n">
        <f aca="false">IF(CORE_MODE=2,AN2682,K2682)</f>
        <v>1.354173</v>
      </c>
      <c r="AR2682" s="31" t="n">
        <f aca="false">IF(CORE_MODE=2,AO2682,L2682)</f>
        <v>17.742733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31" t="n">
        <v>20.62</v>
      </c>
      <c r="H2683" s="8" t="n">
        <v>248.638582</v>
      </c>
      <c r="I2683" s="8" t="n">
        <v>1699.720901</v>
      </c>
      <c r="J2683" s="31" t="n">
        <v>6.836111</v>
      </c>
      <c r="K2683" s="41" t="n">
        <v>1.364417</v>
      </c>
      <c r="L2683" s="31" t="n">
        <v>24.703445</v>
      </c>
      <c r="M2683" s="8" t="n">
        <v>315</v>
      </c>
      <c r="N2683" s="8" t="n">
        <v>1250</v>
      </c>
      <c r="O2683" s="31" t="n">
        <v>17.912044</v>
      </c>
      <c r="P2683" s="31" t="n">
        <v>34.712456</v>
      </c>
      <c r="Q2683" s="31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31" t="n">
        <v>10.657715</v>
      </c>
      <c r="W2683" s="41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2*ROUNDUP(G2683*1000/V_ZENER,0)*PRICE_Z+(4+IF(CORE_MODE=1,1,0)+IF(OR(CORE_MODE=3,CORE_MODE=4),1+2*N_CW+2*N_CW_A,0))*ROUNDUP(G2683*DIODE_SAFETY/V_STICK,0)*PRICE_STICK</f>
        <v>169.8</v>
      </c>
      <c r="AG2683" s="24" t="n">
        <f aca="false">SUM(X2683:AF2683)</f>
        <v>4270.36392978</v>
      </c>
      <c r="AH2683" s="20" t="n">
        <f aca="false">FIXED_BOM</f>
        <v>3666</v>
      </c>
      <c r="AI2683" s="24" t="n">
        <f aca="false">(AG2683+AH2683)*(1+CONT)</f>
        <v>9126.818519247</v>
      </c>
      <c r="AJ2683" s="24" t="n">
        <f aca="false">IF(AR2683&gt;0,AI2683/AR2683,1000000000000)</f>
        <v>369.455293350664</v>
      </c>
      <c r="AK2683" s="8" t="n">
        <f aca="false">IF(AND(AP2683&gt;=V_NEED,AR2683&gt;=P_MIN,AQ2683&gt;=Z_MIN,F2683&lt;=N_CAP,D2683&lt;=R_MAX,OR(CORONA_REQ=0,O2683&gt;=G2683),OR(CORE_MODE&lt;&gt;3,E_CORE&lt;=E_NULL_MAX)),1,0)</f>
        <v>0</v>
      </c>
      <c r="AL2683" s="31" t="n">
        <f aca="false">IF(AK2683=1,IF(OBJECTIVE=1,AI2683,AJ2683),1000000000000)+ROW()*0.000000001</f>
        <v>1000000000000</v>
      </c>
      <c r="AM2683" s="31" t="n">
        <v>11.303163</v>
      </c>
      <c r="AN2683" s="41" t="n">
        <v>1.3408</v>
      </c>
      <c r="AO2683" s="31" t="n">
        <v>23.729397</v>
      </c>
      <c r="AP2683" s="31" t="n">
        <f aca="false">IF(CORE_MODE=1,G2683,IF(OR(CORE_MODE=3,CORE_MODE=4),G2683+(CHOOSE(N_CW+1,0,1,CW_N2,CW_N3,CW_N4,CW_N5,CW_N6)+CHOOSE(N_CW_A+1,0,CW_A1,CW_A2))*CW_PER_SWING*AM2683,AM2683))</f>
        <v>44.608284617869</v>
      </c>
      <c r="AQ2683" s="41" t="n">
        <f aca="false">IF(CORE_MODE=2,AN2683,K2683)</f>
        <v>1.364417</v>
      </c>
      <c r="AR2683" s="31" t="n">
        <f aca="false">IF(CORE_MODE=2,AO2683,L2683)</f>
        <v>24.703445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31" t="n">
        <v>20.62</v>
      </c>
      <c r="H2684" s="8" t="n">
        <v>314.408871</v>
      </c>
      <c r="I2684" s="8" t="n">
        <v>2152.979808</v>
      </c>
      <c r="J2684" s="31" t="n">
        <v>6.847707</v>
      </c>
      <c r="K2684" s="41" t="n">
        <v>1.370192</v>
      </c>
      <c r="L2684" s="31" t="n">
        <v>31.651249</v>
      </c>
      <c r="M2684" s="8" t="n">
        <v>393</v>
      </c>
      <c r="N2684" s="8" t="n">
        <v>1406</v>
      </c>
      <c r="O2684" s="31" t="n">
        <v>17.912044</v>
      </c>
      <c r="P2684" s="31" t="n">
        <v>43.39057</v>
      </c>
      <c r="Q2684" s="31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31" t="n">
        <v>12.935254</v>
      </c>
      <c r="W2684" s="41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2*ROUNDUP(G2684*1000/V_ZENER,0)*PRICE_Z+(4+IF(CORE_MODE=1,1,0)+IF(OR(CORE_MODE=3,CORE_MODE=4),1+2*N_CW+2*N_CW_A,0))*ROUNDUP(G2684*DIODE_SAFETY/V_STICK,0)*PRICE_STICK</f>
        <v>169.8</v>
      </c>
      <c r="AG2684" s="24" t="n">
        <f aca="false">SUM(X2684:AF2684)</f>
        <v>5200.47360941</v>
      </c>
      <c r="AH2684" s="20" t="n">
        <f aca="false">FIXED_BOM</f>
        <v>3666</v>
      </c>
      <c r="AI2684" s="24" t="n">
        <f aca="false">(AG2684+AH2684)*(1+CONT)</f>
        <v>10196.4446508215</v>
      </c>
      <c r="AJ2684" s="24" t="n">
        <f aca="false">IF(AR2684&gt;0,AI2684/AR2684,1000000000000)</f>
        <v>322.149835250467</v>
      </c>
      <c r="AK2684" s="8" t="n">
        <f aca="false">IF(AND(AP2684&gt;=V_NEED,AR2684&gt;=P_MIN,AQ2684&gt;=Z_MIN,F2684&lt;=N_CAP,D2684&lt;=R_MAX,OR(CORONA_REQ=0,O2684&gt;=G2684),OR(CORE_MODE&lt;&gt;3,E_CORE&lt;=E_NULL_MAX)),1,0)</f>
        <v>0</v>
      </c>
      <c r="AL2684" s="31" t="n">
        <f aca="false">IF(AK2684=1,IF(OBJECTIVE=1,AI2684,AJ2684),1000000000000)+ROW()*0.000000001</f>
        <v>1000000000000</v>
      </c>
      <c r="AM2684" s="31" t="n">
        <v>11.385322</v>
      </c>
      <c r="AN2684" s="41" t="n">
        <v>1.350721</v>
      </c>
      <c r="AO2684" s="31" t="n">
        <v>30.64659</v>
      </c>
      <c r="AP2684" s="31" t="n">
        <f aca="false">IF(CORE_MODE=1,G2684,IF(OR(CORE_MODE=3,CORE_MODE=4),G2684+(CHOOSE(N_CW+1,0,1,CW_N2,CW_N3,CW_N4,CW_N5,CW_N6)+CHOOSE(N_CW_A+1,0,CW_A1,CW_A2))*CW_PER_SWING*AM2684,AM2684))</f>
        <v>44.782647623686</v>
      </c>
      <c r="AQ2684" s="41" t="n">
        <f aca="false">IF(CORE_MODE=2,AN2684,K2684)</f>
        <v>1.370192</v>
      </c>
      <c r="AR2684" s="31" t="n">
        <f aca="false">IF(CORE_MODE=2,AO2684,L2684)</f>
        <v>31.651249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31" t="n">
        <v>20.62</v>
      </c>
      <c r="H2685" s="8" t="n">
        <v>380.17916</v>
      </c>
      <c r="I2685" s="8" t="n">
        <v>2606.238714</v>
      </c>
      <c r="J2685" s="31" t="n">
        <v>6.855291</v>
      </c>
      <c r="K2685" s="41" t="n">
        <v>1.374329</v>
      </c>
      <c r="L2685" s="31" t="n">
        <v>38.596457</v>
      </c>
      <c r="M2685" s="8" t="n">
        <v>471</v>
      </c>
      <c r="N2685" s="8" t="n">
        <v>1562</v>
      </c>
      <c r="O2685" s="31" t="n">
        <v>17.912044</v>
      </c>
      <c r="P2685" s="31" t="n">
        <v>52.068684</v>
      </c>
      <c r="Q2685" s="31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31" t="n">
        <v>15.212793</v>
      </c>
      <c r="W2685" s="41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2*ROUNDUP(G2685*1000/V_ZENER,0)*PRICE_Z+(4+IF(CORE_MODE=1,1,0)+IF(OR(CORE_MODE=3,CORE_MODE=4),1+2*N_CW+2*N_CW_A,0))*ROUNDUP(G2685*DIODE_SAFETY/V_STICK,0)*PRICE_STICK</f>
        <v>169.8</v>
      </c>
      <c r="AG2685" s="24" t="n">
        <f aca="false">SUM(X2685:AF2685)</f>
        <v>6130.58324251</v>
      </c>
      <c r="AH2685" s="20" t="n">
        <f aca="false">FIXED_BOM</f>
        <v>3666</v>
      </c>
      <c r="AI2685" s="24" t="n">
        <f aca="false">(AG2685+AH2685)*(1+CONT)</f>
        <v>11266.0707288865</v>
      </c>
      <c r="AJ2685" s="24" t="n">
        <f aca="false">IF(AR2685&gt;0,AI2685/AR2685,1000000000000)</f>
        <v>291.893909559795</v>
      </c>
      <c r="AK2685" s="8" t="n">
        <f aca="false">IF(AND(AP2685&gt;=V_NEED,AR2685&gt;=P_MIN,AQ2685&gt;=Z_MIN,F2685&lt;=N_CAP,D2685&lt;=R_MAX,OR(CORONA_REQ=0,O2685&gt;=G2685),OR(CORE_MODE&lt;&gt;3,E_CORE&lt;=E_NULL_MAX)),1,0)</f>
        <v>0</v>
      </c>
      <c r="AL2685" s="31" t="n">
        <f aca="false">IF(AK2685=1,IF(OBJECTIVE=1,AI2685,AJ2685),1000000000000)+ROW()*0.000000001</f>
        <v>1000000000000</v>
      </c>
      <c r="AM2685" s="31" t="n">
        <v>11.451599</v>
      </c>
      <c r="AN2685" s="41" t="n">
        <v>1.358249</v>
      </c>
      <c r="AO2685" s="31" t="n">
        <v>37.61072</v>
      </c>
      <c r="AP2685" s="31" t="n">
        <f aca="false">IF(CORE_MODE=1,G2685,IF(OR(CORE_MODE=3,CORE_MODE=4),G2685+(CHOOSE(N_CW+1,0,1,CW_N2,CW_N3,CW_N4,CW_N5,CW_N6)+CHOOSE(N_CW_A+1,0,CW_A1,CW_A2))*CW_PER_SWING*AM2685,AM2685))</f>
        <v>44.923304848537</v>
      </c>
      <c r="AQ2685" s="41" t="n">
        <f aca="false">IF(CORE_MODE=2,AN2685,K2685)</f>
        <v>1.374329</v>
      </c>
      <c r="AR2685" s="31" t="n">
        <f aca="false">IF(CORE_MODE=2,AO2685,L2685)</f>
        <v>38.596457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31" t="n">
        <v>20.62</v>
      </c>
      <c r="H2686" s="8" t="n">
        <v>511.719737</v>
      </c>
      <c r="I2686" s="8" t="n">
        <v>3512.756528</v>
      </c>
      <c r="J2686" s="31" t="n">
        <v>6.86461</v>
      </c>
      <c r="K2686" s="41" t="n">
        <v>1.378618</v>
      </c>
      <c r="L2686" s="31" t="n">
        <v>52.493411</v>
      </c>
      <c r="M2686" s="8" t="n">
        <v>627</v>
      </c>
      <c r="N2686" s="8" t="n">
        <v>1874</v>
      </c>
      <c r="O2686" s="31" t="n">
        <v>17.912044</v>
      </c>
      <c r="P2686" s="31" t="n">
        <v>69.424913</v>
      </c>
      <c r="Q2686" s="31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31" t="n">
        <v>19.767871</v>
      </c>
      <c r="W2686" s="41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2*ROUNDUP(G2686*1000/V_ZENER,0)*PRICE_Z+(4+IF(CORE_MODE=1,1,0)+IF(OR(CORE_MODE=3,CORE_MODE=4),1+2*N_CW+2*N_CW_A,0))*ROUNDUP(G2686*DIODE_SAFETY/V_STICK,0)*PRICE_STICK</f>
        <v>169.8</v>
      </c>
      <c r="AG2686" s="24" t="n">
        <f aca="false">SUM(X2686:AF2686)</f>
        <v>7990.80249374</v>
      </c>
      <c r="AH2686" s="20" t="n">
        <f aca="false">FIXED_BOM</f>
        <v>3666</v>
      </c>
      <c r="AI2686" s="24" t="n">
        <f aca="false">(AG2686+AH2686)*(1+CONT)</f>
        <v>13405.322867801</v>
      </c>
      <c r="AJ2686" s="24" t="n">
        <f aca="false">IF(AR2686&gt;0,AI2686/AR2686,1000000000000)</f>
        <v>255.371533539724</v>
      </c>
      <c r="AK2686" s="8" t="n">
        <f aca="false">IF(AND(AP2686&gt;=V_NEED,AR2686&gt;=P_MIN,AQ2686&gt;=Z_MIN,F2686&lt;=N_CAP,D2686&lt;=R_MAX,OR(CORONA_REQ=0,O2686&gt;=G2686),OR(CORE_MODE&lt;&gt;3,E_CORE&lt;=E_NULL_MAX)),1,0)</f>
        <v>0</v>
      </c>
      <c r="AL2686" s="31" t="n">
        <f aca="false">IF(AK2686=1,IF(OBJECTIVE=1,AI2686,AJ2686),1000000000000)+ROW()*0.000000001</f>
        <v>1000000000000</v>
      </c>
      <c r="AM2686" s="31" t="n">
        <v>11.609569</v>
      </c>
      <c r="AN2686" s="41" t="n">
        <v>1.36655</v>
      </c>
      <c r="AO2686" s="31" t="n">
        <v>51.518161</v>
      </c>
      <c r="AP2686" s="31" t="n">
        <f aca="false">IF(CORE_MODE=1,G2686,IF(OR(CORE_MODE=3,CORE_MODE=4),G2686+(CHOOSE(N_CW+1,0,1,CW_N2,CW_N3,CW_N4,CW_N5,CW_N6)+CHOOSE(N_CW_A+1,0,CW_A1,CW_A2))*CW_PER_SWING*AM2686,AM2686))</f>
        <v>45.258558734647</v>
      </c>
      <c r="AQ2686" s="41" t="n">
        <f aca="false">IF(CORE_MODE=2,AN2686,K2686)</f>
        <v>1.378618</v>
      </c>
      <c r="AR2686" s="31" t="n">
        <f aca="false">IF(CORE_MODE=2,AO2686,L2686)</f>
        <v>52.493411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31" t="n">
        <v>20.62</v>
      </c>
      <c r="H2687" s="8" t="n">
        <v>64.505061</v>
      </c>
      <c r="I2687" s="8" t="n">
        <v>568.774508</v>
      </c>
      <c r="J2687" s="31" t="n">
        <v>8.817518</v>
      </c>
      <c r="K2687" s="41" t="n">
        <v>1.371051</v>
      </c>
      <c r="L2687" s="31" t="n">
        <v>8.332781</v>
      </c>
      <c r="M2687" s="8" t="n">
        <v>158</v>
      </c>
      <c r="N2687" s="8" t="n">
        <v>936</v>
      </c>
      <c r="O2687" s="31" t="n">
        <v>19.540911</v>
      </c>
      <c r="P2687" s="31" t="n">
        <v>16.808187</v>
      </c>
      <c r="Q2687" s="31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31" t="n">
        <v>6.073438</v>
      </c>
      <c r="W2687" s="41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2*ROUNDUP(G2687*1000/V_ZENER,0)*PRICE_Z+(4+IF(CORE_MODE=1,1,0)+IF(OR(CORE_MODE=3,CORE_MODE=4),1+2*N_CW+2*N_CW_A,0))*ROUNDUP(G2687*DIODE_SAFETY/V_STICK,0)*PRICE_STICK</f>
        <v>169.8</v>
      </c>
      <c r="AG2687" s="24" t="n">
        <f aca="false">SUM(X2687:AF2687)</f>
        <v>2350.08836169</v>
      </c>
      <c r="AH2687" s="20" t="n">
        <f aca="false">FIXED_BOM</f>
        <v>3666</v>
      </c>
      <c r="AI2687" s="24" t="n">
        <f aca="false">(AG2687+AH2687)*(1+CONT)</f>
        <v>6918.5016159435</v>
      </c>
      <c r="AJ2687" s="24" t="n">
        <f aca="false">IF(AR2687&gt;0,AI2687/AR2687,1000000000000)</f>
        <v>830.275224555104</v>
      </c>
      <c r="AK2687" s="8" t="n">
        <f aca="false">IF(AND(AP2687&gt;=V_NEED,AR2687&gt;=P_MIN,AQ2687&gt;=Z_MIN,F2687&lt;=N_CAP,D2687&lt;=R_MAX,OR(CORONA_REQ=0,O2687&gt;=G2687),OR(CORE_MODE&lt;&gt;3,E_CORE&lt;=E_NULL_MAX)),1,0)</f>
        <v>0</v>
      </c>
      <c r="AL2687" s="31" t="n">
        <f aca="false">IF(AK2687=1,IF(OBJECTIVE=1,AI2687,AJ2687),1000000000000)+ROW()*0.000000001</f>
        <v>1000000000000</v>
      </c>
      <c r="AM2687" s="31" t="n">
        <v>11.192939</v>
      </c>
      <c r="AN2687" s="41" t="n">
        <v>1.303376</v>
      </c>
      <c r="AO2687" s="31" t="n">
        <v>7.347585</v>
      </c>
      <c r="AP2687" s="31" t="n">
        <f aca="false">IF(CORE_MODE=1,G2687,IF(OR(CORE_MODE=3,CORE_MODE=4),G2687+(CHOOSE(N_CW+1,0,1,CW_N2,CW_N3,CW_N4,CW_N5,CW_N6)+CHOOSE(N_CW_A+1,0,CW_A1,CW_A2))*CW_PER_SWING*AM2687,AM2687))</f>
        <v>44.374360300957</v>
      </c>
      <c r="AQ2687" s="41" t="n">
        <f aca="false">IF(CORE_MODE=2,AN2687,K2687)</f>
        <v>1.371051</v>
      </c>
      <c r="AR2687" s="31" t="n">
        <f aca="false">IF(CORE_MODE=2,AO2687,L2687)</f>
        <v>8.332781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31" t="n">
        <v>20.62</v>
      </c>
      <c r="H2688" s="8" t="n">
        <v>100.222238</v>
      </c>
      <c r="I2688" s="8" t="n">
        <v>893.788513</v>
      </c>
      <c r="J2688" s="31" t="n">
        <v>8.918066</v>
      </c>
      <c r="K2688" s="41" t="n">
        <v>1.402434</v>
      </c>
      <c r="L2688" s="31" t="n">
        <v>13.878539</v>
      </c>
      <c r="M2688" s="8" t="n">
        <v>242</v>
      </c>
      <c r="N2688" s="8" t="n">
        <v>1104</v>
      </c>
      <c r="O2688" s="31" t="n">
        <v>19.540911</v>
      </c>
      <c r="P2688" s="31" t="n">
        <v>25.21228</v>
      </c>
      <c r="Q2688" s="31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31" t="n">
        <v>8.526172</v>
      </c>
      <c r="W2688" s="41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2*ROUNDUP(G2688*1000/V_ZENER,0)*PRICE_Z+(4+IF(CORE_MODE=1,1,0)+IF(OR(CORE_MODE=3,CORE_MODE=4),1+2*N_CW+2*N_CW_A,0))*ROUNDUP(G2688*DIODE_SAFETY/V_STICK,0)*PRICE_STICK</f>
        <v>169.8</v>
      </c>
      <c r="AG2688" s="24" t="n">
        <f aca="false">SUM(X2688:AF2688)</f>
        <v>3325.51103777</v>
      </c>
      <c r="AH2688" s="20" t="n">
        <f aca="false">FIXED_BOM</f>
        <v>3666</v>
      </c>
      <c r="AI2688" s="24" t="n">
        <f aca="false">(AG2688+AH2688)*(1+CONT)</f>
        <v>8040.2376934355</v>
      </c>
      <c r="AJ2688" s="24" t="n">
        <f aca="false">IF(AR2688&gt;0,AI2688/AR2688,1000000000000)</f>
        <v>579.328825133215</v>
      </c>
      <c r="AK2688" s="8" t="n">
        <f aca="false">IF(AND(AP2688&gt;=V_NEED,AR2688&gt;=P_MIN,AQ2688&gt;=Z_MIN,F2688&lt;=N_CAP,D2688&lt;=R_MAX,OR(CORONA_REQ=0,O2688&gt;=G2688),OR(CORE_MODE&lt;&gt;3,E_CORE&lt;=E_NULL_MAX)),1,0)</f>
        <v>0</v>
      </c>
      <c r="AL2688" s="31" t="n">
        <f aca="false">IF(AK2688=1,IF(OBJECTIVE=1,AI2688,AJ2688),1000000000000)+ROW()*0.000000001</f>
        <v>1000000000000</v>
      </c>
      <c r="AM2688" s="31" t="n">
        <v>11.28625</v>
      </c>
      <c r="AN2688" s="41" t="n">
        <v>1.355191</v>
      </c>
      <c r="AO2688" s="31" t="n">
        <v>12.901485</v>
      </c>
      <c r="AP2688" s="31" t="n">
        <f aca="false">IF(CORE_MODE=1,G2688,IF(OR(CORE_MODE=3,CORE_MODE=4),G2688+(CHOOSE(N_CW+1,0,1,CW_N2,CW_N3,CW_N4,CW_N5,CW_N6)+CHOOSE(N_CW_A+1,0,CW_A1,CW_A2))*CW_PER_SWING*AM2688,AM2688))</f>
        <v>44.57239078375</v>
      </c>
      <c r="AQ2688" s="41" t="n">
        <f aca="false">IF(CORE_MODE=2,AN2688,K2688)</f>
        <v>1.402434</v>
      </c>
      <c r="AR2688" s="31" t="n">
        <f aca="false">IF(CORE_MODE=2,AO2688,L2688)</f>
        <v>13.878539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31" t="n">
        <v>20.62</v>
      </c>
      <c r="H2689" s="8" t="n">
        <v>135.939416</v>
      </c>
      <c r="I2689" s="8" t="n">
        <v>1218.802517</v>
      </c>
      <c r="J2689" s="31" t="n">
        <v>8.965777</v>
      </c>
      <c r="K2689" s="41" t="n">
        <v>1.417855</v>
      </c>
      <c r="L2689" s="31" t="n">
        <v>19.457343</v>
      </c>
      <c r="M2689" s="8" t="n">
        <v>312</v>
      </c>
      <c r="N2689" s="8" t="n">
        <v>1244</v>
      </c>
      <c r="O2689" s="31" t="n">
        <v>19.540911</v>
      </c>
      <c r="P2689" s="31" t="n">
        <v>33.616373</v>
      </c>
      <c r="Q2689" s="31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31" t="n">
        <v>10.570117</v>
      </c>
      <c r="W2689" s="41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2*ROUNDUP(G2689*1000/V_ZENER,0)*PRICE_Z+(4+IF(CORE_MODE=1,1,0)+IF(OR(CORE_MODE=3,CORE_MODE=4),1+2*N_CW+2*N_CW_A,0))*ROUNDUP(G2689*DIODE_SAFETY/V_STICK,0)*PRICE_STICK</f>
        <v>169.8</v>
      </c>
      <c r="AG2689" s="24" t="n">
        <f aca="false">SUM(X2689:AF2689)</f>
        <v>4130.30689668</v>
      </c>
      <c r="AH2689" s="20" t="n">
        <f aca="false">FIXED_BOM</f>
        <v>3666</v>
      </c>
      <c r="AI2689" s="24" t="n">
        <f aca="false">(AG2689+AH2689)*(1+CONT)</f>
        <v>8965.752931182</v>
      </c>
      <c r="AJ2689" s="24" t="n">
        <f aca="false">IF(AR2689&gt;0,AI2689/AR2689,1000000000000)</f>
        <v>460.790197879639</v>
      </c>
      <c r="AK2689" s="8" t="n">
        <f aca="false">IF(AND(AP2689&gt;=V_NEED,AR2689&gt;=P_MIN,AQ2689&gt;=Z_MIN,F2689&lt;=N_CAP,D2689&lt;=R_MAX,OR(CORONA_REQ=0,O2689&gt;=G2689),OR(CORE_MODE&lt;&gt;3,E_CORE&lt;=E_NULL_MAX)),1,0)</f>
        <v>0</v>
      </c>
      <c r="AL2689" s="31" t="n">
        <f aca="false">IF(AK2689=1,IF(OBJECTIVE=1,AI2689,AJ2689),1000000000000)+ROW()*0.000000001</f>
        <v>1000000000000</v>
      </c>
      <c r="AM2689" s="31" t="n">
        <v>11.35118</v>
      </c>
      <c r="AN2689" s="41" t="n">
        <v>1.381017</v>
      </c>
      <c r="AO2689" s="31" t="n">
        <v>18.44984</v>
      </c>
      <c r="AP2689" s="31" t="n">
        <f aca="false">IF(CORE_MODE=1,G2689,IF(OR(CORE_MODE=3,CORE_MODE=4),G2689+(CHOOSE(N_CW+1,0,1,CW_N2,CW_N3,CW_N4,CW_N5,CW_N6)+CHOOSE(N_CW_A+1,0,CW_A1,CW_A2))*CW_PER_SWING*AM2689,AM2689))</f>
        <v>44.71018932034</v>
      </c>
      <c r="AQ2689" s="41" t="n">
        <f aca="false">IF(CORE_MODE=2,AN2689,K2689)</f>
        <v>1.417855</v>
      </c>
      <c r="AR2689" s="31" t="n">
        <f aca="false">IF(CORE_MODE=2,AO2689,L2689)</f>
        <v>19.457343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31" t="n">
        <v>20.62</v>
      </c>
      <c r="H2690" s="8" t="n">
        <v>171.656593</v>
      </c>
      <c r="I2690" s="8" t="n">
        <v>1543.816522</v>
      </c>
      <c r="J2690" s="31" t="n">
        <v>8.993634</v>
      </c>
      <c r="K2690" s="41" t="n">
        <v>1.426577</v>
      </c>
      <c r="L2690" s="31" t="n">
        <v>25.014629</v>
      </c>
      <c r="M2690" s="8" t="n">
        <v>382</v>
      </c>
      <c r="N2690" s="8" t="n">
        <v>1384</v>
      </c>
      <c r="O2690" s="31" t="n">
        <v>19.540911</v>
      </c>
      <c r="P2690" s="31" t="n">
        <v>42.020467</v>
      </c>
      <c r="Q2690" s="31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31" t="n">
        <v>12.614063</v>
      </c>
      <c r="W2690" s="41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2*ROUNDUP(G2690*1000/V_ZENER,0)*PRICE_Z+(4+IF(CORE_MODE=1,1,0)+IF(OR(CORE_MODE=3,CORE_MODE=4),1+2*N_CW+2*N_CW_A,0))*ROUNDUP(G2690*DIODE_SAFETY/V_STICK,0)*PRICE_STICK</f>
        <v>169.8</v>
      </c>
      <c r="AG2690" s="24" t="n">
        <f aca="false">SUM(X2690:AF2690)</f>
        <v>4935.10288606</v>
      </c>
      <c r="AH2690" s="20" t="n">
        <f aca="false">FIXED_BOM</f>
        <v>3666</v>
      </c>
      <c r="AI2690" s="24" t="n">
        <f aca="false">(AG2690+AH2690)*(1+CONT)</f>
        <v>9891.268318969</v>
      </c>
      <c r="AJ2690" s="24" t="n">
        <f aca="false">IF(AR2690&gt;0,AI2690/AR2690,1000000000000)</f>
        <v>395.419349172398</v>
      </c>
      <c r="AK2690" s="8" t="n">
        <f aca="false">IF(AND(AP2690&gt;=V_NEED,AR2690&gt;=P_MIN,AQ2690&gt;=Z_MIN,F2690&lt;=N_CAP,D2690&lt;=R_MAX,OR(CORONA_REQ=0,O2690&gt;=G2690),OR(CORE_MODE&lt;&gt;3,E_CORE&lt;=E_NULL_MAX)),1,0)</f>
        <v>0</v>
      </c>
      <c r="AL2690" s="31" t="n">
        <f aca="false">IF(AK2690=1,IF(OBJECTIVE=1,AI2690,AJ2690),1000000000000)+ROW()*0.000000001</f>
        <v>1000000000000</v>
      </c>
      <c r="AM2690" s="31" t="n">
        <v>11.40475</v>
      </c>
      <c r="AN2690" s="41" t="n">
        <v>1.397482</v>
      </c>
      <c r="AO2690" s="31" t="n">
        <v>24.051488</v>
      </c>
      <c r="AP2690" s="31" t="n">
        <f aca="false">IF(CORE_MODE=1,G2690,IF(OR(CORE_MODE=3,CORE_MODE=4),G2690+(CHOOSE(N_CW+1,0,1,CW_N2,CW_N3,CW_N4,CW_N5,CW_N6)+CHOOSE(N_CW_A+1,0,CW_A1,CW_A2))*CW_PER_SWING*AM2690,AM2690))</f>
        <v>44.82387894925</v>
      </c>
      <c r="AQ2690" s="41" t="n">
        <f aca="false">IF(CORE_MODE=2,AN2690,K2690)</f>
        <v>1.426577</v>
      </c>
      <c r="AR2690" s="31" t="n">
        <f aca="false">IF(CORE_MODE=2,AO2690,L2690)</f>
        <v>25.014629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31" t="n">
        <v>20.62</v>
      </c>
      <c r="H2691" s="8" t="n">
        <v>207.373771</v>
      </c>
      <c r="I2691" s="8" t="n">
        <v>1868.830527</v>
      </c>
      <c r="J2691" s="31" t="n">
        <v>9.011894</v>
      </c>
      <c r="K2691" s="41" t="n">
        <v>1.432918</v>
      </c>
      <c r="L2691" s="31" t="n">
        <v>30.586586</v>
      </c>
      <c r="M2691" s="8" t="n">
        <v>466</v>
      </c>
      <c r="N2691" s="8" t="n">
        <v>1552</v>
      </c>
      <c r="O2691" s="31" t="n">
        <v>19.540911</v>
      </c>
      <c r="P2691" s="31" t="n">
        <v>50.42456</v>
      </c>
      <c r="Q2691" s="31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31" t="n">
        <v>15.066797</v>
      </c>
      <c r="W2691" s="41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2*ROUNDUP(G2691*1000/V_ZENER,0)*PRICE_Z+(4+IF(CORE_MODE=1,1,0)+IF(OR(CORE_MODE=3,CORE_MODE=4),1+2*N_CW+2*N_CW_A,0))*ROUNDUP(G2691*DIODE_SAFETY/V_STICK,0)*PRICE_STICK</f>
        <v>169.8</v>
      </c>
      <c r="AG2691" s="24" t="n">
        <f aca="false">SUM(X2691:AF2691)</f>
        <v>5910.52549017</v>
      </c>
      <c r="AH2691" s="20" t="n">
        <f aca="false">FIXED_BOM</f>
        <v>3666</v>
      </c>
      <c r="AI2691" s="24" t="n">
        <f aca="false">(AG2691+AH2691)*(1+CONT)</f>
        <v>11013.0043136955</v>
      </c>
      <c r="AJ2691" s="24" t="n">
        <f aca="false">IF(AR2691&gt;0,AI2691/AR2691,1000000000000)</f>
        <v>360.05993979503</v>
      </c>
      <c r="AK2691" s="8" t="n">
        <f aca="false">IF(AND(AP2691&gt;=V_NEED,AR2691&gt;=P_MIN,AQ2691&gt;=Z_MIN,F2691&lt;=N_CAP,D2691&lt;=R_MAX,OR(CORONA_REQ=0,O2691&gt;=G2691),OR(CORE_MODE&lt;&gt;3,E_CORE&lt;=E_NULL_MAX)),1,0)</f>
        <v>0</v>
      </c>
      <c r="AL2691" s="31" t="n">
        <f aca="false">IF(AK2691=1,IF(OBJECTIVE=1,AI2691,AJ2691),1000000000000)+ROW()*0.000000001</f>
        <v>1000000000000</v>
      </c>
      <c r="AM2691" s="31" t="n">
        <v>11.473725</v>
      </c>
      <c r="AN2691" s="41" t="n">
        <v>1.407626</v>
      </c>
      <c r="AO2691" s="31" t="n">
        <v>29.580711</v>
      </c>
      <c r="AP2691" s="31" t="n">
        <f aca="false">IF(CORE_MODE=1,G2691,IF(OR(CORE_MODE=3,CORE_MODE=4),G2691+(CHOOSE(N_CW+1,0,1,CW_N2,CW_N3,CW_N4,CW_N5,CW_N6)+CHOOSE(N_CW_A+1,0,CW_A1,CW_A2))*CW_PER_SWING*AM2691,AM2691))</f>
        <v>44.970262039675</v>
      </c>
      <c r="AQ2691" s="41" t="n">
        <f aca="false">IF(CORE_MODE=2,AN2691,K2691)</f>
        <v>1.432918</v>
      </c>
      <c r="AR2691" s="31" t="n">
        <f aca="false">IF(CORE_MODE=2,AO2691,L2691)</f>
        <v>30.586586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31" t="n">
        <v>20.62</v>
      </c>
      <c r="H2692" s="8" t="n">
        <v>278.808126</v>
      </c>
      <c r="I2692" s="8" t="n">
        <v>2518.858536</v>
      </c>
      <c r="J2692" s="31" t="n">
        <v>9.03438</v>
      </c>
      <c r="K2692" s="41" t="n">
        <v>1.440006</v>
      </c>
      <c r="L2692" s="31" t="n">
        <v>41.730218</v>
      </c>
      <c r="M2692" s="8" t="n">
        <v>620</v>
      </c>
      <c r="N2692" s="8" t="n">
        <v>1860</v>
      </c>
      <c r="O2692" s="31" t="n">
        <v>19.540911</v>
      </c>
      <c r="P2692" s="31" t="n">
        <v>67.232747</v>
      </c>
      <c r="Q2692" s="31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31" t="n">
        <v>19.563477</v>
      </c>
      <c r="W2692" s="41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2*ROUNDUP(G2692*1000/V_ZENER,0)*PRICE_Z+(4+IF(CORE_MODE=1,1,0)+IF(OR(CORE_MODE=3,CORE_MODE=4),1+2*N_CW+2*N_CW_A,0))*ROUNDUP(G2692*DIODE_SAFETY/V_STICK,0)*PRICE_STICK</f>
        <v>169.8</v>
      </c>
      <c r="AG2692" s="24" t="n">
        <f aca="false">SUM(X2692:AF2692)</f>
        <v>7690.74408516</v>
      </c>
      <c r="AH2692" s="20" t="n">
        <f aca="false">FIXED_BOM</f>
        <v>3666</v>
      </c>
      <c r="AI2692" s="24" t="n">
        <f aca="false">(AG2692+AH2692)*(1+CONT)</f>
        <v>13060.255697934</v>
      </c>
      <c r="AJ2692" s="24" t="n">
        <f aca="false">IF(AR2692&gt;0,AI2692/AR2692,1000000000000)</f>
        <v>312.968786741876</v>
      </c>
      <c r="AK2692" s="8" t="n">
        <f aca="false">IF(AND(AP2692&gt;=V_NEED,AR2692&gt;=P_MIN,AQ2692&gt;=Z_MIN,F2692&lt;=N_CAP,D2692&lt;=R_MAX,OR(CORONA_REQ=0,O2692&gt;=G2692),OR(CORE_MODE&lt;&gt;3,E_CORE&lt;=E_NULL_MAX)),1,0)</f>
        <v>0</v>
      </c>
      <c r="AL2692" s="31" t="n">
        <f aca="false">IF(AK2692=1,IF(OBJECTIVE=1,AI2692,AJ2692),1000000000000)+ROW()*0.000000001</f>
        <v>1000000000000</v>
      </c>
      <c r="AM2692" s="31" t="n">
        <v>11.581285</v>
      </c>
      <c r="AN2692" s="41" t="n">
        <v>1.420774</v>
      </c>
      <c r="AO2692" s="31" t="n">
        <v>40.723511</v>
      </c>
      <c r="AP2692" s="31" t="n">
        <f aca="false">IF(CORE_MODE=1,G2692,IF(OR(CORE_MODE=3,CORE_MODE=4),G2692+(CHOOSE(N_CW+1,0,1,CW_N2,CW_N3,CW_N4,CW_N5,CW_N6)+CHOOSE(N_CW_A+1,0,CW_A1,CW_A2))*CW_PER_SWING*AM2692,AM2692))</f>
        <v>45.198532647955</v>
      </c>
      <c r="AQ2692" s="41" t="n">
        <f aca="false">IF(CORE_MODE=2,AN2692,K2692)</f>
        <v>1.440006</v>
      </c>
      <c r="AR2692" s="31" t="n">
        <f aca="false">IF(CORE_MODE=2,AO2692,L2692)</f>
        <v>41.730218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31" t="n">
        <v>20.62</v>
      </c>
      <c r="H2693" s="8" t="n">
        <v>84.836762</v>
      </c>
      <c r="I2693" s="8" t="n">
        <v>683.337051</v>
      </c>
      <c r="J2693" s="31" t="n">
        <v>8.054728</v>
      </c>
      <c r="K2693" s="41" t="n">
        <v>1.365065</v>
      </c>
      <c r="L2693" s="31" t="n">
        <v>9.910046</v>
      </c>
      <c r="M2693" s="8" t="n">
        <v>172</v>
      </c>
      <c r="N2693" s="8" t="n">
        <v>964</v>
      </c>
      <c r="O2693" s="31" t="n">
        <v>19.540911</v>
      </c>
      <c r="P2693" s="31" t="n">
        <v>19.974912</v>
      </c>
      <c r="Q2693" s="31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31" t="n">
        <v>6.482227</v>
      </c>
      <c r="W2693" s="41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2*ROUNDUP(G2693*1000/V_ZENER,0)*PRICE_Z+(4+IF(CORE_MODE=1,1,0)+IF(OR(CORE_MODE=3,CORE_MODE=4),1+2*N_CW+2*N_CW_A,0))*ROUNDUP(G2693*DIODE_SAFETY/V_STICK,0)*PRICE_STICK</f>
        <v>169.8</v>
      </c>
      <c r="AG2693" s="24" t="n">
        <f aca="false">SUM(X2693:AF2693)</f>
        <v>2558.62081211</v>
      </c>
      <c r="AH2693" s="20" t="n">
        <f aca="false">FIXED_BOM</f>
        <v>3666</v>
      </c>
      <c r="AI2693" s="24" t="n">
        <f aca="false">(AG2693+AH2693)*(1+CONT)</f>
        <v>7158.3139339265</v>
      </c>
      <c r="AJ2693" s="24" t="n">
        <f aca="false">IF(AR2693&gt;0,AI2693/AR2693,1000000000000)</f>
        <v>722.329031966804</v>
      </c>
      <c r="AK2693" s="8" t="n">
        <f aca="false">IF(AND(AP2693&gt;=V_NEED,AR2693&gt;=P_MIN,AQ2693&gt;=Z_MIN,F2693&lt;=N_CAP,D2693&lt;=R_MAX,OR(CORONA_REQ=0,O2693&gt;=G2693),OR(CORE_MODE&lt;&gt;3,E_CORE&lt;=E_NULL_MAX)),1,0)</f>
        <v>0</v>
      </c>
      <c r="AL2693" s="31" t="n">
        <f aca="false">IF(AK2693=1,IF(OBJECTIVE=1,AI2693,AJ2693),1000000000000)+ROW()*0.000000001</f>
        <v>1000000000000</v>
      </c>
      <c r="AM2693" s="31" t="n">
        <v>11.196566</v>
      </c>
      <c r="AN2693" s="41" t="n">
        <v>1.308614</v>
      </c>
      <c r="AO2693" s="31" t="n">
        <v>8.936623</v>
      </c>
      <c r="AP2693" s="31" t="n">
        <f aca="false">IF(CORE_MODE=1,G2693,IF(OR(CORE_MODE=3,CORE_MODE=4),G2693+(CHOOSE(N_CW+1,0,1,CW_N2,CW_N3,CW_N4,CW_N5,CW_N6)+CHOOSE(N_CW_A+1,0,CW_A1,CW_A2))*CW_PER_SWING*AM2693,AM2693))</f>
        <v>44.382057748858</v>
      </c>
      <c r="AQ2693" s="41" t="n">
        <f aca="false">IF(CORE_MODE=2,AN2693,K2693)</f>
        <v>1.365065</v>
      </c>
      <c r="AR2693" s="31" t="n">
        <f aca="false">IF(CORE_MODE=2,AO2693,L2693)</f>
        <v>9.910046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31" t="n">
        <v>20.62</v>
      </c>
      <c r="H2694" s="8" t="n">
        <v>132.172055</v>
      </c>
      <c r="I2694" s="8" t="n">
        <v>1073.815366</v>
      </c>
      <c r="J2694" s="31" t="n">
        <v>8.124375</v>
      </c>
      <c r="K2694" s="41" t="n">
        <v>1.390735</v>
      </c>
      <c r="L2694" s="31" t="n">
        <v>16.359977</v>
      </c>
      <c r="M2694" s="8" t="n">
        <v>242</v>
      </c>
      <c r="N2694" s="8" t="n">
        <v>1104</v>
      </c>
      <c r="O2694" s="31" t="n">
        <v>19.540911</v>
      </c>
      <c r="P2694" s="31" t="n">
        <v>29.962368</v>
      </c>
      <c r="Q2694" s="31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31" t="n">
        <v>8.526172</v>
      </c>
      <c r="W2694" s="41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2*ROUNDUP(G2694*1000/V_ZENER,0)*PRICE_Z+(4+IF(CORE_MODE=1,1,0)+IF(OR(CORE_MODE=3,CORE_MODE=4),1+2*N_CW+2*N_CW_A,0))*ROUNDUP(G2694*DIODE_SAFETY/V_STICK,0)*PRICE_STICK</f>
        <v>169.8</v>
      </c>
      <c r="AG2694" s="24" t="n">
        <f aca="false">SUM(X2694:AF2694)</f>
        <v>3382.36959113</v>
      </c>
      <c r="AH2694" s="20" t="n">
        <f aca="false">FIXED_BOM</f>
        <v>3666</v>
      </c>
      <c r="AI2694" s="24" t="n">
        <f aca="false">(AG2694+AH2694)*(1+CONT)</f>
        <v>8105.6250297995</v>
      </c>
      <c r="AJ2694" s="24" t="n">
        <f aca="false">IF(AR2694&gt;0,AI2694/AR2694,1000000000000)</f>
        <v>495.454549220913</v>
      </c>
      <c r="AK2694" s="8" t="n">
        <f aca="false">IF(AND(AP2694&gt;=V_NEED,AR2694&gt;=P_MIN,AQ2694&gt;=Z_MIN,F2694&lt;=N_CAP,D2694&lt;=R_MAX,OR(CORONA_REQ=0,O2694&gt;=G2694),OR(CORE_MODE&lt;&gt;3,E_CORE&lt;=E_NULL_MAX)),1,0)</f>
        <v>0</v>
      </c>
      <c r="AL2694" s="31" t="n">
        <f aca="false">IF(AK2694=1,IF(OBJECTIVE=1,AI2694,AJ2694),1000000000000)+ROW()*0.000000001</f>
        <v>1000000000000</v>
      </c>
      <c r="AM2694" s="31" t="n">
        <v>11.290317</v>
      </c>
      <c r="AN2694" s="41" t="n">
        <v>1.351272</v>
      </c>
      <c r="AO2694" s="31" t="n">
        <v>15.367393</v>
      </c>
      <c r="AP2694" s="31" t="n">
        <f aca="false">IF(CORE_MODE=1,G2694,IF(OR(CORE_MODE=3,CORE_MODE=4),G2694+(CHOOSE(N_CW+1,0,1,CW_N2,CW_N3,CW_N4,CW_N5,CW_N6)+CHOOSE(N_CW_A+1,0,CW_A1,CW_A2))*CW_PER_SWING*AM2694,AM2694))</f>
        <v>44.581022027371</v>
      </c>
      <c r="AQ2694" s="41" t="n">
        <f aca="false">IF(CORE_MODE=2,AN2694,K2694)</f>
        <v>1.390735</v>
      </c>
      <c r="AR2694" s="31" t="n">
        <f aca="false">IF(CORE_MODE=2,AO2694,L2694)</f>
        <v>16.359977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31" t="n">
        <v>20.62</v>
      </c>
      <c r="H2695" s="8" t="n">
        <v>179.507348</v>
      </c>
      <c r="I2695" s="8" t="n">
        <v>1464.293681</v>
      </c>
      <c r="J2695" s="31" t="n">
        <v>8.157291</v>
      </c>
      <c r="K2695" s="41" t="n">
        <v>1.402983</v>
      </c>
      <c r="L2695" s="31" t="n">
        <v>22.812298</v>
      </c>
      <c r="M2695" s="8" t="n">
        <v>326</v>
      </c>
      <c r="N2695" s="8" t="n">
        <v>1272</v>
      </c>
      <c r="O2695" s="31" t="n">
        <v>19.540911</v>
      </c>
      <c r="P2695" s="31" t="n">
        <v>39.949824</v>
      </c>
      <c r="Q2695" s="31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31" t="n">
        <v>10.978906</v>
      </c>
      <c r="W2695" s="41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2*ROUNDUP(G2695*1000/V_ZENER,0)*PRICE_Z+(4+IF(CORE_MODE=1,1,0)+IF(OR(CORE_MODE=3,CORE_MODE=4),1+2*N_CW+2*N_CW_A,0))*ROUNDUP(G2695*DIODE_SAFETY/V_STICK,0)*PRICE_STICK</f>
        <v>169.8</v>
      </c>
      <c r="AG2695" s="24" t="n">
        <f aca="false">SUM(X2695:AF2695)</f>
        <v>4376.74504535</v>
      </c>
      <c r="AH2695" s="20" t="n">
        <f aca="false">FIXED_BOM</f>
        <v>3666</v>
      </c>
      <c r="AI2695" s="24" t="n">
        <f aca="false">(AG2695+AH2695)*(1+CONT)</f>
        <v>9249.1568021525</v>
      </c>
      <c r="AJ2695" s="24" t="n">
        <f aca="false">IF(AR2695&gt;0,AI2695/AR2695,1000000000000)</f>
        <v>405.446080099098</v>
      </c>
      <c r="AK2695" s="8" t="n">
        <f aca="false">IF(AND(AP2695&gt;=V_NEED,AR2695&gt;=P_MIN,AQ2695&gt;=Z_MIN,F2695&lt;=N_CAP,D2695&lt;=R_MAX,OR(CORONA_REQ=0,O2695&gt;=G2695),OR(CORE_MODE&lt;&gt;3,E_CORE&lt;=E_NULL_MAX)),1,0)</f>
        <v>0</v>
      </c>
      <c r="AL2695" s="31" t="n">
        <f aca="false">IF(AK2695=1,IF(OBJECTIVE=1,AI2695,AJ2695),1000000000000)+ROW()*0.000000001</f>
        <v>1000000000000</v>
      </c>
      <c r="AM2695" s="31" t="n">
        <v>11.3549</v>
      </c>
      <c r="AN2695" s="41" t="n">
        <v>1.373746</v>
      </c>
      <c r="AO2695" s="31" t="n">
        <v>21.861831</v>
      </c>
      <c r="AP2695" s="31" t="n">
        <f aca="false">IF(CORE_MODE=1,G2695,IF(OR(CORE_MODE=3,CORE_MODE=4),G2695+(CHOOSE(N_CW+1,0,1,CW_N2,CW_N3,CW_N4,CW_N5,CW_N6)+CHOOSE(N_CW_A+1,0,CW_A1,CW_A2))*CW_PER_SWING*AM2695,AM2695))</f>
        <v>44.7180841387</v>
      </c>
      <c r="AQ2695" s="41" t="n">
        <f aca="false">IF(CORE_MODE=2,AN2695,K2695)</f>
        <v>1.402983</v>
      </c>
      <c r="AR2695" s="31" t="n">
        <f aca="false">IF(CORE_MODE=2,AO2695,L2695)</f>
        <v>22.812298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31" t="n">
        <v>20.62</v>
      </c>
      <c r="H2696" s="8" t="n">
        <v>226.842641</v>
      </c>
      <c r="I2696" s="8" t="n">
        <v>1854.771996</v>
      </c>
      <c r="J2696" s="31" t="n">
        <v>8.17647</v>
      </c>
      <c r="K2696" s="41" t="n">
        <v>1.410609</v>
      </c>
      <c r="L2696" s="31" t="n">
        <v>29.289864</v>
      </c>
      <c r="M2696" s="8" t="n">
        <v>410</v>
      </c>
      <c r="N2696" s="8" t="n">
        <v>1440</v>
      </c>
      <c r="O2696" s="31" t="n">
        <v>19.540911</v>
      </c>
      <c r="P2696" s="31" t="n">
        <v>49.93728</v>
      </c>
      <c r="Q2696" s="31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31" t="n">
        <v>13.431641</v>
      </c>
      <c r="W2696" s="41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2*ROUNDUP(G2696*1000/V_ZENER,0)*PRICE_Z+(4+IF(CORE_MODE=1,1,0)+IF(OR(CORE_MODE=3,CORE_MODE=4),1+2*N_CW+2*N_CW_A,0))*ROUNDUP(G2696*DIODE_SAFETY/V_STICK,0)*PRICE_STICK</f>
        <v>169.8</v>
      </c>
      <c r="AG2696" s="24" t="n">
        <f aca="false">SUM(X2696:AF2696)</f>
        <v>5371.12062607</v>
      </c>
      <c r="AH2696" s="20" t="n">
        <f aca="false">FIXED_BOM</f>
        <v>3666</v>
      </c>
      <c r="AI2696" s="24" t="n">
        <f aca="false">(AG2696+AH2696)*(1+CONT)</f>
        <v>10392.6887199805</v>
      </c>
      <c r="AJ2696" s="24" t="n">
        <f aca="false">IF(AR2696&gt;0,AI2696/AR2696,1000000000000)</f>
        <v>354.822020340569</v>
      </c>
      <c r="AK2696" s="8" t="n">
        <f aca="false">IF(AND(AP2696&gt;=V_NEED,AR2696&gt;=P_MIN,AQ2696&gt;=Z_MIN,F2696&lt;=N_CAP,D2696&lt;=R_MAX,OR(CORONA_REQ=0,O2696&gt;=G2696),OR(CORE_MODE&lt;&gt;3,E_CORE&lt;=E_NULL_MAX)),1,0)</f>
        <v>0</v>
      </c>
      <c r="AL2696" s="31" t="n">
        <f aca="false">IF(AK2696=1,IF(OBJECTIVE=1,AI2696,AJ2696),1000000000000)+ROW()*0.000000001</f>
        <v>1000000000000</v>
      </c>
      <c r="AM2696" s="31" t="n">
        <v>11.435848</v>
      </c>
      <c r="AN2696" s="41" t="n">
        <v>1.386229</v>
      </c>
      <c r="AO2696" s="31" t="n">
        <v>28.29938</v>
      </c>
      <c r="AP2696" s="31" t="n">
        <f aca="false">IF(CORE_MODE=1,G2696,IF(OR(CORE_MODE=3,CORE_MODE=4),G2696+(CHOOSE(N_CW+1,0,1,CW_N2,CW_N3,CW_N4,CW_N5,CW_N6)+CHOOSE(N_CW_A+1,0,CW_A1,CW_A2))*CW_PER_SWING*AM2696,AM2696))</f>
        <v>44.889877084024</v>
      </c>
      <c r="AQ2696" s="41" t="n">
        <f aca="false">IF(CORE_MODE=2,AN2696,K2696)</f>
        <v>1.410609</v>
      </c>
      <c r="AR2696" s="31" t="n">
        <f aca="false">IF(CORE_MODE=2,AO2696,L2696)</f>
        <v>29.289864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31" t="n">
        <v>20.62</v>
      </c>
      <c r="H2697" s="8" t="n">
        <v>274.177934</v>
      </c>
      <c r="I2697" s="8" t="n">
        <v>2245.250311</v>
      </c>
      <c r="J2697" s="31" t="n">
        <v>8.189026</v>
      </c>
      <c r="K2697" s="41" t="n">
        <v>1.41543</v>
      </c>
      <c r="L2697" s="31" t="n">
        <v>35.733914</v>
      </c>
      <c r="M2697" s="8" t="n">
        <v>494</v>
      </c>
      <c r="N2697" s="8" t="n">
        <v>1608</v>
      </c>
      <c r="O2697" s="31" t="n">
        <v>19.540911</v>
      </c>
      <c r="P2697" s="31" t="n">
        <v>59.924736</v>
      </c>
      <c r="Q2697" s="31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31" t="n">
        <v>15.884375</v>
      </c>
      <c r="W2697" s="41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2*ROUNDUP(G2697*1000/V_ZENER,0)*PRICE_Z+(4+IF(CORE_MODE=1,1,0)+IF(OR(CORE_MODE=3,CORE_MODE=4),1+2*N_CW+2*N_CW_A,0))*ROUNDUP(G2697*DIODE_SAFETY/V_STICK,0)*PRICE_STICK</f>
        <v>169.8</v>
      </c>
      <c r="AG2697" s="24" t="n">
        <f aca="false">SUM(X2697:AF2697)</f>
        <v>6365.49608529</v>
      </c>
      <c r="AH2697" s="20" t="n">
        <f aca="false">FIXED_BOM</f>
        <v>3666</v>
      </c>
      <c r="AI2697" s="24" t="n">
        <f aca="false">(AG2697+AH2697)*(1+CONT)</f>
        <v>11536.2204980835</v>
      </c>
      <c r="AJ2697" s="24" t="n">
        <f aca="false">IF(AR2697&gt;0,AI2697/AR2697,1000000000000)</f>
        <v>322.836745453731</v>
      </c>
      <c r="AK2697" s="8" t="n">
        <f aca="false">IF(AND(AP2697&gt;=V_NEED,AR2697&gt;=P_MIN,AQ2697&gt;=Z_MIN,F2697&lt;=N_CAP,D2697&lt;=R_MAX,OR(CORONA_REQ=0,O2697&gt;=G2697),OR(CORE_MODE&lt;&gt;3,E_CORE&lt;=E_NULL_MAX)),1,0)</f>
        <v>0</v>
      </c>
      <c r="AL2697" s="31" t="n">
        <f aca="false">IF(AK2697=1,IF(OBJECTIVE=1,AI2697,AJ2697),1000000000000)+ROW()*0.000000001</f>
        <v>1000000000000</v>
      </c>
      <c r="AM2697" s="31" t="n">
        <v>11.504097</v>
      </c>
      <c r="AN2697" s="41" t="n">
        <v>1.394756</v>
      </c>
      <c r="AO2697" s="31" t="n">
        <v>34.73023</v>
      </c>
      <c r="AP2697" s="31" t="n">
        <f aca="false">IF(CORE_MODE=1,G2697,IF(OR(CORE_MODE=3,CORE_MODE=4),G2697+(CHOOSE(N_CW+1,0,1,CW_N2,CW_N3,CW_N4,CW_N5,CW_N6)+CHOOSE(N_CW_A+1,0,CW_A1,CW_A2))*CW_PER_SWING*AM2697,AM2697))</f>
        <v>45.034719411511</v>
      </c>
      <c r="AQ2697" s="41" t="n">
        <f aca="false">IF(CORE_MODE=2,AN2697,K2697)</f>
        <v>1.41543</v>
      </c>
      <c r="AR2697" s="31" t="n">
        <f aca="false">IF(CORE_MODE=2,AO2697,L2697)</f>
        <v>35.733914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31" t="n">
        <v>20.62</v>
      </c>
      <c r="H2698" s="8" t="n">
        <v>368.848519</v>
      </c>
      <c r="I2698" s="8" t="n">
        <v>3026.206941</v>
      </c>
      <c r="J2698" s="31" t="n">
        <v>8.204471</v>
      </c>
      <c r="K2698" s="41" t="n">
        <v>1.421224</v>
      </c>
      <c r="L2698" s="31" t="n">
        <v>48.705264</v>
      </c>
      <c r="M2698" s="8" t="n">
        <v>648</v>
      </c>
      <c r="N2698" s="8" t="n">
        <v>1916</v>
      </c>
      <c r="O2698" s="31" t="n">
        <v>19.540911</v>
      </c>
      <c r="P2698" s="31" t="n">
        <v>79.899648</v>
      </c>
      <c r="Q2698" s="31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31" t="n">
        <v>20.381055</v>
      </c>
      <c r="W2698" s="41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2*ROUNDUP(G2698*1000/V_ZENER,0)*PRICE_Z+(4+IF(CORE_MODE=1,1,0)+IF(OR(CORE_MODE=3,CORE_MODE=4),1+2*N_CW+2*N_CW_A,0))*ROUNDUP(G2698*DIODE_SAFETY/V_STICK,0)*PRICE_STICK</f>
        <v>169.8</v>
      </c>
      <c r="AG2698" s="24" t="n">
        <f aca="false">SUM(X2698:AF2698)</f>
        <v>8183.6203905</v>
      </c>
      <c r="AH2698" s="20" t="n">
        <f aca="false">FIXED_BOM</f>
        <v>3666</v>
      </c>
      <c r="AI2698" s="24" t="n">
        <f aca="false">(AG2698+AH2698)*(1+CONT)</f>
        <v>13627.063449075</v>
      </c>
      <c r="AJ2698" s="24" t="n">
        <f aca="false">IF(AR2698&gt;0,AI2698/AR2698,1000000000000)</f>
        <v>279.786255733569</v>
      </c>
      <c r="AK2698" s="8" t="n">
        <f aca="false">IF(AND(AP2698&gt;=V_NEED,AR2698&gt;=P_MIN,AQ2698&gt;=Z_MIN,F2698&lt;=N_CAP,D2698&lt;=R_MAX,OR(CORONA_REQ=0,O2698&gt;=G2698),OR(CORE_MODE&lt;&gt;3,E_CORE&lt;=E_NULL_MAX)),1,0)</f>
        <v>0</v>
      </c>
      <c r="AL2698" s="31" t="n">
        <f aca="false">IF(AK2698=1,IF(OBJECTIVE=1,AI2698,AJ2698),1000000000000)+ROW()*0.000000001</f>
        <v>1000000000000</v>
      </c>
      <c r="AM2698" s="31" t="n">
        <v>11.613913</v>
      </c>
      <c r="AN2698" s="41" t="n">
        <v>1.406336</v>
      </c>
      <c r="AO2698" s="31" t="n">
        <v>47.765986</v>
      </c>
      <c r="AP2698" s="31" t="n">
        <f aca="false">IF(CORE_MODE=1,G2698,IF(OR(CORE_MODE=3,CORE_MODE=4),G2698+(CHOOSE(N_CW+1,0,1,CW_N2,CW_N3,CW_N4,CW_N5,CW_N6)+CHOOSE(N_CW_A+1,0,CW_A1,CW_A2))*CW_PER_SWING*AM2698,AM2698))</f>
        <v>45.267777845119</v>
      </c>
      <c r="AQ2698" s="41" t="n">
        <f aca="false">IF(CORE_MODE=2,AN2698,K2698)</f>
        <v>1.421224</v>
      </c>
      <c r="AR2698" s="31" t="n">
        <f aca="false">IF(CORE_MODE=2,AO2698,L2698)</f>
        <v>48.705264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31" t="n">
        <v>20.62</v>
      </c>
      <c r="H2699" s="8" t="n">
        <v>124.573021</v>
      </c>
      <c r="I2699" s="8" t="n">
        <v>796.172117</v>
      </c>
      <c r="J2699" s="31" t="n">
        <v>6.391208</v>
      </c>
      <c r="K2699" s="41" t="n">
        <v>1.319621</v>
      </c>
      <c r="L2699" s="31" t="n">
        <v>10.517231</v>
      </c>
      <c r="M2699" s="8" t="n">
        <v>172</v>
      </c>
      <c r="N2699" s="8" t="n">
        <v>964</v>
      </c>
      <c r="O2699" s="31" t="n">
        <v>19.540911</v>
      </c>
      <c r="P2699" s="31" t="n">
        <v>23.141638</v>
      </c>
      <c r="Q2699" s="31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31" t="n">
        <v>6.482227</v>
      </c>
      <c r="W2699" s="41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2*ROUNDUP(G2699*1000/V_ZENER,0)*PRICE_Z+(4+IF(CORE_MODE=1,1,0)+IF(OR(CORE_MODE=3,CORE_MODE=4),1+2*N_CW+2*N_CW_A,0))*ROUNDUP(G2699*DIODE_SAFETY/V_STICK,0)*PRICE_STICK</f>
        <v>169.8</v>
      </c>
      <c r="AG2699" s="24" t="n">
        <f aca="false">SUM(X2699:AF2699)</f>
        <v>2596.52652233</v>
      </c>
      <c r="AH2699" s="20" t="n">
        <f aca="false">FIXED_BOM</f>
        <v>3666</v>
      </c>
      <c r="AI2699" s="24" t="n">
        <f aca="false">(AG2699+AH2699)*(1+CONT)</f>
        <v>7201.9055006795</v>
      </c>
      <c r="AJ2699" s="24" t="n">
        <f aca="false">IF(AR2699&gt;0,AI2699/AR2699,1000000000000)</f>
        <v>684.772018478961</v>
      </c>
      <c r="AK2699" s="8" t="n">
        <f aca="false">IF(AND(AP2699&gt;=V_NEED,AR2699&gt;=P_MIN,AQ2699&gt;=Z_MIN,F2699&lt;=N_CAP,D2699&lt;=R_MAX,OR(CORONA_REQ=0,O2699&gt;=G2699),OR(CORE_MODE&lt;&gt;3,E_CORE&lt;=E_NULL_MAX)),1,0)</f>
        <v>0</v>
      </c>
      <c r="AL2699" s="31" t="n">
        <f aca="false">IF(AK2699=1,IF(OBJECTIVE=1,AI2699,AJ2699),1000000000000)+ROW()*0.000000001</f>
        <v>1000000000000</v>
      </c>
      <c r="AM2699" s="31" t="n">
        <v>11.094223</v>
      </c>
      <c r="AN2699" s="41" t="n">
        <v>1.276522</v>
      </c>
      <c r="AO2699" s="31" t="n">
        <v>9.582026</v>
      </c>
      <c r="AP2699" s="31" t="n">
        <f aca="false">IF(CORE_MODE=1,G2699,IF(OR(CORE_MODE=3,CORE_MODE=4),G2699+(CHOOSE(N_CW+1,0,1,CW_N2,CW_N3,CW_N4,CW_N5,CW_N6)+CHOOSE(N_CW_A+1,0,CW_A1,CW_A2))*CW_PER_SWING*AM2699,AM2699))</f>
        <v>44.164858986649</v>
      </c>
      <c r="AQ2699" s="41" t="n">
        <f aca="false">IF(CORE_MODE=2,AN2699,K2699)</f>
        <v>1.319621</v>
      </c>
      <c r="AR2699" s="31" t="n">
        <f aca="false">IF(CORE_MODE=2,AO2699,L2699)</f>
        <v>10.517231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31" t="n">
        <v>20.62</v>
      </c>
      <c r="H2700" s="8" t="n">
        <v>194.614747</v>
      </c>
      <c r="I2700" s="8" t="n">
        <v>1251.127612</v>
      </c>
      <c r="J2700" s="31" t="n">
        <v>6.42874</v>
      </c>
      <c r="K2700" s="41" t="n">
        <v>1.339464</v>
      </c>
      <c r="L2700" s="31" t="n">
        <v>17.276267</v>
      </c>
      <c r="M2700" s="8" t="n">
        <v>256</v>
      </c>
      <c r="N2700" s="8" t="n">
        <v>1132</v>
      </c>
      <c r="O2700" s="31" t="n">
        <v>19.540911</v>
      </c>
      <c r="P2700" s="31" t="n">
        <v>34.712456</v>
      </c>
      <c r="Q2700" s="31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31" t="n">
        <v>8.934961</v>
      </c>
      <c r="W2700" s="41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2*ROUNDUP(G2700*1000/V_ZENER,0)*PRICE_Z+(4+IF(CORE_MODE=1,1,0)+IF(OR(CORE_MODE=3,CORE_MODE=4),1+2*N_CW+2*N_CW_A,0))*ROUNDUP(G2700*DIODE_SAFETY/V_STICK,0)*PRICE_STICK</f>
        <v>169.8</v>
      </c>
      <c r="AG2700" s="24" t="n">
        <f aca="false">SUM(X2700:AF2700)</f>
        <v>3609.85488619</v>
      </c>
      <c r="AH2700" s="20" t="n">
        <f aca="false">FIXED_BOM</f>
        <v>3666</v>
      </c>
      <c r="AI2700" s="24" t="n">
        <f aca="false">(AG2700+AH2700)*(1+CONT)</f>
        <v>8367.2331191185</v>
      </c>
      <c r="AJ2700" s="24" t="n">
        <f aca="false">IF(AR2700&gt;0,AI2700/AR2700,1000000000000)</f>
        <v>484.319507166594</v>
      </c>
      <c r="AK2700" s="8" t="n">
        <f aca="false">IF(AND(AP2700&gt;=V_NEED,AR2700&gt;=P_MIN,AQ2700&gt;=Z_MIN,F2700&lt;=N_CAP,D2700&lt;=R_MAX,OR(CORONA_REQ=0,O2700&gt;=G2700),OR(CORE_MODE&lt;&gt;3,E_CORE&lt;=E_NULL_MAX)),1,0)</f>
        <v>0</v>
      </c>
      <c r="AL2700" s="31" t="n">
        <f aca="false">IF(AK2700=1,IF(OBJECTIVE=1,AI2700,AJ2700),1000000000000)+ROW()*0.000000001</f>
        <v>1000000000000</v>
      </c>
      <c r="AM2700" s="31" t="n">
        <v>11.187829</v>
      </c>
      <c r="AN2700" s="41" t="n">
        <v>1.309255</v>
      </c>
      <c r="AO2700" s="31" t="n">
        <v>16.288088</v>
      </c>
      <c r="AP2700" s="31" t="n">
        <f aca="false">IF(CORE_MODE=1,G2700,IF(OR(CORE_MODE=3,CORE_MODE=4),G2700+(CHOOSE(N_CW+1,0,1,CW_N2,CW_N3,CW_N4,CW_N5,CW_N6)+CHOOSE(N_CW_A+1,0,CW_A1,CW_A2))*CW_PER_SWING*AM2700,AM2700))</f>
        <v>44.363515537027</v>
      </c>
      <c r="AQ2700" s="41" t="n">
        <f aca="false">IF(CORE_MODE=2,AN2700,K2700)</f>
        <v>1.339464</v>
      </c>
      <c r="AR2700" s="31" t="n">
        <f aca="false">IF(CORE_MODE=2,AO2700,L2700)</f>
        <v>17.276267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31" t="n">
        <v>20.62</v>
      </c>
      <c r="H2701" s="8" t="n">
        <v>264.656474</v>
      </c>
      <c r="I2701" s="8" t="n">
        <v>1706.083107</v>
      </c>
      <c r="J2701" s="31" t="n">
        <v>6.446406</v>
      </c>
      <c r="K2701" s="41" t="n">
        <v>1.348841</v>
      </c>
      <c r="L2701" s="31" t="n">
        <v>24.047374</v>
      </c>
      <c r="M2701" s="8" t="n">
        <v>340</v>
      </c>
      <c r="N2701" s="8" t="n">
        <v>1300</v>
      </c>
      <c r="O2701" s="31" t="n">
        <v>19.540911</v>
      </c>
      <c r="P2701" s="31" t="n">
        <v>46.283275</v>
      </c>
      <c r="Q2701" s="31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31" t="n">
        <v>11.387695</v>
      </c>
      <c r="W2701" s="41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2*ROUNDUP(G2701*1000/V_ZENER,0)*PRICE_Z+(4+IF(CORE_MODE=1,1,0)+IF(OR(CORE_MODE=3,CORE_MODE=4),1+2*N_CW+2*N_CW_A,0))*ROUNDUP(G2701*DIODE_SAFETY/V_STICK,0)*PRICE_STICK</f>
        <v>169.8</v>
      </c>
      <c r="AG2701" s="24" t="n">
        <f aca="false">SUM(X2701:AF2701)</f>
        <v>4623.18320052</v>
      </c>
      <c r="AH2701" s="20" t="n">
        <f aca="false">FIXED_BOM</f>
        <v>3666</v>
      </c>
      <c r="AI2701" s="24" t="n">
        <f aca="false">(AG2701+AH2701)*(1+CONT)</f>
        <v>9532.560680598</v>
      </c>
      <c r="AJ2701" s="24" t="n">
        <f aca="false">IF(AR2701&gt;0,AI2701/AR2701,1000000000000)</f>
        <v>396.407552882822</v>
      </c>
      <c r="AK2701" s="8" t="n">
        <f aca="false">IF(AND(AP2701&gt;=V_NEED,AR2701&gt;=P_MIN,AQ2701&gt;=Z_MIN,F2701&lt;=N_CAP,D2701&lt;=R_MAX,OR(CORONA_REQ=0,O2701&gt;=G2701),OR(CORE_MODE&lt;&gt;3,E_CORE&lt;=E_NULL_MAX)),1,0)</f>
        <v>0</v>
      </c>
      <c r="AL2701" s="31" t="n">
        <f aca="false">IF(AK2701=1,IF(OBJECTIVE=1,AI2701,AJ2701),1000000000000)+ROW()*0.000000001</f>
        <v>1000000000000</v>
      </c>
      <c r="AM2701" s="31" t="n">
        <v>11.269364</v>
      </c>
      <c r="AN2701" s="41" t="n">
        <v>1.326105</v>
      </c>
      <c r="AO2701" s="31" t="n">
        <v>23.076796</v>
      </c>
      <c r="AP2701" s="31" t="n">
        <f aca="false">IF(CORE_MODE=1,G2701,IF(OR(CORE_MODE=3,CORE_MODE=4),G2701+(CHOOSE(N_CW+1,0,1,CW_N2,CW_N3,CW_N4,CW_N5,CW_N6)+CHOOSE(N_CW_A+1,0,CW_A1,CW_A2))*CW_PER_SWING*AM2701,AM2701))</f>
        <v>44.536554250732</v>
      </c>
      <c r="AQ2701" s="41" t="n">
        <f aca="false">IF(CORE_MODE=2,AN2701,K2701)</f>
        <v>1.348841</v>
      </c>
      <c r="AR2701" s="31" t="n">
        <f aca="false">IF(CORE_MODE=2,AO2701,L2701)</f>
        <v>24.047374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31" t="n">
        <v>20.62</v>
      </c>
      <c r="H2702" s="8" t="n">
        <v>334.6982</v>
      </c>
      <c r="I2702" s="8" t="n">
        <v>2161.038603</v>
      </c>
      <c r="J2702" s="31" t="n">
        <v>6.456678</v>
      </c>
      <c r="K2702" s="41" t="n">
        <v>1.35491</v>
      </c>
      <c r="L2702" s="31" t="n">
        <v>30.828198</v>
      </c>
      <c r="M2702" s="8" t="n">
        <v>424</v>
      </c>
      <c r="N2702" s="8" t="n">
        <v>1468</v>
      </c>
      <c r="O2702" s="31" t="n">
        <v>19.540911</v>
      </c>
      <c r="P2702" s="31" t="n">
        <v>57.854094</v>
      </c>
      <c r="Q2702" s="31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31" t="n">
        <v>13.84043</v>
      </c>
      <c r="W2702" s="41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2*ROUNDUP(G2702*1000/V_ZENER,0)*PRICE_Z+(4+IF(CORE_MODE=1,1,0)+IF(OR(CORE_MODE=3,CORE_MODE=4),1+2*N_CW+2*N_CW_A,0))*ROUNDUP(G2702*DIODE_SAFETY/V_STICK,0)*PRICE_STICK</f>
        <v>169.8</v>
      </c>
      <c r="AG2702" s="24" t="n">
        <f aca="false">SUM(X2702:AF2702)</f>
        <v>5636.51157485</v>
      </c>
      <c r="AH2702" s="20" t="n">
        <f aca="false">FIXED_BOM</f>
        <v>3666</v>
      </c>
      <c r="AI2702" s="24" t="n">
        <f aca="false">(AG2702+AH2702)*(1+CONT)</f>
        <v>10697.8883110775</v>
      </c>
      <c r="AJ2702" s="24" t="n">
        <f aca="false">IF(AR2702&gt;0,AI2702/AR2702,1000000000000)</f>
        <v>347.016335858408</v>
      </c>
      <c r="AK2702" s="8" t="n">
        <f aca="false">IF(AND(AP2702&gt;=V_NEED,AR2702&gt;=P_MIN,AQ2702&gt;=Z_MIN,F2702&lt;=N_CAP,D2702&lt;=R_MAX,OR(CORONA_REQ=0,O2702&gt;=G2702),OR(CORE_MODE&lt;&gt;3,E_CORE&lt;=E_NULL_MAX)),1,0)</f>
        <v>0</v>
      </c>
      <c r="AL2702" s="31" t="n">
        <f aca="false">IF(AK2702=1,IF(OBJECTIVE=1,AI2702,AJ2702),1000000000000)+ROW()*0.000000001</f>
        <v>1000000000000</v>
      </c>
      <c r="AM2702" s="31" t="n">
        <v>11.35054</v>
      </c>
      <c r="AN2702" s="41" t="n">
        <v>1.336175</v>
      </c>
      <c r="AO2702" s="31" t="n">
        <v>29.827271</v>
      </c>
      <c r="AP2702" s="31" t="n">
        <f aca="false">IF(CORE_MODE=1,G2702,IF(OR(CORE_MODE=3,CORE_MODE=4),G2702+(CHOOSE(N_CW+1,0,1,CW_N2,CW_N3,CW_N4,CW_N5,CW_N6)+CHOOSE(N_CW_A+1,0,CW_A1,CW_A2))*CW_PER_SWING*AM2702,AM2702))</f>
        <v>44.70883107202</v>
      </c>
      <c r="AQ2702" s="41" t="n">
        <f aca="false">IF(CORE_MODE=2,AN2702,K2702)</f>
        <v>1.35491</v>
      </c>
      <c r="AR2702" s="31" t="n">
        <f aca="false">IF(CORE_MODE=2,AO2702,L2702)</f>
        <v>30.828198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31" t="n">
        <v>20.62</v>
      </c>
      <c r="H2703" s="8" t="n">
        <v>404.739926</v>
      </c>
      <c r="I2703" s="8" t="n">
        <v>2615.994098</v>
      </c>
      <c r="J2703" s="31" t="n">
        <v>6.463395</v>
      </c>
      <c r="K2703" s="41" t="n">
        <v>1.35838</v>
      </c>
      <c r="L2703" s="31" t="n">
        <v>37.607112</v>
      </c>
      <c r="M2703" s="8" t="n">
        <v>508</v>
      </c>
      <c r="N2703" s="8" t="n">
        <v>1636</v>
      </c>
      <c r="O2703" s="31" t="n">
        <v>19.540911</v>
      </c>
      <c r="P2703" s="31" t="n">
        <v>69.424913</v>
      </c>
      <c r="Q2703" s="31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31" t="n">
        <v>16.293164</v>
      </c>
      <c r="W2703" s="41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2*ROUNDUP(G2703*1000/V_ZENER,0)*PRICE_Z+(4+IF(CORE_MODE=1,1,0)+IF(OR(CORE_MODE=3,CORE_MODE=4),1+2*N_CW+2*N_CW_A,0))*ROUNDUP(G2703*DIODE_SAFETY/V_STICK,0)*PRICE_STICK</f>
        <v>169.8</v>
      </c>
      <c r="AG2703" s="24" t="n">
        <f aca="false">SUM(X2703:AF2703)</f>
        <v>6649.83995068</v>
      </c>
      <c r="AH2703" s="20" t="n">
        <f aca="false">FIXED_BOM</f>
        <v>3666</v>
      </c>
      <c r="AI2703" s="24" t="n">
        <f aca="false">(AG2703+AH2703)*(1+CONT)</f>
        <v>11863.215943282</v>
      </c>
      <c r="AJ2703" s="24" t="n">
        <f aca="false">IF(AR2703&gt;0,AI2703/AR2703,1000000000000)</f>
        <v>315.451395025547</v>
      </c>
      <c r="AK2703" s="8" t="n">
        <f aca="false">IF(AND(AP2703&gt;=V_NEED,AR2703&gt;=P_MIN,AQ2703&gt;=Z_MIN,F2703&lt;=N_CAP,D2703&lt;=R_MAX,OR(CORONA_REQ=0,O2703&gt;=G2703),OR(CORE_MODE&lt;&gt;3,E_CORE&lt;=E_NULL_MAX)),1,0)</f>
        <v>0</v>
      </c>
      <c r="AL2703" s="31" t="n">
        <f aca="false">IF(AK2703=1,IF(OBJECTIVE=1,AI2703,AJ2703),1000000000000)+ROW()*0.000000001</f>
        <v>1000000000000</v>
      </c>
      <c r="AM2703" s="31" t="n">
        <v>11.416029</v>
      </c>
      <c r="AN2703" s="41" t="n">
        <v>1.342928</v>
      </c>
      <c r="AO2703" s="31" t="n">
        <v>36.625586</v>
      </c>
      <c r="AP2703" s="31" t="n">
        <f aca="false">IF(CORE_MODE=1,G2703,IF(OR(CORE_MODE=3,CORE_MODE=4),G2703+(CHOOSE(N_CW+1,0,1,CW_N2,CW_N3,CW_N4,CW_N5,CW_N6)+CHOOSE(N_CW_A+1,0,CW_A1,CW_A2))*CW_PER_SWING*AM2703,AM2703))</f>
        <v>44.847815953627</v>
      </c>
      <c r="AQ2703" s="41" t="n">
        <f aca="false">IF(CORE_MODE=2,AN2703,K2703)</f>
        <v>1.35838</v>
      </c>
      <c r="AR2703" s="31" t="n">
        <f aca="false">IF(CORE_MODE=2,AO2703,L2703)</f>
        <v>37.607112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31" t="n">
        <v>20.62</v>
      </c>
      <c r="H2704" s="8" t="n">
        <v>544.823379</v>
      </c>
      <c r="I2704" s="8" t="n">
        <v>3525.905089</v>
      </c>
      <c r="J2704" s="31" t="n">
        <v>6.471648</v>
      </c>
      <c r="K2704" s="41" t="n">
        <v>1.363029</v>
      </c>
      <c r="L2704" s="31" t="n">
        <v>51.137353</v>
      </c>
      <c r="M2704" s="8" t="n">
        <v>676</v>
      </c>
      <c r="N2704" s="8" t="n">
        <v>1972</v>
      </c>
      <c r="O2704" s="31" t="n">
        <v>19.540911</v>
      </c>
      <c r="P2704" s="31" t="n">
        <v>92.56655</v>
      </c>
      <c r="Q2704" s="31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31" t="n">
        <v>21.198633</v>
      </c>
      <c r="W2704" s="41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2*ROUNDUP(G2704*1000/V_ZENER,0)*PRICE_Z+(4+IF(CORE_MODE=1,1,0)+IF(OR(CORE_MODE=3,CORE_MODE=4),1+2*N_CW+2*N_CW_A,0))*ROUNDUP(G2704*DIODE_SAFETY/V_STICK,0)*PRICE_STICK</f>
        <v>169.8</v>
      </c>
      <c r="AG2704" s="24" t="n">
        <f aca="false">SUM(X2704:AF2704)</f>
        <v>8676.49669934</v>
      </c>
      <c r="AH2704" s="20" t="n">
        <f aca="false">FIXED_BOM</f>
        <v>3666</v>
      </c>
      <c r="AI2704" s="24" t="n">
        <f aca="false">(AG2704+AH2704)*(1+CONT)</f>
        <v>14193.871204241</v>
      </c>
      <c r="AJ2704" s="24" t="n">
        <f aca="false">IF(AR2704&gt;0,AI2704/AR2704,1000000000000)</f>
        <v>277.563666704473</v>
      </c>
      <c r="AK2704" s="8" t="n">
        <f aca="false">IF(AND(AP2704&gt;=V_NEED,AR2704&gt;=P_MIN,AQ2704&gt;=Z_MIN,F2704&lt;=N_CAP,D2704&lt;=R_MAX,OR(CORONA_REQ=0,O2704&gt;=G2704),OR(CORE_MODE&lt;&gt;3,E_CORE&lt;=E_NULL_MAX)),1,0)</f>
        <v>0</v>
      </c>
      <c r="AL2704" s="31" t="n">
        <f aca="false">IF(AK2704=1,IF(OBJECTIVE=1,AI2704,AJ2704),1000000000000)+ROW()*0.000000001</f>
        <v>1000000000000</v>
      </c>
      <c r="AM2704" s="31" t="n">
        <v>11.571916</v>
      </c>
      <c r="AN2704" s="41" t="n">
        <v>1.351416</v>
      </c>
      <c r="AO2704" s="31" t="n">
        <v>50.164797</v>
      </c>
      <c r="AP2704" s="31" t="n">
        <f aca="false">IF(CORE_MODE=1,G2704,IF(OR(CORE_MODE=3,CORE_MODE=4),G2704+(CHOOSE(N_CW+1,0,1,CW_N2,CW_N3,CW_N4,CW_N5,CW_N6)+CHOOSE(N_CW_A+1,0,CW_A1,CW_A2))*CW_PER_SWING*AM2704,AM2704))</f>
        <v>45.178649165908</v>
      </c>
      <c r="AQ2704" s="41" t="n">
        <f aca="false">IF(CORE_MODE=2,AN2704,K2704)</f>
        <v>1.363029</v>
      </c>
      <c r="AR2704" s="31" t="n">
        <f aca="false">IF(CORE_MODE=2,AO2704,L2704)</f>
        <v>51.137353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307</v>
      </c>
    </row>
    <row r="3" customFormat="false" ht="23.85" hidden="false" customHeight="false" outlineLevel="0" collapsed="false">
      <c r="B3" s="2" t="s">
        <v>308</v>
      </c>
    </row>
    <row r="4" customFormat="false" ht="15" hidden="false" customHeight="false" outlineLevel="0" collapsed="false">
      <c r="B4" s="2" t="s">
        <v>309</v>
      </c>
    </row>
    <row r="5" customFormat="false" ht="15" hidden="false" customHeight="false" outlineLevel="0" collapsed="false">
      <c r="B5" s="2" t="s">
        <v>310</v>
      </c>
    </row>
    <row r="6" customFormat="false" ht="15" hidden="false" customHeight="false" outlineLevel="0" collapsed="false">
      <c r="B6" s="2" t="s">
        <v>311</v>
      </c>
    </row>
    <row r="7" customFormat="false" ht="15" hidden="false" customHeight="false" outlineLevel="0" collapsed="false">
      <c r="B7" s="2" t="s">
        <v>312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313</v>
      </c>
    </row>
    <row r="10" customFormat="false" ht="23.85" hidden="false" customHeight="false" outlineLevel="0" collapsed="false">
      <c r="B10" s="2" t="s">
        <v>314</v>
      </c>
    </row>
    <row r="11" customFormat="false" ht="23.85" hidden="false" customHeight="false" outlineLevel="0" collapsed="false">
      <c r="B11" s="2" t="s">
        <v>315</v>
      </c>
    </row>
    <row r="12" customFormat="false" ht="57.45" hidden="false" customHeight="false" outlineLevel="0" collapsed="false">
      <c r="B12" s="2" t="s">
        <v>316</v>
      </c>
    </row>
    <row r="13" customFormat="false" ht="46.25" hidden="false" customHeight="false" outlineLevel="0" collapsed="false">
      <c r="B13" s="2" t="s">
        <v>317</v>
      </c>
    </row>
    <row r="14" customFormat="false" ht="35.05" hidden="false" customHeight="false" outlineLevel="0" collapsed="false">
      <c r="B14" s="2" t="s">
        <v>318</v>
      </c>
    </row>
    <row r="15" customFormat="false" ht="23.85" hidden="false" customHeight="false" outlineLevel="0" collapsed="false">
      <c r="B15" s="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2026-10-09T07:26:37Z</dcterms:created>
  <dc:creator>openpyxl</dc:creator>
  <dc:description/>
  <dc:language>en-US</dc:language>
  <cp:lastModifiedBy/>
  <dcterms:modified xsi:type="dcterms:W3CDTF">2026-10-09T07:26:40Z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