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8EC113B-FA9A-4676-A7F3-4F3A7F1E49E2}" xr6:coauthVersionLast="47" xr6:coauthVersionMax="47" xr10:uidLastSave="{00000000-0000-0000-0000-000000000000}"/>
  <bookViews>
    <workbookView xWindow="-120" yWindow="-120" windowWidth="29040" windowHeight="15720" xr2:uid="{07ADE7E4-3A54-466E-8E65-FB2C0D310D61}"/>
  </bookViews>
  <sheets>
    <sheet name="Presentación" sheetId="8" r:id="rId1"/>
    <sheet name="Ingresos" sheetId="2" r:id="rId2"/>
    <sheet name="Ingresos Totales" sheetId="7" r:id="rId3"/>
    <sheet name="Gastos" sheetId="3" r:id="rId4"/>
    <sheet name="Gastos Totales" sheetId="5" r:id="rId5"/>
    <sheet name="Presupuesto Final" sheetId="6" r:id="rId6"/>
    <sheet name="Presupuesto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7" l="1"/>
  <c r="F6" i="7" s="1"/>
  <c r="D7" i="7"/>
  <c r="F7" i="7" s="1"/>
  <c r="D8" i="7"/>
  <c r="F8" i="7" s="1"/>
  <c r="D9" i="7"/>
  <c r="F9" i="7" s="1"/>
  <c r="D10" i="7"/>
  <c r="F10" i="7" s="1"/>
  <c r="D11" i="7"/>
  <c r="F11" i="7" s="1"/>
  <c r="D12" i="7"/>
  <c r="F12" i="7" s="1"/>
  <c r="D13" i="7"/>
  <c r="F13" i="7" s="1"/>
  <c r="D14" i="7"/>
  <c r="F14" i="7" s="1"/>
  <c r="D5" i="7"/>
  <c r="F5" i="7" s="1"/>
  <c r="D6" i="5"/>
  <c r="D7" i="5"/>
  <c r="D8" i="5"/>
  <c r="D9" i="5"/>
  <c r="D10" i="5"/>
  <c r="D11" i="5"/>
  <c r="D12" i="5"/>
  <c r="D13" i="5"/>
  <c r="D14" i="5"/>
  <c r="D5" i="5"/>
  <c r="E16" i="1"/>
  <c r="F16" i="1"/>
  <c r="D16" i="1"/>
  <c r="G16" i="1" s="1"/>
  <c r="H16" i="1" s="1"/>
  <c r="D15" i="5" l="1"/>
  <c r="D6" i="6" s="1"/>
  <c r="F15" i="7"/>
  <c r="C6" i="6" s="1"/>
  <c r="E6" i="6" l="1"/>
  <c r="F6" i="6" s="1"/>
</calcChain>
</file>

<file path=xl/sharedStrings.xml><?xml version="1.0" encoding="utf-8"?>
<sst xmlns="http://schemas.openxmlformats.org/spreadsheetml/2006/main" count="70" uniqueCount="46">
  <si>
    <t>Ingresos</t>
  </si>
  <si>
    <t>Gastos Fijos</t>
  </si>
  <si>
    <t>Gastos Variables</t>
  </si>
  <si>
    <t>Presupuesto</t>
  </si>
  <si>
    <t>Numero</t>
  </si>
  <si>
    <t>Total</t>
  </si>
  <si>
    <t>Ganancia Final</t>
  </si>
  <si>
    <t xml:space="preserve">Alerta </t>
  </si>
  <si>
    <t>Producto</t>
  </si>
  <si>
    <t>Valor</t>
  </si>
  <si>
    <t>Pulsera artesanal</t>
  </si>
  <si>
    <t>Cuadro Decorativo</t>
  </si>
  <si>
    <t>Vela aromática</t>
  </si>
  <si>
    <t>Llavero</t>
  </si>
  <si>
    <t>Bolso artesanal</t>
  </si>
  <si>
    <t>Sombrero artesanal</t>
  </si>
  <si>
    <t>Jarrones artesanales</t>
  </si>
  <si>
    <t>Nombre del Gasto</t>
  </si>
  <si>
    <t>Monto</t>
  </si>
  <si>
    <t>Arriendo</t>
  </si>
  <si>
    <t>Servicios</t>
  </si>
  <si>
    <t>Transporte</t>
  </si>
  <si>
    <t>Precio Unitario</t>
  </si>
  <si>
    <t>Unidades Vendidas</t>
  </si>
  <si>
    <t>Total Ingresos</t>
  </si>
  <si>
    <t>Ganancia</t>
  </si>
  <si>
    <t>Ingresos Totales</t>
  </si>
  <si>
    <t>Gastos Totales</t>
  </si>
  <si>
    <t>Presupuesto Final</t>
  </si>
  <si>
    <t>Calculo Final</t>
  </si>
  <si>
    <t>Cuerda</t>
  </si>
  <si>
    <t>Pintura</t>
  </si>
  <si>
    <t>Lienzo</t>
  </si>
  <si>
    <t>Cera</t>
  </si>
  <si>
    <t>Arcilla</t>
  </si>
  <si>
    <t>Thomas Alejandro Orjuela Bello</t>
  </si>
  <si>
    <t>Realizado por:</t>
  </si>
  <si>
    <t>Universidad:</t>
  </si>
  <si>
    <t>Pontificia Universidad Javeriana</t>
  </si>
  <si>
    <t>Carrera:</t>
  </si>
  <si>
    <t>Ingeniería de Sistemas</t>
  </si>
  <si>
    <t>Materia:</t>
  </si>
  <si>
    <t>Proyecto Social Universitario</t>
  </si>
  <si>
    <t>Taller 04 - Herramienta Excel</t>
  </si>
  <si>
    <t>Grupo</t>
  </si>
  <si>
    <t>Fundación Pacifíco Emprende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</si>
</sst>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Nova"/>
      <family val="2"/>
    </font>
    <font>
      <sz val="12"/>
      <color theme="1"/>
      <name val="Arial Nova"/>
      <family val="2"/>
    </font>
    <font>
      <b/>
      <sz val="12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44" fontId="2" fillId="0" borderId="1" xfId="1" applyFont="1" applyBorder="1" applyAlignment="1">
      <alignment vertical="center"/>
    </xf>
    <xf numFmtId="0" fontId="3" fillId="0" borderId="1" xfId="0" applyFont="1" applyBorder="1"/>
    <xf numFmtId="44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44" fontId="3" fillId="0" borderId="1" xfId="0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C917F-960F-45F7-9A8D-2538CD8C4FC1}">
  <dimension ref="C3:F8"/>
  <sheetViews>
    <sheetView tabSelected="1" workbookViewId="0">
      <selection activeCell="E14" sqref="E14"/>
    </sheetView>
  </sheetViews>
  <sheetFormatPr baseColWidth="10" defaultRowHeight="15" x14ac:dyDescent="0.25"/>
  <cols>
    <col min="3" max="3" width="16.85546875" bestFit="1" customWidth="1"/>
  </cols>
  <sheetData>
    <row r="3" spans="3:6" ht="15.75" x14ac:dyDescent="0.25">
      <c r="C3" s="24" t="s">
        <v>43</v>
      </c>
      <c r="D3" s="25"/>
      <c r="E3" s="25"/>
      <c r="F3" s="26"/>
    </row>
    <row r="4" spans="3:6" ht="15.75" x14ac:dyDescent="0.25">
      <c r="C4" s="22" t="s">
        <v>37</v>
      </c>
      <c r="D4" s="21" t="s">
        <v>38</v>
      </c>
      <c r="E4" s="21"/>
      <c r="F4" s="21"/>
    </row>
    <row r="5" spans="3:6" ht="15.75" x14ac:dyDescent="0.25">
      <c r="C5" s="22" t="s">
        <v>36</v>
      </c>
      <c r="D5" s="23" t="s">
        <v>35</v>
      </c>
      <c r="E5" s="23"/>
      <c r="F5" s="23"/>
    </row>
    <row r="6" spans="3:6" ht="15.75" x14ac:dyDescent="0.25">
      <c r="C6" s="22" t="s">
        <v>39</v>
      </c>
      <c r="D6" s="23" t="s">
        <v>40</v>
      </c>
      <c r="E6" s="23"/>
      <c r="F6" s="23"/>
    </row>
    <row r="7" spans="3:6" ht="15.75" x14ac:dyDescent="0.25">
      <c r="C7" s="22" t="s">
        <v>41</v>
      </c>
      <c r="D7" s="23" t="s">
        <v>42</v>
      </c>
      <c r="E7" s="23"/>
      <c r="F7" s="23"/>
    </row>
    <row r="8" spans="3:6" ht="15.75" x14ac:dyDescent="0.25">
      <c r="C8" s="22" t="s">
        <v>44</v>
      </c>
      <c r="D8" s="23" t="s">
        <v>45</v>
      </c>
      <c r="E8" s="23"/>
      <c r="F8" s="23"/>
    </row>
  </sheetData>
  <sheetProtection algorithmName="SHA-512" hashValue="91UYziujSUqVowsTyYymHBIVfPM3pXlBRdV3cGmEcNScMi5E3jsv6xOgFK4P/zUVZKLYX1GULKh7wGoKWw+qZA==" saltValue="TC8uIqaoXFjmVaqkRyPQow==" spinCount="100000" sheet="1" objects="1" scenarios="1"/>
  <mergeCells count="6">
    <mergeCell ref="D5:F5"/>
    <mergeCell ref="D4:F4"/>
    <mergeCell ref="D6:F6"/>
    <mergeCell ref="D7:F7"/>
    <mergeCell ref="C3:F3"/>
    <mergeCell ref="D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467A-2B24-4F23-913C-46D029B2DC8E}">
  <dimension ref="C4:D11"/>
  <sheetViews>
    <sheetView workbookViewId="0">
      <selection activeCell="D33" sqref="D33"/>
    </sheetView>
  </sheetViews>
  <sheetFormatPr baseColWidth="10" defaultRowHeight="15" x14ac:dyDescent="0.25"/>
  <cols>
    <col min="3" max="3" width="22.85546875" bestFit="1" customWidth="1"/>
    <col min="4" max="4" width="14.7109375" bestFit="1" customWidth="1"/>
  </cols>
  <sheetData>
    <row r="4" spans="3:4" ht="15.75" x14ac:dyDescent="0.25">
      <c r="C4" s="7" t="s">
        <v>8</v>
      </c>
      <c r="D4" s="7" t="s">
        <v>9</v>
      </c>
    </row>
    <row r="5" spans="3:4" ht="15.75" x14ac:dyDescent="0.25">
      <c r="C5" s="5" t="s">
        <v>10</v>
      </c>
      <c r="D5" s="6">
        <v>2000</v>
      </c>
    </row>
    <row r="6" spans="3:4" ht="15.75" x14ac:dyDescent="0.25">
      <c r="C6" s="5" t="s">
        <v>11</v>
      </c>
      <c r="D6" s="6">
        <v>40000</v>
      </c>
    </row>
    <row r="7" spans="3:4" ht="15.75" x14ac:dyDescent="0.25">
      <c r="C7" s="5" t="s">
        <v>12</v>
      </c>
      <c r="D7" s="6">
        <v>10000</v>
      </c>
    </row>
    <row r="8" spans="3:4" ht="15.75" x14ac:dyDescent="0.25">
      <c r="C8" s="5" t="s">
        <v>13</v>
      </c>
      <c r="D8" s="6">
        <v>5000</v>
      </c>
    </row>
    <row r="9" spans="3:4" ht="15.75" x14ac:dyDescent="0.25">
      <c r="C9" s="5" t="s">
        <v>14</v>
      </c>
      <c r="D9" s="6">
        <v>60000</v>
      </c>
    </row>
    <row r="10" spans="3:4" ht="15.75" x14ac:dyDescent="0.25">
      <c r="C10" s="5" t="s">
        <v>15</v>
      </c>
      <c r="D10" s="6">
        <v>50000</v>
      </c>
    </row>
    <row r="11" spans="3:4" ht="15.75" x14ac:dyDescent="0.25">
      <c r="C11" s="5" t="s">
        <v>16</v>
      </c>
      <c r="D11" s="6">
        <v>30000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161CC-5EEB-40EA-A824-74735FBA3B6A}">
  <dimension ref="C3:F15"/>
  <sheetViews>
    <sheetView workbookViewId="0">
      <selection activeCell="F15" sqref="F15"/>
    </sheetView>
  </sheetViews>
  <sheetFormatPr baseColWidth="10" defaultRowHeight="15" x14ac:dyDescent="0.25"/>
  <cols>
    <col min="3" max="3" width="22.85546875" bestFit="1" customWidth="1"/>
    <col min="4" max="4" width="17.42578125" bestFit="1" customWidth="1"/>
    <col min="5" max="5" width="22.42578125" bestFit="1" customWidth="1"/>
    <col min="6" max="6" width="18" bestFit="1" customWidth="1"/>
  </cols>
  <sheetData>
    <row r="3" spans="3:6" ht="15.75" x14ac:dyDescent="0.25">
      <c r="C3" s="13" t="s">
        <v>25</v>
      </c>
      <c r="D3" s="14"/>
      <c r="E3" s="14"/>
      <c r="F3" s="15"/>
    </row>
    <row r="4" spans="3:6" ht="15.75" x14ac:dyDescent="0.25">
      <c r="C4" s="7" t="s">
        <v>8</v>
      </c>
      <c r="D4" s="7" t="s">
        <v>22</v>
      </c>
      <c r="E4" s="7" t="s">
        <v>23</v>
      </c>
      <c r="F4" s="7" t="s">
        <v>24</v>
      </c>
    </row>
    <row r="5" spans="3:6" ht="15.75" x14ac:dyDescent="0.25">
      <c r="C5" s="8" t="s">
        <v>10</v>
      </c>
      <c r="D5" s="9">
        <f>IFERROR(VLOOKUP(C5,Ingresos!$C$4:$D$11,2,FALSE),"-----")</f>
        <v>2000</v>
      </c>
      <c r="E5" s="10">
        <v>5</v>
      </c>
      <c r="F5" s="9">
        <f>IFERROR(D5*E5,"-----")</f>
        <v>10000</v>
      </c>
    </row>
    <row r="6" spans="3:6" ht="15.75" x14ac:dyDescent="0.25">
      <c r="C6" s="8" t="s">
        <v>11</v>
      </c>
      <c r="D6" s="9">
        <f>IFERROR(VLOOKUP(C6,Ingresos!$C$4:$D$11,2,FALSE),"-----")</f>
        <v>40000</v>
      </c>
      <c r="E6" s="10">
        <v>6</v>
      </c>
      <c r="F6" s="9">
        <f t="shared" ref="F6:F14" si="0">IFERROR(D6*E6,"-----")</f>
        <v>240000</v>
      </c>
    </row>
    <row r="7" spans="3:6" ht="15.75" x14ac:dyDescent="0.25">
      <c r="C7" s="8" t="s">
        <v>12</v>
      </c>
      <c r="D7" s="9">
        <f>IFERROR(VLOOKUP(C7,Ingresos!$C$4:$D$11,2,FALSE),"-----")</f>
        <v>10000</v>
      </c>
      <c r="E7" s="10">
        <v>7</v>
      </c>
      <c r="F7" s="9">
        <f t="shared" si="0"/>
        <v>70000</v>
      </c>
    </row>
    <row r="8" spans="3:6" ht="15.75" x14ac:dyDescent="0.25">
      <c r="C8" s="8" t="s">
        <v>13</v>
      </c>
      <c r="D8" s="9">
        <f>IFERROR(VLOOKUP(C8,Ingresos!$C$4:$D$11,2,FALSE),"-----")</f>
        <v>5000</v>
      </c>
      <c r="E8" s="10">
        <v>8</v>
      </c>
      <c r="F8" s="9">
        <f t="shared" si="0"/>
        <v>40000</v>
      </c>
    </row>
    <row r="9" spans="3:6" ht="15.75" x14ac:dyDescent="0.25">
      <c r="C9" s="8" t="s">
        <v>14</v>
      </c>
      <c r="D9" s="9">
        <f>IFERROR(VLOOKUP(C9,Ingresos!$C$4:$D$11,2,FALSE),"-----")</f>
        <v>60000</v>
      </c>
      <c r="E9" s="10">
        <v>9</v>
      </c>
      <c r="F9" s="9">
        <f t="shared" si="0"/>
        <v>540000</v>
      </c>
    </row>
    <row r="10" spans="3:6" ht="15.75" x14ac:dyDescent="0.25">
      <c r="C10" s="8" t="s">
        <v>15</v>
      </c>
      <c r="D10" s="9">
        <f>IFERROR(VLOOKUP(C10,Ingresos!$C$4:$D$11,2,FALSE),"-----")</f>
        <v>50000</v>
      </c>
      <c r="E10" s="10">
        <v>10</v>
      </c>
      <c r="F10" s="9">
        <f t="shared" si="0"/>
        <v>500000</v>
      </c>
    </row>
    <row r="11" spans="3:6" ht="15.75" x14ac:dyDescent="0.25">
      <c r="C11" s="8" t="s">
        <v>16</v>
      </c>
      <c r="D11" s="9">
        <f>IFERROR(VLOOKUP(C11,Ingresos!$C$4:$D$11,2,FALSE),"-----")</f>
        <v>30000</v>
      </c>
      <c r="E11" s="10">
        <v>30</v>
      </c>
      <c r="F11" s="9">
        <f t="shared" si="0"/>
        <v>900000</v>
      </c>
    </row>
    <row r="12" spans="3:6" ht="15.75" x14ac:dyDescent="0.25">
      <c r="C12" s="8" t="s">
        <v>16</v>
      </c>
      <c r="D12" s="9">
        <f>IFERROR(VLOOKUP(C12,Ingresos!$C$4:$D$11,2,FALSE),"-----")</f>
        <v>30000</v>
      </c>
      <c r="E12" s="10">
        <v>40</v>
      </c>
      <c r="F12" s="9">
        <f t="shared" si="0"/>
        <v>1200000</v>
      </c>
    </row>
    <row r="13" spans="3:6" ht="15.75" x14ac:dyDescent="0.25">
      <c r="C13" s="8" t="s">
        <v>16</v>
      </c>
      <c r="D13" s="9">
        <f>IFERROR(VLOOKUP(C13,Ingresos!$C$4:$D$11,2,FALSE),"-----")</f>
        <v>30000</v>
      </c>
      <c r="E13" s="10">
        <v>20</v>
      </c>
      <c r="F13" s="9">
        <f t="shared" si="0"/>
        <v>600000</v>
      </c>
    </row>
    <row r="14" spans="3:6" ht="15.75" x14ac:dyDescent="0.25">
      <c r="C14" s="8" t="s">
        <v>11</v>
      </c>
      <c r="D14" s="9">
        <f>IFERROR(VLOOKUP(C14,Ingresos!$C$4:$D$11,2,FALSE),"-----")</f>
        <v>40000</v>
      </c>
      <c r="E14" s="10"/>
      <c r="F14" s="9">
        <f t="shared" si="0"/>
        <v>0</v>
      </c>
    </row>
    <row r="15" spans="3:6" ht="15.75" x14ac:dyDescent="0.25">
      <c r="C15" s="16" t="s">
        <v>5</v>
      </c>
      <c r="D15" s="16"/>
      <c r="E15" s="16"/>
      <c r="F15" s="9">
        <f>SUM(F5:F14)</f>
        <v>4100000</v>
      </c>
    </row>
  </sheetData>
  <mergeCells count="2">
    <mergeCell ref="C3:F3"/>
    <mergeCell ref="C15:E1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C9874D4-F536-4462-9C86-3AD96FFC42C0}">
          <x14:formula1>
            <xm:f>Gastos!$C$4:$C$6</xm:f>
          </x14:formula1>
          <xm:sqref>C5</xm:sqref>
        </x14:dataValidation>
        <x14:dataValidation type="list" allowBlank="1" showInputMessage="1" showErrorMessage="1" xr:uid="{BEA7EBFA-E30A-4E70-8FDB-2482311CD630}">
          <x14:formula1>
            <xm:f>Ingresos!$C$5:$C$11</xm:f>
          </x14:formula1>
          <xm:sqref>C6:C14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78FED-0B9C-4225-8691-AD8BF26D623D}">
  <dimension ref="C3:D11"/>
  <sheetViews>
    <sheetView workbookViewId="0">
      <selection activeCell="D11" sqref="D11"/>
    </sheetView>
  </sheetViews>
  <sheetFormatPr baseColWidth="10" defaultRowHeight="15" x14ac:dyDescent="0.25"/>
  <cols>
    <col min="3" max="3" width="22.28515625" bestFit="1" customWidth="1"/>
    <col min="4" max="4" width="16" bestFit="1" customWidth="1"/>
    <col min="7" max="7" width="22.28515625" bestFit="1" customWidth="1"/>
    <col min="8" max="8" width="16" bestFit="1" customWidth="1"/>
  </cols>
  <sheetData>
    <row r="3" spans="3:4" ht="15.75" x14ac:dyDescent="0.25">
      <c r="C3" s="7" t="s">
        <v>17</v>
      </c>
      <c r="D3" s="7" t="s">
        <v>18</v>
      </c>
    </row>
    <row r="4" spans="3:4" ht="15.75" x14ac:dyDescent="0.25">
      <c r="C4" s="5" t="s">
        <v>19</v>
      </c>
      <c r="D4" s="6">
        <v>450000</v>
      </c>
    </row>
    <row r="5" spans="3:4" ht="15.75" x14ac:dyDescent="0.25">
      <c r="C5" s="5" t="s">
        <v>20</v>
      </c>
      <c r="D5" s="6">
        <v>250000</v>
      </c>
    </row>
    <row r="6" spans="3:4" ht="15.75" x14ac:dyDescent="0.25">
      <c r="C6" s="5" t="s">
        <v>21</v>
      </c>
      <c r="D6" s="6">
        <v>200000</v>
      </c>
    </row>
    <row r="7" spans="3:4" ht="15.75" x14ac:dyDescent="0.25">
      <c r="C7" s="5" t="s">
        <v>30</v>
      </c>
      <c r="D7" s="6">
        <v>10000</v>
      </c>
    </row>
    <row r="8" spans="3:4" ht="15.75" x14ac:dyDescent="0.25">
      <c r="C8" s="5" t="s">
        <v>31</v>
      </c>
      <c r="D8" s="6">
        <v>20000</v>
      </c>
    </row>
    <row r="9" spans="3:4" ht="15.75" x14ac:dyDescent="0.25">
      <c r="C9" s="5" t="s">
        <v>32</v>
      </c>
      <c r="D9" s="6">
        <v>50000</v>
      </c>
    </row>
    <row r="10" spans="3:4" ht="15.75" x14ac:dyDescent="0.25">
      <c r="C10" s="5" t="s">
        <v>33</v>
      </c>
      <c r="D10" s="6">
        <v>40000</v>
      </c>
    </row>
    <row r="11" spans="3:4" ht="15.75" x14ac:dyDescent="0.25">
      <c r="C11" s="5" t="s">
        <v>34</v>
      </c>
      <c r="D11" s="6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6F0DB-C3C5-4B2B-A7C5-62CE936AC87C}">
  <dimension ref="C3:D15"/>
  <sheetViews>
    <sheetView workbookViewId="0">
      <selection activeCell="D15" sqref="D15"/>
    </sheetView>
  </sheetViews>
  <sheetFormatPr baseColWidth="10" defaultRowHeight="15" x14ac:dyDescent="0.25"/>
  <cols>
    <col min="3" max="3" width="22.85546875" bestFit="1" customWidth="1"/>
    <col min="4" max="4" width="18.7109375" bestFit="1" customWidth="1"/>
    <col min="5" max="5" width="23.5703125" bestFit="1" customWidth="1"/>
    <col min="6" max="6" width="17.85546875" bestFit="1" customWidth="1"/>
  </cols>
  <sheetData>
    <row r="3" spans="3:4" ht="15.75" x14ac:dyDescent="0.25">
      <c r="C3" s="17" t="s">
        <v>25</v>
      </c>
      <c r="D3" s="17"/>
    </row>
    <row r="4" spans="3:4" ht="15.75" x14ac:dyDescent="0.25">
      <c r="C4" s="7" t="s">
        <v>17</v>
      </c>
      <c r="D4" s="7" t="s">
        <v>18</v>
      </c>
    </row>
    <row r="5" spans="3:4" ht="15.75" x14ac:dyDescent="0.25">
      <c r="C5" s="8" t="s">
        <v>19</v>
      </c>
      <c r="D5" s="9">
        <f>IFERROR(VLOOKUP(C5,Gastos!$C$3:$D$11,2,FALSE),"-----")</f>
        <v>450000</v>
      </c>
    </row>
    <row r="6" spans="3:4" ht="15.75" x14ac:dyDescent="0.25">
      <c r="C6" s="8" t="s">
        <v>20</v>
      </c>
      <c r="D6" s="9">
        <f>IFERROR(VLOOKUP(C6,Gastos!$C$3:$D$11,2,FALSE),"-----")</f>
        <v>250000</v>
      </c>
    </row>
    <row r="7" spans="3:4" ht="15.75" x14ac:dyDescent="0.25">
      <c r="C7" s="8" t="s">
        <v>21</v>
      </c>
      <c r="D7" s="9">
        <f>IFERROR(VLOOKUP(C7,Gastos!$C$3:$D$11,2,FALSE),"-----")</f>
        <v>200000</v>
      </c>
    </row>
    <row r="8" spans="3:4" ht="15.75" x14ac:dyDescent="0.25">
      <c r="C8" s="8" t="s">
        <v>30</v>
      </c>
      <c r="D8" s="9">
        <f>IFERROR(VLOOKUP(C8,Gastos!$C$3:$D$11,2,FALSE),"-----")</f>
        <v>10000</v>
      </c>
    </row>
    <row r="9" spans="3:4" ht="15.75" x14ac:dyDescent="0.25">
      <c r="C9" s="8" t="s">
        <v>30</v>
      </c>
      <c r="D9" s="9">
        <f>IFERROR(VLOOKUP(C9,Gastos!$C$3:$D$11,2,FALSE),"-----")</f>
        <v>10000</v>
      </c>
    </row>
    <row r="10" spans="3:4" ht="15.75" x14ac:dyDescent="0.25">
      <c r="C10" s="8" t="s">
        <v>30</v>
      </c>
      <c r="D10" s="9">
        <f>IFERROR(VLOOKUP(C10,Gastos!$C$3:$D$11,2,FALSE),"-----")</f>
        <v>10000</v>
      </c>
    </row>
    <row r="11" spans="3:4" ht="15.75" x14ac:dyDescent="0.25">
      <c r="C11" s="8" t="s">
        <v>30</v>
      </c>
      <c r="D11" s="9">
        <f>IFERROR(VLOOKUP(C11,Gastos!$C$3:$D$11,2,FALSE),"-----")</f>
        <v>10000</v>
      </c>
    </row>
    <row r="12" spans="3:4" ht="15.75" x14ac:dyDescent="0.25">
      <c r="C12" s="8"/>
      <c r="D12" s="9" t="str">
        <f>IFERROR(VLOOKUP(C12,Gastos!$C$3:$D$11,2,FALSE),"-----")</f>
        <v>-----</v>
      </c>
    </row>
    <row r="13" spans="3:4" ht="15.75" x14ac:dyDescent="0.25">
      <c r="C13" s="8"/>
      <c r="D13" s="9" t="str">
        <f>IFERROR(VLOOKUP(C13,Gastos!$C$3:$D$11,2,FALSE),"-----")</f>
        <v>-----</v>
      </c>
    </row>
    <row r="14" spans="3:4" ht="15.75" x14ac:dyDescent="0.25">
      <c r="C14" s="8"/>
      <c r="D14" s="9" t="str">
        <f>IFERROR(VLOOKUP(C14,Gastos!$C$3:$D$11,2,FALSE),"-----")</f>
        <v>-----</v>
      </c>
    </row>
    <row r="15" spans="3:4" ht="15.75" x14ac:dyDescent="0.25">
      <c r="C15" s="7" t="s">
        <v>5</v>
      </c>
      <c r="D15" s="12">
        <f>SUM(D5:D14)</f>
        <v>940000</v>
      </c>
    </row>
  </sheetData>
  <mergeCells count="1">
    <mergeCell ref="C3:D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DB2049-0F38-48F1-932D-C7F944E01528}">
          <x14:formula1>
            <xm:f>Gastos!$C$4:$C$11</xm:f>
          </x14:formula1>
          <xm:sqref>C5:C14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64559-C86E-4DE8-80C7-7F7962E591E3}">
  <dimension ref="C4:F6"/>
  <sheetViews>
    <sheetView workbookViewId="0">
      <selection activeCell="J16" sqref="J16"/>
    </sheetView>
  </sheetViews>
  <sheetFormatPr baseColWidth="10" defaultRowHeight="15" x14ac:dyDescent="0.25"/>
  <cols>
    <col min="3" max="3" width="19.28515625" bestFit="1" customWidth="1"/>
    <col min="4" max="4" width="16.5703125" bestFit="1" customWidth="1"/>
    <col min="5" max="5" width="19.85546875" bestFit="1" customWidth="1"/>
  </cols>
  <sheetData>
    <row r="4" spans="3:6" ht="15.75" x14ac:dyDescent="0.25">
      <c r="C4" s="17" t="s">
        <v>29</v>
      </c>
      <c r="D4" s="17"/>
      <c r="E4" s="17"/>
      <c r="F4" s="17"/>
    </row>
    <row r="5" spans="3:6" ht="15.75" x14ac:dyDescent="0.25">
      <c r="C5" s="11" t="s">
        <v>26</v>
      </c>
      <c r="D5" s="11" t="s">
        <v>27</v>
      </c>
      <c r="E5" s="11" t="s">
        <v>28</v>
      </c>
      <c r="F5" s="11" t="s">
        <v>7</v>
      </c>
    </row>
    <row r="6" spans="3:6" ht="15.75" x14ac:dyDescent="0.25">
      <c r="C6" s="6">
        <f>'Ingresos Totales'!F15</f>
        <v>4100000</v>
      </c>
      <c r="D6" s="6">
        <f>'Gastos Totales'!D15</f>
        <v>940000</v>
      </c>
      <c r="E6" s="6">
        <f>C6-D6</f>
        <v>3160000</v>
      </c>
      <c r="F6" s="11" t="str">
        <f>IF(E6&lt;0,"Pérdida",IF(E6=0,"Punto de equilibrio","Ganancia"))</f>
        <v>Ganancia</v>
      </c>
    </row>
  </sheetData>
  <mergeCells count="1">
    <mergeCell ref="C4:F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5446A-A9A1-44F5-B56C-91367450BBBF}">
  <dimension ref="C4:H16"/>
  <sheetViews>
    <sheetView workbookViewId="0">
      <selection activeCell="H16" sqref="H16"/>
    </sheetView>
  </sheetViews>
  <sheetFormatPr baseColWidth="10" defaultRowHeight="15" x14ac:dyDescent="0.25"/>
  <cols>
    <col min="4" max="4" width="13.28515625" bestFit="1" customWidth="1"/>
    <col min="5" max="5" width="15.5703125" bestFit="1" customWidth="1"/>
    <col min="6" max="6" width="16.85546875" bestFit="1" customWidth="1"/>
    <col min="7" max="7" width="14.85546875" bestFit="1" customWidth="1"/>
    <col min="8" max="8" width="18.42578125" bestFit="1" customWidth="1"/>
  </cols>
  <sheetData>
    <row r="4" spans="3:8" x14ac:dyDescent="0.25">
      <c r="C4" s="18" t="s">
        <v>3</v>
      </c>
      <c r="D4" s="19"/>
      <c r="E4" s="19"/>
      <c r="F4" s="20"/>
    </row>
    <row r="5" spans="3:8" x14ac:dyDescent="0.25">
      <c r="C5" s="1" t="s">
        <v>4</v>
      </c>
      <c r="D5" s="1" t="s">
        <v>0</v>
      </c>
      <c r="E5" s="1" t="s">
        <v>1</v>
      </c>
      <c r="F5" s="1" t="s">
        <v>2</v>
      </c>
    </row>
    <row r="6" spans="3:8" x14ac:dyDescent="0.25">
      <c r="C6" s="3">
        <v>1</v>
      </c>
      <c r="D6" s="4">
        <v>10000</v>
      </c>
      <c r="E6" s="4">
        <v>20000</v>
      </c>
      <c r="F6" s="4">
        <v>20000</v>
      </c>
    </row>
    <row r="7" spans="3:8" x14ac:dyDescent="0.25">
      <c r="C7" s="3">
        <v>2</v>
      </c>
      <c r="D7" s="4">
        <v>10000</v>
      </c>
      <c r="E7" s="4"/>
      <c r="F7" s="4"/>
    </row>
    <row r="8" spans="3:8" x14ac:dyDescent="0.25">
      <c r="C8" s="3">
        <v>3</v>
      </c>
      <c r="D8" s="4">
        <v>20000</v>
      </c>
      <c r="E8" s="4"/>
      <c r="F8" s="4"/>
    </row>
    <row r="9" spans="3:8" x14ac:dyDescent="0.25">
      <c r="C9" s="3">
        <v>4</v>
      </c>
      <c r="D9" s="4">
        <v>10000</v>
      </c>
      <c r="E9" s="4"/>
      <c r="F9" s="4"/>
    </row>
    <row r="10" spans="3:8" x14ac:dyDescent="0.25">
      <c r="C10" s="3">
        <v>5</v>
      </c>
      <c r="D10" s="4"/>
      <c r="E10" s="4"/>
      <c r="F10" s="4"/>
    </row>
    <row r="11" spans="3:8" x14ac:dyDescent="0.25">
      <c r="C11" s="3">
        <v>6</v>
      </c>
      <c r="D11" s="4"/>
      <c r="E11" s="4"/>
      <c r="F11" s="4"/>
    </row>
    <row r="12" spans="3:8" x14ac:dyDescent="0.25">
      <c r="C12" s="3">
        <v>7</v>
      </c>
      <c r="D12" s="4"/>
      <c r="E12" s="4"/>
      <c r="F12" s="4"/>
    </row>
    <row r="13" spans="3:8" x14ac:dyDescent="0.25">
      <c r="C13" s="3">
        <v>8</v>
      </c>
      <c r="D13" s="4"/>
      <c r="E13" s="4"/>
      <c r="F13" s="4"/>
    </row>
    <row r="14" spans="3:8" x14ac:dyDescent="0.25">
      <c r="C14" s="3">
        <v>9</v>
      </c>
      <c r="D14" s="4"/>
      <c r="E14" s="4"/>
      <c r="F14" s="4"/>
    </row>
    <row r="15" spans="3:8" x14ac:dyDescent="0.25">
      <c r="C15" s="3">
        <v>10</v>
      </c>
      <c r="D15" s="4"/>
      <c r="E15" s="4"/>
      <c r="F15" s="4"/>
      <c r="G15" s="2" t="s">
        <v>6</v>
      </c>
      <c r="H15" s="2" t="s">
        <v>7</v>
      </c>
    </row>
    <row r="16" spans="3:8" x14ac:dyDescent="0.25">
      <c r="C16" s="1" t="s">
        <v>5</v>
      </c>
      <c r="D16" s="1">
        <f>SUM(D6:D15)</f>
        <v>50000</v>
      </c>
      <c r="E16" s="1">
        <f t="shared" ref="E16:F16" si="0">SUM(E6:E15)</f>
        <v>20000</v>
      </c>
      <c r="F16" s="1">
        <f t="shared" si="0"/>
        <v>20000</v>
      </c>
      <c r="G16" s="1">
        <f>D16-(E16+F16)</f>
        <v>10000</v>
      </c>
      <c r="H16" s="2" t="str">
        <f>IF(G16&lt;0,"Pérdida",IF(G16=0,"Punto de equilibrio","Ganancia"))</f>
        <v>Ganancia</v>
      </c>
    </row>
  </sheetData>
  <mergeCells count="1">
    <mergeCell ref="C4:F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04b1ea2-417d-4816-950a-be1c39e333a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5F7543C514B84B9087D9A3BD65E9CA" ma:contentTypeVersion="16" ma:contentTypeDescription="Create a new document." ma:contentTypeScope="" ma:versionID="ebaafb62e72f490391476f0652c58cbc">
  <xsd:schema xmlns:xsd="http://www.w3.org/2001/XMLSchema" xmlns:xs="http://www.w3.org/2001/XMLSchema" xmlns:p="http://schemas.microsoft.com/office/2006/metadata/properties" xmlns:ns3="004b1ea2-417d-4816-950a-be1c39e333a0" xmlns:ns4="26fbf65f-2893-445c-a317-65a3caa17c96" targetNamespace="http://schemas.microsoft.com/office/2006/metadata/properties" ma:root="true" ma:fieldsID="d72e84dc5520272cf1534c4ca2c7939e" ns3:_="" ns4:_="">
    <xsd:import namespace="004b1ea2-417d-4816-950a-be1c39e333a0"/>
    <xsd:import namespace="26fbf65f-2893-445c-a317-65a3caa17c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b1ea2-417d-4816-950a-be1c39e333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fbf65f-2893-445c-a317-65a3caa17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3F0EDA-D45D-4ED0-A875-55328BBC7B8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EC8E6A-3535-492A-90DF-AC231B67E1BE}">
  <ds:schemaRefs>
    <ds:schemaRef ds:uri="http://purl.org/dc/terms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26fbf65f-2893-445c-a317-65a3caa17c96"/>
    <ds:schemaRef ds:uri="004b1ea2-417d-4816-950a-be1c39e333a0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490A9AB8-42D7-4145-AB6C-5DE80E8572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b1ea2-417d-4816-950a-be1c39e333a0"/>
    <ds:schemaRef ds:uri="26fbf65f-2893-445c-a317-65a3caa17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Presentación</vt:lpstr>
      <vt:lpstr>Ingresos</vt:lpstr>
      <vt:lpstr>Ingresos Totales</vt:lpstr>
      <vt:lpstr>Gastos</vt:lpstr>
      <vt:lpstr>Gastos Totales</vt:lpstr>
      <vt:lpstr>Presupuesto Final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2025-03-31T19:50:33Z</dcterms:created>
  <dcterms:modified xsi:type="dcterms:W3CDTF">2025-04-21T22:12:13Z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0x0101008E5F7543C514B84B9087D9A3BD65E9CA</vt:lpwstr>
  </property>
</Properties>
</file>