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559" documentId="8_{E9B5A832-3444-45DC-A856-093B3796F008}" xr6:coauthVersionLast="47" xr6:coauthVersionMax="47" xr10:uidLastSave="{5CB6D5FE-0EAA-4A13-81E8-A3BA8F89CAC7}"/>
  <bookViews>
    <workbookView xWindow="-120" yWindow="-120" windowWidth="29040" windowHeight="15840" tabRatio="500" xr2:uid="{00000000-000D-0000-FFFF-FFFF00000000}"/>
  </bookViews>
  <sheets>
    <sheet name="Sommaire" sheetId="9" r:id="rId1"/>
    <sheet name="Assurance Qualité" sheetId="6" r:id="rId2"/>
    <sheet name="Fonctionnalités" sheetId="8" r:id="rId3"/>
    <sheet name="UX"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9" i="8" l="1"/>
  <c r="J30" i="6"/>
  <c r="E23" i="8"/>
  <c r="E13" i="8"/>
  <c r="D26" i="8"/>
  <c r="F49" i="6"/>
  <c r="C18" i="6"/>
  <c r="E8" i="8"/>
  <c r="E9" i="8"/>
  <c r="E10" i="8"/>
  <c r="E11" i="8"/>
  <c r="E12" i="8"/>
  <c r="J44" i="6"/>
  <c r="G44" i="6"/>
  <c r="D39" i="8"/>
  <c r="J41" i="6"/>
  <c r="J42" i="6"/>
  <c r="J43" i="6"/>
  <c r="J45" i="6"/>
  <c r="J46" i="6"/>
  <c r="J47" i="6"/>
  <c r="J48" i="6"/>
  <c r="J40" i="6"/>
  <c r="G41" i="6"/>
  <c r="G42" i="6"/>
  <c r="G43" i="6"/>
  <c r="G45" i="6"/>
  <c r="G46" i="6"/>
  <c r="G47" i="6"/>
  <c r="G48" i="6"/>
  <c r="G40" i="6"/>
  <c r="J31" i="6"/>
  <c r="J29" i="6"/>
  <c r="G30" i="6"/>
  <c r="G31" i="6"/>
  <c r="G29" i="6"/>
  <c r="G14" i="6"/>
  <c r="J14" i="6" s="1"/>
  <c r="G15" i="6"/>
  <c r="J15" i="6" s="1"/>
  <c r="G16" i="6"/>
  <c r="J16" i="6" s="1"/>
  <c r="G17" i="6"/>
  <c r="J17" i="6" s="1"/>
  <c r="G13" i="6"/>
  <c r="J13" i="6" s="1"/>
  <c r="C56" i="6"/>
  <c r="E43" i="8"/>
  <c r="E42" i="8"/>
  <c r="E41" i="8"/>
  <c r="E30" i="8"/>
  <c r="E29" i="8"/>
  <c r="E28" i="8"/>
  <c r="E17" i="8"/>
  <c r="E16"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8" i="8"/>
  <c r="E21" i="8"/>
  <c r="E22" i="8"/>
  <c r="E24" i="8"/>
  <c r="E25" i="8"/>
  <c r="D58" i="6" l="1"/>
  <c r="G58" i="6"/>
  <c r="F58" i="6"/>
  <c r="F59" i="6" s="1"/>
  <c r="C5" i="9" s="1"/>
  <c r="C58" i="6"/>
  <c r="C59" i="6" s="1"/>
  <c r="C4" i="9" s="1"/>
  <c r="I58" i="6"/>
  <c r="J58" i="6"/>
  <c r="G7" i="9"/>
  <c r="I59" i="6" l="1"/>
  <c r="C6" i="9" s="1"/>
  <c r="D14" i="8" l="1"/>
  <c r="E20" i="8"/>
  <c r="E26" i="8" s="1"/>
  <c r="E33" i="8"/>
  <c r="E34" i="8"/>
  <c r="E35" i="8"/>
  <c r="E36" i="8"/>
  <c r="E37" i="8"/>
  <c r="E14" i="8" l="1"/>
  <c r="B4" i="9"/>
  <c r="D4" i="9" s="1"/>
  <c r="G4" i="9" s="1"/>
  <c r="B6" i="9"/>
  <c r="B5" i="9"/>
  <c r="D6" i="9" l="1"/>
  <c r="G6" i="9" s="1"/>
  <c r="D5" i="9"/>
  <c r="G5" i="9" s="1"/>
</calcChain>
</file>

<file path=xl/sharedStrings.xml><?xml version="1.0" encoding="utf-8"?>
<sst xmlns="http://schemas.openxmlformats.org/spreadsheetml/2006/main" count="329" uniqueCount="204">
  <si>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</si>
  <si>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</si>
  <si>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</si>
  <si>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</si>
  <si>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</si>
  <si>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</si>
  <si>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</si>
  <si>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</si>
  <si>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</si>
  <si>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</si>
  <si>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</si>
  <si>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</si>
  <si>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</si>
  <si>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</si>
  <si>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</si>
  <si>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</si>
  <si>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</si>
  <si>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</si>
  <si>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Enrique Arsenio Rodriguez^2</t>
  </si>
  <si>
    <t>1.1 Utilisation des Cadriciels</t>
  </si>
  <si>
    <t>Le projet respecte les meilleures pratiques des cadriciels utilisés. (Exemple: séparation des responsabilités dans les Components et Services d'Angular, respect de la sémantique HTTP avec Express, etc.)</t>
  </si>
  <si>
    <t>(-0.25) detruire les subscriptions crees dans les components dans le ngOnDestroy(ex:map-area)
(-0.25) la logique des maps devrait se trouver dans un ou des services</t>
  </si>
  <si>
    <t>(-0.05) il en restent quelques subscribes(ex:map-area)
(-0.05)Des services  publics sans vrm besoin de l'etre
(-0.25) la logique des maps devrait se trouver dans un ou des services</t>
  </si>
  <si>
    <t>(-0.05) il en restent quelques subscribes(ex:actions-component)
(-0.05)Des services  publics sans vrm besoin de l'etre(socketService dans chatroom.component)
(-0.25) la logique des maps devrait se trouver dans un ou des services</t>
  </si>
  <si>
    <t>1.2 Arborescence</t>
  </si>
  <si>
    <t>Le projet respecte une arborescence de fichier claire,uniforme et structurée.
Les noms de fichiers et dossiers respectent le format kebab-case.</t>
  </si>
  <si>
    <t xml:space="preserve">le fichier map-choices contient des enums et des constantes mais il se trouve dans le dossier interfaces
Le services devraient avoir chacun un dossier qui regroupe le .ts et le .spec
</t>
  </si>
  <si>
    <t>(-0.25)le fichier map-choices contient des enums et des constantes mais il se trouve dans le dossier interfaces
(-0.25) le dossier srvices cote serveur ne devrait pas se trouver a l'interieur des sockes</t>
  </si>
  <si>
    <t>(-0.25) le fichier virtualPlayer ne respecte pas le format kebab-case</t>
  </si>
  <si>
    <t>Sous-total</t>
  </si>
  <si>
    <t>2. Classe</t>
  </si>
  <si>
    <t>Ghali</t>
  </si>
  <si>
    <t>2.1 Responsabilité</t>
  </si>
  <si>
    <t>La classe n'a qu'une responsabilitée.</t>
  </si>
  <si>
    <t xml:space="preserve">Le component suivant a beaucoup trop de logique qui devrait être fragmentée en sous-services ou décomposés en sous-components:
- map-area.component.ts
</t>
  </si>
  <si>
    <t>Les components/services suivants ont beaucoup trop de logique qui devrait être fragmentés en sous-services ou décomposés en sous-components:
- map-area.component.ts
- character-form-page.component.ts
- admin.service.ts
- combat.gateway.ts</t>
  </si>
  <si>
    <t>Erreurs de sprint 2 + virtual player manager</t>
  </si>
  <si>
    <t>2.2 Attributs</t>
  </si>
  <si>
    <t>La classe comporte uniquement des attributs utilisés.
La classe comporte uniquement des attributs qui sont des états de la classe.
La classe ne comporte pas d'attribut utilisé seulement dans les tests.</t>
  </si>
  <si>
    <t>Contient des attributs qui ne sont pas utilisés:
- game-page.ts:</t>
  </si>
  <si>
    <t>2.3 Accessibilité</t>
  </si>
  <si>
    <t>La classe minimise l'accessibilité des membres. (Bonne utilisation de public/private/protected pour les attributs et les fonctions)
Les méthodes get/set font une validation quelconque sur les attributs privés.</t>
  </si>
  <si>
    <t xml:space="preserve">Plusieurs méthodes/attributs devraient être privés. Veuillez revoir l’encapsulation des classes dans les fichiers suivants:
- map-area.component.ts
- create-map-modal.component.ts
- character-form-page.component.ts
- map.service.ts
</t>
  </si>
  <si>
    <t xml:space="preserve">Plusieurs méthodes/attributs devraient être privés. Veuillez revoir l’encapsulation des classes dans les fichiers suivants:
- map-area.component.ts
- game-page.ts
</t>
  </si>
  <si>
    <t>Erreurs du sprint 2 + endgame.service et actions-component</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</si>
  <si>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</si>
  <si>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</si>
  <si>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</si>
  <si>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</si>
  <si>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Le fichier suivant initialise leurs attributs de manière non-uniforme:
- map-control-bar.component.ts</t>
  </si>
  <si>
    <t>Très bien</t>
  </si>
  <si>
    <t>Très bien!</t>
  </si>
  <si>
    <t>3. Fonctions et méthodes</t>
  </si>
  <si>
    <t>3.1 Utilité</t>
  </si>
  <si>
    <t>La fonction est utilie et non-triviale.
La fonction ne peut pas être fragmenté en plusieurs fonctions.
La fonction n'a pas une longueur trop grande.</t>
  </si>
  <si>
    <t>(-0.2) generateMapData est bcp trop grande et peut être divisée et reduite</t>
  </si>
  <si>
    <t>(-0.25)runDijkstra bcp trop grande et peut être divisée et reduite
(-0.25)getMove bcp trop grande et peut être divisée et reduite
(-0.25)attackOnTimeOut bcp trop grande et peut être divisée et reduite
(-0.25 onRightClickTile grande et peut être divisée et reduite
bcp de vos fonctions pour listen sur les sockets sont trop longues et peuvent se reduire</t>
  </si>
  <si>
    <t>(-0.25)getMove bcp trop grande et peut être divisée et reduite
(-0.25)listenToSocketMessages dans waiting-room-pagebcp trop grande et peut être divisée et reduite
-0.25vos  subscribemessage dans combat.gateway sont grand et peuvent etre divises</t>
  </si>
  <si>
    <t>3.2 Paramètres</t>
  </si>
  <si>
    <t>La fonction possède le moins de paramètres possibles en entrée.
La fonction possède uniquement des paramètres d'entrée qui sont utilisés.</t>
  </si>
  <si>
    <t>(-0.2) isOutOfBounds a trop de parametres en entre peut etre veridier la architechture</t>
  </si>
  <si>
    <t>(-0.25) isOutOfBounds a trop de parametres en entre peut etre veridier la architechture
(-0.25)placeTile et eraseTile peut devenir a 3 params si on utilise un vector2</t>
  </si>
  <si>
    <t>(-0.25)placeTile et eraseTile peut devenir a 3 params si on utilise un vector2
(-0.1)updateShortestPaths on peut faire une interface pour reduire le nombre de params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</si>
  <si>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</si>
  <si>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</si>
  <si>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</si>
  <si>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</si>
  <si>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</si>
  <si>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</si>
  <si>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</si>
  <si>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Excellent!</t>
  </si>
  <si>
    <t>5. Variables et constantes</t>
  </si>
  <si>
    <t>5.1 Groupement</t>
  </si>
  <si>
    <t>Les constantes sont regroupées ensemble en groupes logiques.</t>
  </si>
  <si>
    <t>[HALF][SMALL_MAP_SIZE][MEDIUM_MAP_SIZE][LARGE_MAP_SIZE][SMALL_MAP_START_TILES][MEDIUM_MAP_START_TILES][LARGE_MAP_START_TILES][directions], etc devraient se palcer dans un fichier de constantes (peut etre common vu que bcp se partagent avec le serveur)
creez un fichier pour les enums</t>
  </si>
  <si>
    <t>SMALL_MAP_SIZE, MEDIUM_MAP_SIZE, LARGE_MAP_SIZE, SMALL_MAP_ITEMS, MEDIUM_MAP_ITEMS, LARGE_MAP_ITEMS, etc devraient se placer dans un fichier de constantes</t>
  </si>
  <si>
    <t>5.2 Environnement</t>
  </si>
  <si>
    <t>Des variables d'environnements sont utilisées lorsque possible.</t>
  </si>
  <si>
    <t>imgbbUploadUrl, apiKey devraient se trouver dans le fichier environnement</t>
  </si>
  <si>
    <t>5.3 Contexte d'utilisation</t>
  </si>
  <si>
    <t>La constante est utilisé dans un contexte lié à la logique d'affaire. (Exemple d'erreur: const DEUX = 2,  bonne utilisation: WAIT_TIME = 5000 )</t>
  </si>
  <si>
    <t>res</t>
  </si>
  <si>
    <t>6. Expressions booléennes</t>
  </si>
  <si>
    <t>6.1 Expression</t>
  </si>
  <si>
    <t>L'expression booléenne n'est pas comparée à true ou false. (Exemple d'erreur: x === true)</t>
  </si>
  <si>
    <t xml:space="preserve"> - map.service.ts: 82
</t>
  </si>
  <si>
    <t>6.2 Logique négative</t>
  </si>
  <si>
    <t>L'expression booléenne évite la logique négative. (Exemple d'erreur:  if( !notFound(…) )</t>
  </si>
  <si>
    <t>6.3 Ternaire</t>
  </si>
  <si>
    <t>L'expression booléenne utilise un ternaire dans le bon scénario.</t>
  </si>
  <si>
    <t>Une opportunité pour simplifier votre code en utilisant un ternaire:
- map-area.component.ts: 293</t>
  </si>
  <si>
    <t>Quelques opportunités pour simplifier votre code en utilisant des ternaires ou en retournant directement les expressions booléennes:
- game-creation.service.ts: 77, 102, 145
- toolbar.component.ts: 129
- map-conversion.service.ts: 49
- image.service.ts: 26
- game-turn.service.ts: 195, 209</t>
  </si>
  <si>
    <t xml:space="preserve">Quelques opportunités pour simplifier votre code en utilisant des ternaires ou en retournant directement les expressions booléennes:
- admin.service.ts: 269
- game-creation.service.ts: 12
- game-infos.service.ts: 25
</t>
  </si>
  <si>
    <t>6.4 Prédicats</t>
  </si>
  <si>
    <t>L'expression booléenne est simple.
L'expression booléenne utilise un ou des prédicats pour simplifier une condition complexe.</t>
  </si>
  <si>
    <t>Les conditions suivantes sont trop complexes et devraient être simplifiées:
- admin.service.ts: 186
- tile.service.ts: 10</t>
  </si>
  <si>
    <t xml:space="preserve">Les conditions suivantes sont trop complexes et devraient être simplifiées:
- game-manager.service.ts: 317
- game-turn.service.ts: 161
</t>
  </si>
  <si>
    <t>À améliorer pour le sprint 3!</t>
  </si>
  <si>
    <t>Bonne amélioration!</t>
  </si>
  <si>
    <t>7. Qualité générale</t>
  </si>
  <si>
    <t>Stefan</t>
  </si>
  <si>
    <t>7.1 Langue</t>
  </si>
  <si>
    <t>La langue utilisée pour les variables, classes et fonctions est uniforme pour tout le code source.
La langue utilisée pour les commentaires doit être uniforme, mais peut être différente que la langue du code source.</t>
  </si>
  <si>
    <t>Commentaires parfois en français, parfois en anglais (ex.: communication.map.service.ts et admin.controller.ts)</t>
  </si>
  <si>
    <t>Majorité des commentaires en français, 1 en anglais dans map.service.ts</t>
  </si>
  <si>
    <t>7.2 Commentaire</t>
  </si>
  <si>
    <t>Le commentaire est pertinent. (Pas de code mort commenté)</t>
  </si>
  <si>
    <t xml:space="preserve">
Code mort dans map-control-bar.component.ts, material.module.ts, character-form-page.component.ts.
</t>
  </si>
  <si>
    <t>Code mort dans material.module.ts, communication-socket.service.ts, combat-countdown.service.ts.</t>
  </si>
  <si>
    <t>7.3 Enum</t>
  </si>
  <si>
    <t>Le code utilise des enum lorsque c'est pertinent.</t>
  </si>
  <si>
    <t>action dans MapCounterService devrait être un enum. tile, tileValue et item dans ImageService devraient être des enums. type dans tile.ts devrait être un enum.</t>
  </si>
  <si>
    <t>action dans MapCounterService devrait être un enum. tile, tileValue et item dans ImageService devraient être des enums. type dans tile.ts devrait être un enum.
Les noms des events qui se font listen, emit, on, off doivent être des enums (voir ChatroomComponent, vos gateways websockets, GameTurnService, CombatService, etc.).
activeView de GamePageComponent devrait être un enum.</t>
  </si>
  <si>
    <t>Les noms des event handlers dans GameManagerGateway devraient utiliser les enums et pas les strings.
lifeOrSpeedBonus, attackOrDefenseBonus de CharacterFormPageComponent devraient être des enums.
profile de ProfileModalComponent devrait être un enum.
filter de JournalComponent devrait être un enum.</t>
  </si>
  <si>
    <t>7.4 Classe et interface</t>
  </si>
  <si>
    <t>Le code n'utilise pas d'objets anonymes JS et priorise les classes et les interfaces.</t>
  </si>
  <si>
    <t>directions de AdminService devrait avoir une interface pour indiquer son type. Le type reçu dans uploadImage de ScreenShotService devrait être une interface. map dans TileService ne devrait pas être de type any. to et from dans TileService devraient être des interfaces. showErrorMessage dans GameChoicePageComponent devrait être une interface. showErrorMessage de CharacterFormPageComponent devrait avoir une interface. Map, currentDraggedItem de MapAreaComponent devraient avoir des interfaces.</t>
  </si>
  <si>
    <t>to et from dans TileService devraient être des interfaces.
showErrorMessage de CharacterFormPageComponent devrait avoir une interface. 
currentDraggedItem de MapAreaComponent devraient avoir des interfaces.
player dans ChatroomComponent devrait avoir une interface.
La valeur de retour de runDijkstra dans GameManagerService devrait être une interface.
rollResult et la valeur de retour de rollDice dans ServerCombatService devraient avoir une interface.
initialPosition dans ServerCombatService devrait avoir une interface.
Les attributs data dans vos gateways websockets devraient avoir des interfaces.</t>
  </si>
  <si>
    <t>possibleMoves dans moveToTargetPlayer devrait avoir une interface.
getMoves de GameManagerService devrait avoir une interface.
rollResult de isAttackSuccess dans CombatService devrait avoir une interface.
currentDraggedItem de MapAreaComponent devrait avoir une interface.
sizeToCounters de getCountersForMapSize devrait avoir une interface.
showErrorMessage de GameChoicePageComponent devrait avoir une interface.</t>
  </si>
  <si>
    <t>7.5 Duplication</t>
  </si>
  <si>
    <t>Il n'y a pas de duplication de code.</t>
  </si>
  <si>
    <t>saveMap dans MapControlBarComponent contient du code dupliqué.</t>
  </si>
  <si>
    <t>Logique dupliquée entre executeAggressiveBehavior et executeDefensiveBehavior dans VirtualGameManagerService.</t>
  </si>
  <si>
    <t>7.6 ESLint</t>
  </si>
  <si>
    <t>Il n'y a pas de "eslint:disable" non justifiés dans le code.
L'utilisation limitée de eslint:disable est tolérée dans les fichiers de test (.spec.ts). (Exemple : nombres magiques)</t>
  </si>
  <si>
    <t>Vous avez 5 erreurs de lint dans server et beaucoup de eslint-disable sans commentaires pour les justifier.</t>
  </si>
  <si>
    <t>Vous avez 6 eslint-disable qui n'ont pas de commentaires pour les justifier.</t>
  </si>
  <si>
    <t>7.7 Complexité</t>
  </si>
  <si>
    <t>Le code minimise la complexité cyclomatique. (Exemple : plusieurs if/else ou boucles for imbriqués, opérations complexes, etc.)</t>
  </si>
  <si>
    <t>generateMapData de MapAreaComponent devrait être simplifiée.</t>
  </si>
  <si>
    <t>generateMapFromEdition, saveNewMap et updateMap de MapService devraient être simplifiées.
runDijkstra de GameManagerService devrait être simplifiée.</t>
  </si>
  <si>
    <t>generateMapFromEdition, saveNewMap et updateMap de MapService devraient être simplifiées.
isReachableTile de CombatService devrait être simplifiée.
onDrop de MapAreaComponent devrait être simplifiée.</t>
  </si>
  <si>
    <t>7.8 Nomenclature des variables, classes et méthodes</t>
  </si>
  <si>
    <t>Les noms des variables, classes et méthodes sont précis et clairs.
Les noms respectent un format unique:  camelCase pour les variables et méthodes, SCREAMING_SNAKE_CASE pour les constantes, etc .
Les noms ne sont pas tronqués excessivement. (Exemple: utiliser background au lieu de seulement bg).</t>
  </si>
  <si>
    <t>Le nom DBMap dans map.types.ts devrait être plus explicite. 2 attributs map, Map dans MapAreaComponent, vous devriez leur donner des noms plus descriptifs pour mieux comprendre la distinction entre les 2.</t>
  </si>
  <si>
    <t>dropItem de ItemsEvents devrait être en PascalCase.
Les membres de MapSize et ProfileType devraient être en PascalCase.</t>
  </si>
  <si>
    <t>7.9 Performance</t>
  </si>
  <si>
    <t>Le logiciel a une performance acceptable.</t>
  </si>
  <si>
    <t>La sauvegarde prend du temps</t>
  </si>
  <si>
    <t>8. Gestion de versions</t>
  </si>
  <si>
    <t>8.1 TAG</t>
  </si>
  <si>
    <t>La branche de développement possède le bon tag. (sprint1, sprint2, sprint3)</t>
  </si>
  <si>
    <t>8.2 Commit</t>
  </si>
  <si>
    <t>Les commits ont un message pertinent et descriptif.</t>
  </si>
  <si>
    <t>Vous n'avez pas respecté la convention des noms de commit dans CONTRIBUTING.md</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</si>
  <si>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</si>
  <si>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</si>
  <si>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</si>
  <si>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</si>
  <si>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Un des issues du sprint 1 (File pour gestion de la souris n'est pas assigned)
Plusieurs de vos MR sont merged sans qu'elles passent le pipeline (ex.: Bugfix/admin page)</t>
  </si>
  <si>
    <t>8.5 Fichiers</t>
  </si>
  <si>
    <t>Le projet contient uniquement les fichiers nécessaires. (Exemple: pas de dossier node_modules ou coverage, pas de fichiers package.json à la racine, etc.).</t>
  </si>
  <si>
    <t>Il y a un package.json à la racine du projet. message.ts n'est pas utilisé et devrait être supprimé. vec2.ts contient une interface Game qui n'est pas utilisée et devrait être supprimé. canvas-test-helper.ts devrait être supprimé.</t>
  </si>
  <si>
    <t xml:space="preserve">Il y a un package.json à la racine du projet. vec2.ts contient une interface Game qui n'est pas utilisée et devrait être supprimé. </t>
  </si>
  <si>
    <t>Total QA sprint</t>
  </si>
  <si>
    <t>Note QA sprint</t>
  </si>
  <si>
    <t>Grille de correction LOG2990 - Hiver 2024</t>
  </si>
  <si>
    <t>Fonctionnalités</t>
  </si>
  <si>
    <t>Fonctionnalité</t>
  </si>
  <si>
    <t>Testé</t>
  </si>
  <si>
    <t>Note finale</t>
  </si>
  <si>
    <t>Vue initiale</t>
  </si>
  <si>
    <t>Vue d'administration</t>
  </si>
  <si>
    <t>Enregistrement et gestion des jeux</t>
  </si>
  <si>
    <t>Ne gère pas le cas où on lance une partie supprimée. Ne considère pas la glace et l'eau comme des tuiles de terrains pour la validation de 50%. Accepete les chaines vides pour le nom et la description d'une partie.</t>
  </si>
  <si>
    <t>Vue d'édition</t>
  </si>
  <si>
    <t xml:space="preserve">Pour les parties 10x10, sélectionner une rangée de tuile de glace fait rétrécir la ligne. La réinitialisation ne change pas le nom et la description d'une partie. Il n'est pas possible de supprimer un point de départ en le sortant de la grille.
Tests: MapAreaCompoenent a 46% de couverture, ainsi que plusieurs tests qui échouent. </t>
  </si>
  <si>
    <t>Création ou édition d'un jeu</t>
  </si>
  <si>
    <t>Vue de création d'une partie</t>
  </si>
  <si>
    <t>Permet des chaines vides pour les noms de joueurs.
Tests: GameCreationPageComponent a 60% de couverture de code, ainsi que des tests qui échouent. Certains tests de CharacterFormPageComponent échouent aussi.</t>
  </si>
  <si>
    <t>Note finale pour le sprint</t>
  </si>
  <si>
    <t>Bravo!</t>
  </si>
  <si>
    <t>Pénalités</t>
  </si>
  <si>
    <t>Crash</t>
  </si>
  <si>
    <t>Erreur de build</t>
  </si>
  <si>
    <t>Vue d'attente d'une partie</t>
  </si>
  <si>
    <t>Enrique</t>
  </si>
  <si>
    <t>Annuler la salle si l'organisateur quitte pas fait</t>
  </si>
  <si>
    <t>Joindre une partie</t>
  </si>
  <si>
    <t>quand la room est au max on ne peut pas commencer partie</t>
  </si>
  <si>
    <t>Vue de jeu</t>
  </si>
  <si>
    <t>Partie classique</t>
  </si>
  <si>
    <t>Partie est dans un état injouable si joueur ferme son jeu pendant un combat
Dans la modale de fin de combat, le nombre de point de vies revient au max pour le joueur qui à perdu
Si un joueur abandonne, il est encore pris en compte pour la gestion des tours</t>
  </si>
  <si>
    <t>Journal de jeu</t>
  </si>
  <si>
    <t>Voir des messages  : interaction avec porte, abandon de partie et fin de partie</t>
  </si>
  <si>
    <t>Clavardage</t>
  </si>
  <si>
    <t>Erreur de build  / déploiement erroné</t>
  </si>
  <si>
    <t>Anciennes fonctionnalités brisées</t>
  </si>
  <si>
    <t>Partie en mode CTF</t>
  </si>
  <si>
    <t>Items de partie</t>
  </si>
  <si>
    <t>Joueurs virtuels</t>
  </si>
  <si>
    <t>Les JVs défensifs ne tentent pas de fuire après avoir reçu des dégâts lors d'un combat.</t>
  </si>
  <si>
    <t>Importer et Exporter un jeu</t>
  </si>
  <si>
    <t>Mode de débogage</t>
  </si>
  <si>
    <t>Statistiques de fin de partie</t>
  </si>
  <si>
    <t>Les messages de la partie ne restent pas dans l'historique du chat.</t>
  </si>
  <si>
    <t>Excellent travail, félicitations! 👏</t>
  </si>
  <si>
    <t>Erreur de build / déploiement erroné</t>
  </si>
  <si>
    <t>Warnings 'NG0303' pour les tests.</t>
  </si>
  <si>
    <t>Pour chosir le nom du personnage dur à trouver c'est où et trop des clicks</t>
  </si>
  <si>
    <t>Corriger le code d'accès quand on essaie de rejoindre prend du temps, car on doit utiliser la souris pour changer de case</t>
  </si>
  <si>
    <t>Le bouton pour vérouiller/dévérouiller la salle n'est pas très intuitif</t>
  </si>
  <si>
    <t>Une fois qu'on a ramassé un item, on n'a aucune façon de savoir ce que l'item fait</t>
  </si>
  <si>
    <t>À la fin du combat on peut voir les stats se reset dans le ui du combat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</si>
</sst>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sz val="11"/>
      <color rgb="FF000000"/>
      <name val="Calibri"/>
      <charset val="1"/>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3">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4" fillId="11" borderId="33" xfId="0" applyFont="1" applyFill="1" applyBorder="1" applyAlignment="1">
      <alignment horizontal="left" vertical="center" wrapText="1"/>
    </xf>
    <xf numFmtId="0" fontId="14" fillId="19" borderId="33" xfId="0" applyFont="1" applyFill="1" applyBorder="1" applyAlignment="1">
      <alignment horizontal="left" vertical="center" wrapText="1"/>
    </xf>
    <xf numFmtId="0" fontId="18" fillId="0" borderId="0" xfId="0" applyFont="1" applyAlignment="1">
      <alignment wrapText="1"/>
    </xf>
    <xf numFmtId="0" fontId="14" fillId="18" borderId="33" xfId="0" applyFont="1" applyFill="1" applyBorder="1" applyAlignment="1">
      <alignment horizontal="left" vertical="center" wrapText="1"/>
    </xf>
    <xf numFmtId="0" fontId="15" fillId="14" borderId="50"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D7" sqref="D7"/>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75">
      <c r="A3" s="40"/>
      <c r="B3" s="126" t="s">
        <v>0</v>
      </c>
      <c r="C3" s="126" t="s">
        <v>1</v>
      </c>
      <c r="D3" s="126" t="s">
        <v>2</v>
      </c>
      <c r="E3" s="127" t="s">
        <v>3</v>
      </c>
      <c r="F3" s="128" t="s">
        <v>4</v>
      </c>
      <c r="G3" s="129" t="s">
        <v>5</v>
      </c>
    </row>
    <row r="4" spans="1:7">
      <c r="A4" s="107" t="s">
        <v>6</v>
      </c>
      <c r="B4" s="108">
        <f>(Fonctionnalités!E14)</f>
        <v>0.74900000000000011</v>
      </c>
      <c r="C4" s="108">
        <f>'Assurance Qualité'!C59</f>
        <v>0.59489999999999998</v>
      </c>
      <c r="D4" s="108">
        <f>B4*0.6+C4*0.4 - 0.1*E4</f>
        <v>0.68736000000000008</v>
      </c>
      <c r="E4" s="109"/>
      <c r="F4" s="110">
        <v>20</v>
      </c>
      <c r="G4" s="111">
        <f>D4*F4</f>
        <v>13.747200000000001</v>
      </c>
    </row>
    <row r="5" spans="1:7">
      <c r="A5" s="112" t="s">
        <v>7</v>
      </c>
      <c r="B5" s="113">
        <f>(Fonctionnalités!E26)</f>
        <v>0.92500000000000004</v>
      </c>
      <c r="C5" s="113">
        <f>'Assurance Qualité'!F59</f>
        <v>0.65599999999999992</v>
      </c>
      <c r="D5" s="113">
        <f t="shared" ref="D5:D6" si="0">B5*0.6+C5*0.4 - 0.1*E5</f>
        <v>0.81740000000000002</v>
      </c>
      <c r="E5" s="114"/>
      <c r="F5" s="115">
        <v>25</v>
      </c>
      <c r="G5" s="116">
        <f t="shared" ref="G5:G7" si="1">D5*F5</f>
        <v>20.434999999999999</v>
      </c>
    </row>
    <row r="6" spans="1:7">
      <c r="A6" s="117" t="s">
        <v>8</v>
      </c>
      <c r="B6" s="118">
        <f>(Fonctionnalités!E39)</f>
        <v>0.94499999999999995</v>
      </c>
      <c r="C6" s="118">
        <f>'Assurance Qualité'!I59</f>
        <v>0.73150000000000004</v>
      </c>
      <c r="D6" s="118">
        <f t="shared" si="0"/>
        <v>0.85959999999999992</v>
      </c>
      <c r="E6" s="119"/>
      <c r="F6" s="120">
        <v>25</v>
      </c>
      <c r="G6" s="121">
        <f t="shared" si="1"/>
        <v>21.49</v>
      </c>
    </row>
    <row r="7" spans="1:7">
      <c r="A7" s="122" t="s">
        <v>9</v>
      </c>
      <c r="B7" s="122"/>
      <c r="C7" s="122"/>
      <c r="D7" s="123">
        <v>0.95</v>
      </c>
      <c r="E7" s="124"/>
      <c r="F7" s="122">
        <v>5</v>
      </c>
      <c r="G7" s="125">
        <f t="shared" si="1"/>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E35" zoomScaleNormal="100" workbookViewId="0">
      <selection activeCell="I37" sqref="I37"/>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35.14062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53" t="s">
        <v>10</v>
      </c>
      <c r="B2" s="253"/>
      <c r="C2" s="253"/>
      <c r="D2" s="253"/>
      <c r="E2" s="253"/>
      <c r="F2" s="253"/>
      <c r="G2" s="253"/>
      <c r="H2" s="253"/>
      <c r="I2" s="253"/>
      <c r="J2" s="253"/>
      <c r="K2" s="253"/>
      <c r="L2" s="7"/>
      <c r="M2" s="7"/>
    </row>
    <row r="4" spans="1:17" ht="18.399999999999999" customHeight="1">
      <c r="A4" s="254" t="s">
        <v>11</v>
      </c>
      <c r="B4" s="254"/>
      <c r="C4" s="254"/>
      <c r="D4" s="254"/>
      <c r="E4" s="254"/>
      <c r="F4" s="254"/>
      <c r="G4" s="254"/>
      <c r="H4" s="254"/>
      <c r="I4" s="254"/>
      <c r="J4" s="254"/>
      <c r="K4" s="254"/>
      <c r="L4" s="4"/>
      <c r="M4" s="4"/>
    </row>
    <row r="5" spans="1:17" ht="18.75">
      <c r="A5" s="11"/>
      <c r="B5" s="41"/>
      <c r="C5" s="2"/>
      <c r="D5" s="2"/>
      <c r="E5" s="41"/>
      <c r="F5" s="2"/>
      <c r="G5" s="2"/>
      <c r="H5" s="41"/>
      <c r="I5" s="2"/>
      <c r="J5" s="2"/>
      <c r="K5" s="41"/>
      <c r="L5" s="2"/>
      <c r="M5" s="2"/>
    </row>
    <row r="6" spans="1:17" ht="18.399999999999999" customHeight="1">
      <c r="A6" s="246" t="s">
        <v>12</v>
      </c>
      <c r="B6" s="258" t="s">
        <v>13</v>
      </c>
      <c r="C6" s="248" t="s">
        <v>6</v>
      </c>
      <c r="D6" s="249"/>
      <c r="E6" s="249"/>
      <c r="F6" s="250" t="s">
        <v>7</v>
      </c>
      <c r="G6" s="251"/>
      <c r="H6" s="252"/>
      <c r="I6" s="255" t="s">
        <v>8</v>
      </c>
      <c r="J6" s="256"/>
      <c r="K6" s="257"/>
      <c r="L6" s="3"/>
      <c r="M6" s="3"/>
      <c r="N6" s="244"/>
      <c r="O6" s="245"/>
      <c r="P6" s="245"/>
    </row>
    <row r="7" spans="1:17" ht="18.75">
      <c r="A7" s="247"/>
      <c r="B7" s="259"/>
      <c r="C7" s="14" t="s">
        <v>14</v>
      </c>
      <c r="D7" s="15" t="s">
        <v>4</v>
      </c>
      <c r="E7" s="21" t="s">
        <v>15</v>
      </c>
      <c r="F7" s="16" t="s">
        <v>14</v>
      </c>
      <c r="G7" s="17" t="s">
        <v>4</v>
      </c>
      <c r="H7" s="20" t="s">
        <v>15</v>
      </c>
      <c r="I7" s="18" t="s">
        <v>14</v>
      </c>
      <c r="J7" s="19" t="s">
        <v>4</v>
      </c>
      <c r="K7" s="22" t="s">
        <v>15</v>
      </c>
      <c r="L7" s="3"/>
      <c r="M7" s="3"/>
      <c r="N7" s="40"/>
      <c r="O7" s="40"/>
      <c r="P7" s="40"/>
      <c r="Q7" s="40"/>
    </row>
    <row r="8" spans="1:17" ht="18.75">
      <c r="A8" s="228" t="s">
        <v>16</v>
      </c>
      <c r="B8" s="228"/>
      <c r="C8" s="221" t="s">
        <v>17</v>
      </c>
      <c r="D8" s="222"/>
      <c r="E8" s="46" t="s">
        <v>18</v>
      </c>
      <c r="F8" s="221" t="s">
        <v>17</v>
      </c>
      <c r="G8" s="222"/>
      <c r="H8" s="46" t="s">
        <v>18</v>
      </c>
      <c r="I8" s="221" t="s">
        <v>17</v>
      </c>
      <c r="J8" s="222"/>
      <c r="K8" s="46" t="s">
        <v>18</v>
      </c>
      <c r="L8" s="3"/>
      <c r="M8" s="3"/>
      <c r="N8" s="40"/>
      <c r="O8" s="40"/>
      <c r="P8" s="40"/>
      <c r="Q8" s="40"/>
    </row>
    <row r="9" spans="1:17" ht="121.5">
      <c r="A9" s="29" t="s">
        <v>19</v>
      </c>
      <c r="B9" s="29" t="s">
        <v>20</v>
      </c>
      <c r="C9" s="100">
        <v>0.5</v>
      </c>
      <c r="D9" s="98">
        <v>6</v>
      </c>
      <c r="E9" s="101" t="s">
        <v>21</v>
      </c>
      <c r="F9" s="102">
        <v>0.65</v>
      </c>
      <c r="G9" s="99">
        <v>6</v>
      </c>
      <c r="H9" s="103" t="s">
        <v>22</v>
      </c>
      <c r="I9" s="104">
        <v>0.65</v>
      </c>
      <c r="J9" s="105">
        <v>6</v>
      </c>
      <c r="K9" s="106" t="s">
        <v>23</v>
      </c>
      <c r="L9" s="3"/>
      <c r="M9" s="3"/>
      <c r="N9" s="40"/>
      <c r="O9" s="40"/>
      <c r="P9" s="40"/>
      <c r="Q9" s="40"/>
    </row>
    <row r="10" spans="1:17" ht="106.5">
      <c r="A10" s="23" t="s">
        <v>24</v>
      </c>
      <c r="B10" s="23" t="s">
        <v>25</v>
      </c>
      <c r="C10" s="100">
        <v>0.65</v>
      </c>
      <c r="D10" s="98">
        <v>2</v>
      </c>
      <c r="E10" s="101" t="s">
        <v>26</v>
      </c>
      <c r="F10" s="102">
        <v>0.5</v>
      </c>
      <c r="G10" s="99">
        <v>2</v>
      </c>
      <c r="H10" s="103" t="s">
        <v>27</v>
      </c>
      <c r="I10" s="104">
        <v>0.75</v>
      </c>
      <c r="J10" s="105">
        <v>2</v>
      </c>
      <c r="K10" s="106" t="s">
        <v>28</v>
      </c>
      <c r="L10" s="3"/>
      <c r="M10" s="3"/>
      <c r="N10" s="40"/>
      <c r="O10" s="40"/>
      <c r="P10" s="40"/>
      <c r="Q10" s="40"/>
    </row>
    <row r="11" spans="1:17" s="30" customFormat="1" ht="15.75">
      <c r="A11" s="223" t="s">
        <v>29</v>
      </c>
      <c r="B11" s="224"/>
      <c r="C11" s="47">
        <f>SUMPRODUCT(C6:C10,D6:D10)</f>
        <v>4.3</v>
      </c>
      <c r="D11" s="48">
        <f>SUM(D6:D10)</f>
        <v>8</v>
      </c>
      <c r="E11" s="49"/>
      <c r="F11" s="50">
        <f>SUMPRODUCT(F6:F10,G6:G10)</f>
        <v>4.9000000000000004</v>
      </c>
      <c r="G11" s="51">
        <f>SUM(G6:G10)</f>
        <v>8</v>
      </c>
      <c r="H11" s="52"/>
      <c r="I11" s="53">
        <f>SUMPRODUCT(I6:I10,J6:J10)</f>
        <v>5.4</v>
      </c>
      <c r="J11" s="54">
        <f>SUM(J6:J10)</f>
        <v>8</v>
      </c>
      <c r="K11" s="55"/>
      <c r="L11" s="56"/>
      <c r="M11" s="56"/>
      <c r="N11" s="44"/>
      <c r="O11" s="44"/>
      <c r="P11" s="44"/>
      <c r="Q11" s="44"/>
    </row>
    <row r="12" spans="1:17" s="12" customFormat="1" ht="18.399999999999999" customHeight="1">
      <c r="A12" s="228" t="s">
        <v>30</v>
      </c>
      <c r="B12" s="228"/>
      <c r="C12" s="221" t="s">
        <v>17</v>
      </c>
      <c r="D12" s="222"/>
      <c r="E12" s="46" t="s">
        <v>31</v>
      </c>
      <c r="F12" s="221" t="s">
        <v>17</v>
      </c>
      <c r="G12" s="222"/>
      <c r="H12" s="46" t="s">
        <v>31</v>
      </c>
      <c r="I12" s="221" t="s">
        <v>17</v>
      </c>
      <c r="J12" s="222"/>
      <c r="K12" s="46" t="s">
        <v>31</v>
      </c>
      <c r="L12" s="4"/>
      <c r="M12" s="4"/>
      <c r="N12" s="43"/>
      <c r="O12" s="43"/>
      <c r="P12" s="43"/>
      <c r="Q12" s="43"/>
    </row>
    <row r="13" spans="1:17" ht="137.25">
      <c r="A13" s="29" t="s">
        <v>32</v>
      </c>
      <c r="B13" s="29" t="s">
        <v>33</v>
      </c>
      <c r="C13" s="79">
        <v>0.8</v>
      </c>
      <c r="D13" s="80">
        <v>3</v>
      </c>
      <c r="E13" s="81" t="s">
        <v>34</v>
      </c>
      <c r="F13" s="89">
        <v>0.2</v>
      </c>
      <c r="G13" s="90">
        <f>D13</f>
        <v>3</v>
      </c>
      <c r="H13" s="91" t="s">
        <v>35</v>
      </c>
      <c r="I13" s="92">
        <v>0</v>
      </c>
      <c r="J13" s="93">
        <f>G13</f>
        <v>3</v>
      </c>
      <c r="K13" s="94" t="s">
        <v>36</v>
      </c>
      <c r="L13" s="5"/>
      <c r="M13" s="5"/>
    </row>
    <row r="14" spans="1:17" ht="45.75">
      <c r="A14" s="23" t="s">
        <v>37</v>
      </c>
      <c r="B14" s="23" t="s">
        <v>38</v>
      </c>
      <c r="C14" s="83">
        <v>1</v>
      </c>
      <c r="D14" s="84">
        <v>2</v>
      </c>
      <c r="E14" s="85"/>
      <c r="F14" s="86">
        <v>1</v>
      </c>
      <c r="G14" s="90">
        <f t="shared" ref="G14:G17" si="0">D14</f>
        <v>2</v>
      </c>
      <c r="H14" s="88"/>
      <c r="I14" s="76">
        <v>1</v>
      </c>
      <c r="J14" s="93">
        <f t="shared" ref="J14:J17" si="1">G14</f>
        <v>2</v>
      </c>
      <c r="K14" s="78" t="s">
        <v>39</v>
      </c>
      <c r="L14" s="5"/>
      <c r="M14" s="5"/>
    </row>
    <row r="15" spans="1:17" ht="152.25">
      <c r="A15" s="23" t="s">
        <v>40</v>
      </c>
      <c r="B15" s="23" t="s">
        <v>41</v>
      </c>
      <c r="C15" s="83">
        <v>0.5</v>
      </c>
      <c r="D15" s="84">
        <v>2</v>
      </c>
      <c r="E15" s="85" t="s">
        <v>42</v>
      </c>
      <c r="F15" s="86">
        <v>0.6</v>
      </c>
      <c r="G15" s="90">
        <f t="shared" si="0"/>
        <v>2</v>
      </c>
      <c r="H15" s="88" t="s">
        <v>43</v>
      </c>
      <c r="I15" s="76">
        <v>0.2</v>
      </c>
      <c r="J15" s="93">
        <f t="shared" si="1"/>
        <v>2</v>
      </c>
      <c r="K15" s="78" t="s">
        <v>44</v>
      </c>
      <c r="L15" s="5"/>
      <c r="M15" s="5"/>
    </row>
    <row r="16" spans="1:17" ht="30.75">
      <c r="A16" s="23" t="s">
        <v>45</v>
      </c>
      <c r="B16" s="23" t="s">
        <v>46</v>
      </c>
      <c r="C16" s="83">
        <v>1</v>
      </c>
      <c r="D16" s="84">
        <v>4</v>
      </c>
      <c r="E16" s="85"/>
      <c r="F16" s="86">
        <v>1</v>
      </c>
      <c r="G16" s="90">
        <f t="shared" si="0"/>
        <v>4</v>
      </c>
      <c r="H16" s="88"/>
      <c r="I16" s="76">
        <v>1</v>
      </c>
      <c r="J16" s="93">
        <f t="shared" si="1"/>
        <v>4</v>
      </c>
      <c r="K16" s="78"/>
      <c r="L16" s="5"/>
      <c r="M16" s="5"/>
    </row>
    <row r="17" spans="1:17" ht="45.75">
      <c r="A17" s="23" t="s">
        <v>47</v>
      </c>
      <c r="B17" s="23" t="s">
        <v>48</v>
      </c>
      <c r="C17" s="83">
        <v>0.9</v>
      </c>
      <c r="D17" s="84">
        <v>4</v>
      </c>
      <c r="E17" s="85" t="s">
        <v>49</v>
      </c>
      <c r="F17" s="86">
        <v>1</v>
      </c>
      <c r="G17" s="90">
        <f t="shared" si="0"/>
        <v>4</v>
      </c>
      <c r="H17" s="88"/>
      <c r="I17" s="76">
        <v>1</v>
      </c>
      <c r="J17" s="93">
        <f t="shared" si="1"/>
        <v>4</v>
      </c>
      <c r="K17" s="78"/>
      <c r="L17" s="5"/>
      <c r="M17" s="5"/>
    </row>
    <row r="18" spans="1:17" s="30" customFormat="1" ht="16.5">
      <c r="A18" s="223" t="s">
        <v>29</v>
      </c>
      <c r="B18" s="224"/>
      <c r="C18" s="47">
        <f>SUMPRODUCT(C13:C17,D13:D17)</f>
        <v>13</v>
      </c>
      <c r="D18" s="48">
        <f>SUM(D13:D17)</f>
        <v>15</v>
      </c>
      <c r="E18" s="49" t="s">
        <v>50</v>
      </c>
      <c r="F18" s="50">
        <f>SUMPRODUCT(F13:F17,G13:G17)</f>
        <v>11.8</v>
      </c>
      <c r="G18" s="51">
        <f>SUM(G13:G17)</f>
        <v>15</v>
      </c>
      <c r="H18" s="52" t="s">
        <v>51</v>
      </c>
      <c r="I18" s="53">
        <f>SUMPRODUCT(I13:I17,J13:J17)</f>
        <v>10.4</v>
      </c>
      <c r="J18" s="54">
        <f>SUM(J13:J17)</f>
        <v>15</v>
      </c>
      <c r="K18" s="55"/>
      <c r="L18" s="56"/>
      <c r="M18" s="56"/>
      <c r="N18" s="44"/>
      <c r="O18" s="44"/>
      <c r="P18" s="44"/>
      <c r="Q18" s="44"/>
    </row>
    <row r="19" spans="1:17" s="43" customFormat="1" ht="18.399999999999999" customHeight="1">
      <c r="A19" s="260" t="s">
        <v>52</v>
      </c>
      <c r="B19" s="260"/>
      <c r="C19" s="221" t="s">
        <v>17</v>
      </c>
      <c r="D19" s="222"/>
      <c r="E19" s="46" t="s">
        <v>18</v>
      </c>
      <c r="F19" s="221" t="s">
        <v>17</v>
      </c>
      <c r="G19" s="222"/>
      <c r="H19" s="46" t="s">
        <v>18</v>
      </c>
      <c r="I19" s="221" t="s">
        <v>17</v>
      </c>
      <c r="J19" s="222"/>
      <c r="K19" s="46" t="s">
        <v>18</v>
      </c>
      <c r="L19" s="4"/>
      <c r="M19" s="4"/>
    </row>
    <row r="20" spans="1:17" ht="244.5">
      <c r="A20" s="23" t="s">
        <v>53</v>
      </c>
      <c r="B20" s="23" t="s">
        <v>54</v>
      </c>
      <c r="C20" s="83">
        <v>0.8</v>
      </c>
      <c r="D20" s="84">
        <v>3</v>
      </c>
      <c r="E20" s="85" t="s">
        <v>55</v>
      </c>
      <c r="F20" s="86">
        <v>0</v>
      </c>
      <c r="G20" s="87">
        <v>3</v>
      </c>
      <c r="H20" s="88" t="s">
        <v>56</v>
      </c>
      <c r="I20" s="76">
        <v>0.25</v>
      </c>
      <c r="J20" s="77">
        <v>3</v>
      </c>
      <c r="K20" s="78" t="s">
        <v>57</v>
      </c>
      <c r="L20" s="5"/>
      <c r="M20" s="5"/>
    </row>
    <row r="21" spans="1:17" ht="106.5">
      <c r="A21" s="23" t="s">
        <v>58</v>
      </c>
      <c r="B21" s="23" t="s">
        <v>59</v>
      </c>
      <c r="C21" s="83">
        <v>0.8</v>
      </c>
      <c r="D21" s="84">
        <v>3</v>
      </c>
      <c r="E21" s="85" t="s">
        <v>60</v>
      </c>
      <c r="F21" s="86">
        <v>0.5</v>
      </c>
      <c r="G21" s="87">
        <v>3</v>
      </c>
      <c r="H21" s="88" t="s">
        <v>61</v>
      </c>
      <c r="I21" s="76">
        <v>0.65</v>
      </c>
      <c r="J21" s="77">
        <v>3</v>
      </c>
      <c r="K21" s="78" t="s">
        <v>62</v>
      </c>
      <c r="L21" s="5"/>
      <c r="M21" s="5"/>
    </row>
    <row r="22" spans="1:17" s="44" customFormat="1" ht="15.75">
      <c r="A22" s="261" t="s">
        <v>29</v>
      </c>
      <c r="B22" s="243"/>
      <c r="C22" s="57">
        <f>SUMPRODUCT(C20:C21,D20:D21)</f>
        <v>4.8000000000000007</v>
      </c>
      <c r="D22" s="58">
        <f>SUM(D20:D21)</f>
        <v>6</v>
      </c>
      <c r="E22" s="59"/>
      <c r="F22" s="60">
        <f>SUMPRODUCT(F20:F21,G20:G21)</f>
        <v>1.5</v>
      </c>
      <c r="G22" s="61">
        <f>SUM(G20:G21)</f>
        <v>6</v>
      </c>
      <c r="H22" s="62"/>
      <c r="I22" s="63">
        <f>SUMPRODUCT(I20:I21,J20:J21)</f>
        <v>2.7</v>
      </c>
      <c r="J22" s="64">
        <f>SUM(J20:J21)</f>
        <v>6</v>
      </c>
      <c r="K22" s="65"/>
      <c r="L22" s="56"/>
      <c r="M22" s="56"/>
    </row>
    <row r="23" spans="1:17" ht="18.75" customHeight="1">
      <c r="A23" s="210" t="s">
        <v>63</v>
      </c>
      <c r="B23" s="210"/>
      <c r="C23" s="221" t="s">
        <v>17</v>
      </c>
      <c r="D23" s="222"/>
      <c r="E23" s="46" t="s">
        <v>31</v>
      </c>
      <c r="F23" s="221" t="s">
        <v>17</v>
      </c>
      <c r="G23" s="222"/>
      <c r="H23" s="46" t="s">
        <v>31</v>
      </c>
      <c r="I23" s="221" t="s">
        <v>17</v>
      </c>
      <c r="J23" s="222"/>
      <c r="K23" s="46" t="s">
        <v>31</v>
      </c>
      <c r="L23" s="4"/>
      <c r="M23" s="4"/>
    </row>
    <row r="24" spans="1:17" ht="30.75">
      <c r="A24" s="42" t="s">
        <v>64</v>
      </c>
      <c r="B24" s="42" t="s">
        <v>65</v>
      </c>
      <c r="C24" s="97">
        <v>1</v>
      </c>
      <c r="D24" s="25">
        <v>1</v>
      </c>
      <c r="E24" s="26"/>
      <c r="F24" s="82">
        <v>1</v>
      </c>
      <c r="G24" s="27">
        <v>1</v>
      </c>
      <c r="H24" s="28"/>
      <c r="I24" s="73">
        <v>1</v>
      </c>
      <c r="J24" s="74">
        <v>1</v>
      </c>
      <c r="K24" s="75"/>
      <c r="L24" s="5"/>
      <c r="M24" s="5"/>
    </row>
    <row r="25" spans="1:17">
      <c r="A25" s="23" t="s">
        <v>66</v>
      </c>
      <c r="B25" s="23" t="s">
        <v>67</v>
      </c>
      <c r="C25" s="83">
        <v>1</v>
      </c>
      <c r="D25" s="84">
        <v>2</v>
      </c>
      <c r="E25" s="85"/>
      <c r="F25" s="86">
        <v>1</v>
      </c>
      <c r="G25" s="87">
        <v>2</v>
      </c>
      <c r="H25" s="88"/>
      <c r="I25" s="76">
        <v>1</v>
      </c>
      <c r="J25" s="77">
        <v>2</v>
      </c>
      <c r="K25" s="78"/>
      <c r="L25" s="5"/>
      <c r="M25" s="5"/>
    </row>
    <row r="26" spans="1:17">
      <c r="A26" s="23" t="s">
        <v>68</v>
      </c>
      <c r="B26" s="23" t="s">
        <v>69</v>
      </c>
      <c r="C26" s="83">
        <v>1</v>
      </c>
      <c r="D26" s="84">
        <v>1</v>
      </c>
      <c r="E26" s="85"/>
      <c r="F26" s="86">
        <v>1</v>
      </c>
      <c r="G26" s="87">
        <v>1</v>
      </c>
      <c r="H26" s="88"/>
      <c r="I26" s="76">
        <v>1</v>
      </c>
      <c r="J26" s="77">
        <v>1</v>
      </c>
      <c r="K26" s="78"/>
      <c r="L26" s="5"/>
      <c r="M26" s="5"/>
    </row>
    <row r="27" spans="1:17" s="44" customFormat="1" ht="16.5">
      <c r="A27" s="242" t="s">
        <v>29</v>
      </c>
      <c r="B27" s="243"/>
      <c r="C27" s="47">
        <f>SUMPRODUCT(C24:C26,D24:D26)</f>
        <v>4</v>
      </c>
      <c r="D27" s="48">
        <f>SUM(D24:D26)</f>
        <v>4</v>
      </c>
      <c r="E27" s="49" t="s">
        <v>70</v>
      </c>
      <c r="F27" s="60">
        <f>SUMPRODUCT(F24:F26,G24:G26)</f>
        <v>4</v>
      </c>
      <c r="G27" s="61">
        <f>SUM(G24:G26)</f>
        <v>4</v>
      </c>
      <c r="H27" s="62" t="s">
        <v>51</v>
      </c>
      <c r="I27" s="63">
        <f>SUMPRODUCT(I24:I26,J24:J26)</f>
        <v>4</v>
      </c>
      <c r="J27" s="64">
        <f>SUM(J24:J26)</f>
        <v>4</v>
      </c>
      <c r="K27" s="65" t="s">
        <v>70</v>
      </c>
      <c r="L27" s="56"/>
      <c r="M27" s="56"/>
    </row>
    <row r="28" spans="1:17" ht="21" customHeight="1">
      <c r="A28" s="260" t="s">
        <v>71</v>
      </c>
      <c r="B28" s="260"/>
      <c r="C28" s="221" t="s">
        <v>17</v>
      </c>
      <c r="D28" s="222"/>
      <c r="E28" s="46" t="s">
        <v>18</v>
      </c>
      <c r="F28" s="221" t="s">
        <v>17</v>
      </c>
      <c r="G28" s="222"/>
      <c r="H28" s="46" t="s">
        <v>18</v>
      </c>
      <c r="I28" s="221" t="s">
        <v>17</v>
      </c>
      <c r="J28" s="222"/>
      <c r="K28" s="46" t="s">
        <v>18</v>
      </c>
      <c r="L28" s="9"/>
      <c r="M28" s="4"/>
    </row>
    <row r="29" spans="1:17" ht="183">
      <c r="A29" s="31" t="s">
        <v>72</v>
      </c>
      <c r="B29" s="31" t="s">
        <v>73</v>
      </c>
      <c r="C29" s="79">
        <v>0</v>
      </c>
      <c r="D29" s="80">
        <v>2</v>
      </c>
      <c r="E29" s="81" t="s">
        <v>74</v>
      </c>
      <c r="F29" s="89">
        <v>0</v>
      </c>
      <c r="G29" s="90">
        <f>D29</f>
        <v>2</v>
      </c>
      <c r="H29" s="95" t="s">
        <v>75</v>
      </c>
      <c r="I29" s="92">
        <v>1</v>
      </c>
      <c r="J29" s="93">
        <f>D29</f>
        <v>2</v>
      </c>
      <c r="K29" s="94"/>
      <c r="L29" s="5"/>
      <c r="M29" s="5"/>
    </row>
    <row r="30" spans="1:17" ht="30.75">
      <c r="A30" s="24" t="s">
        <v>76</v>
      </c>
      <c r="B30" s="24" t="s">
        <v>77</v>
      </c>
      <c r="C30" s="83">
        <v>0</v>
      </c>
      <c r="D30" s="84">
        <v>2</v>
      </c>
      <c r="E30" s="85" t="s">
        <v>78</v>
      </c>
      <c r="F30" s="86">
        <v>1</v>
      </c>
      <c r="G30" s="90">
        <f t="shared" ref="G30:G31" si="2">D30</f>
        <v>2</v>
      </c>
      <c r="H30" s="96"/>
      <c r="I30" s="76">
        <v>1</v>
      </c>
      <c r="J30" s="93">
        <f>D30</f>
        <v>2</v>
      </c>
      <c r="K30" s="78"/>
      <c r="L30" s="5"/>
      <c r="M30" s="5"/>
    </row>
    <row r="31" spans="1:17" ht="30.75">
      <c r="A31" s="24" t="s">
        <v>79</v>
      </c>
      <c r="B31" s="24" t="s">
        <v>80</v>
      </c>
      <c r="C31" s="83">
        <v>0.9</v>
      </c>
      <c r="D31" s="84">
        <v>2</v>
      </c>
      <c r="E31" s="85" t="s">
        <v>81</v>
      </c>
      <c r="F31" s="86">
        <v>0.9</v>
      </c>
      <c r="G31" s="90">
        <f t="shared" si="2"/>
        <v>2</v>
      </c>
      <c r="H31" s="96" t="s">
        <v>81</v>
      </c>
      <c r="I31" s="76">
        <v>1</v>
      </c>
      <c r="J31" s="93">
        <f t="shared" ref="J30:J31" si="3">D31</f>
        <v>2</v>
      </c>
      <c r="K31" s="78"/>
      <c r="L31" s="5"/>
      <c r="M31" s="5"/>
    </row>
    <row r="32" spans="1:17" s="44" customFormat="1" ht="15.75">
      <c r="A32" s="223" t="s">
        <v>29</v>
      </c>
      <c r="B32" s="224"/>
      <c r="C32" s="47">
        <f>SUMPRODUCT(C29:C31,D29:D31)</f>
        <v>1.8</v>
      </c>
      <c r="D32" s="48">
        <f>SUM(D29:D31)</f>
        <v>6</v>
      </c>
      <c r="E32" s="49"/>
      <c r="F32" s="50">
        <f>SUMPRODUCT(F29:F31,G29:G31)</f>
        <v>3.8</v>
      </c>
      <c r="G32" s="51">
        <f>SUM(G29:G31)</f>
        <v>6</v>
      </c>
      <c r="H32" s="67"/>
      <c r="I32" s="63">
        <f>SUMPRODUCT(I29:I31,J29:J31)</f>
        <v>6</v>
      </c>
      <c r="J32" s="64">
        <f>SUM(J29:J31)</f>
        <v>6</v>
      </c>
      <c r="K32" s="65"/>
      <c r="L32" s="56"/>
      <c r="M32" s="56"/>
    </row>
    <row r="33" spans="1:13" ht="18.75" customHeight="1">
      <c r="A33" s="228" t="s">
        <v>82</v>
      </c>
      <c r="B33" s="228"/>
      <c r="C33" s="221" t="s">
        <v>17</v>
      </c>
      <c r="D33" s="222"/>
      <c r="E33" s="46" t="s">
        <v>31</v>
      </c>
      <c r="F33" s="221" t="s">
        <v>17</v>
      </c>
      <c r="G33" s="222"/>
      <c r="H33" s="46" t="s">
        <v>31</v>
      </c>
      <c r="I33" s="68" t="s">
        <v>17</v>
      </c>
      <c r="J33" s="66"/>
      <c r="K33" s="46" t="s">
        <v>31</v>
      </c>
      <c r="L33" s="8"/>
      <c r="M33" s="4"/>
    </row>
    <row r="34" spans="1:13" ht="30.75">
      <c r="A34" s="29" t="s">
        <v>83</v>
      </c>
      <c r="B34" s="29" t="s">
        <v>84</v>
      </c>
      <c r="C34" s="79">
        <v>1</v>
      </c>
      <c r="D34" s="80">
        <v>2</v>
      </c>
      <c r="E34" s="81"/>
      <c r="F34" s="89">
        <v>0.8</v>
      </c>
      <c r="G34" s="90">
        <v>2</v>
      </c>
      <c r="H34" s="91" t="s">
        <v>85</v>
      </c>
      <c r="I34" s="92">
        <v>1</v>
      </c>
      <c r="J34" s="93">
        <v>2</v>
      </c>
      <c r="K34" s="94" t="s">
        <v>51</v>
      </c>
      <c r="L34" s="5"/>
      <c r="M34" s="5"/>
    </row>
    <row r="35" spans="1:13">
      <c r="A35" s="23" t="s">
        <v>86</v>
      </c>
      <c r="B35" s="23" t="s">
        <v>87</v>
      </c>
      <c r="C35" s="83">
        <v>1</v>
      </c>
      <c r="D35" s="84">
        <v>2</v>
      </c>
      <c r="E35" s="85"/>
      <c r="F35" s="86">
        <v>1</v>
      </c>
      <c r="G35" s="87">
        <v>2</v>
      </c>
      <c r="H35" s="88"/>
      <c r="I35" s="76">
        <v>1</v>
      </c>
      <c r="J35" s="77">
        <v>2</v>
      </c>
      <c r="K35" s="78"/>
      <c r="L35" s="5"/>
      <c r="M35" s="5"/>
    </row>
    <row r="36" spans="1:13" ht="137.25">
      <c r="A36" s="23" t="s">
        <v>88</v>
      </c>
      <c r="B36" s="23" t="s">
        <v>89</v>
      </c>
      <c r="C36" s="83">
        <v>0.9</v>
      </c>
      <c r="D36" s="84">
        <v>3</v>
      </c>
      <c r="E36" s="85" t="s">
        <v>90</v>
      </c>
      <c r="F36" s="86">
        <v>0</v>
      </c>
      <c r="G36" s="87">
        <v>3</v>
      </c>
      <c r="H36" s="88" t="s">
        <v>91</v>
      </c>
      <c r="I36" s="76">
        <v>0.75</v>
      </c>
      <c r="J36" s="77">
        <v>3</v>
      </c>
      <c r="K36" s="78" t="s">
        <v>92</v>
      </c>
      <c r="L36" s="5"/>
      <c r="M36" s="5"/>
    </row>
    <row r="37" spans="1:13" ht="91.5">
      <c r="A37" s="23" t="s">
        <v>93</v>
      </c>
      <c r="B37" s="23" t="s">
        <v>94</v>
      </c>
      <c r="C37" s="83">
        <v>0.75</v>
      </c>
      <c r="D37" s="84">
        <v>3</v>
      </c>
      <c r="E37" s="85" t="s">
        <v>95</v>
      </c>
      <c r="F37" s="86">
        <v>1</v>
      </c>
      <c r="G37" s="87">
        <v>3</v>
      </c>
      <c r="H37" s="88"/>
      <c r="I37" s="76">
        <v>0.8</v>
      </c>
      <c r="J37" s="77">
        <v>3</v>
      </c>
      <c r="K37" s="78" t="s">
        <v>96</v>
      </c>
      <c r="L37" s="5"/>
      <c r="M37" s="5"/>
    </row>
    <row r="38" spans="1:13" s="44" customFormat="1" ht="16.5">
      <c r="A38" s="223" t="s">
        <v>29</v>
      </c>
      <c r="B38" s="224"/>
      <c r="C38" s="69">
        <f>SUMPRODUCT(C34:C37,D34:D37)</f>
        <v>8.9499999999999993</v>
      </c>
      <c r="D38" s="48">
        <f>SUM(D34:D37)</f>
        <v>10</v>
      </c>
      <c r="E38" s="49" t="s">
        <v>51</v>
      </c>
      <c r="F38" s="70">
        <f>SUMPRODUCT(F34:F37,G34:G37)</f>
        <v>6.6</v>
      </c>
      <c r="G38" s="51">
        <f>SUM(G34:G37)</f>
        <v>10</v>
      </c>
      <c r="H38" s="52" t="s">
        <v>97</v>
      </c>
      <c r="I38" s="63">
        <f>SUMPRODUCT(I34:I37,J34:J37)</f>
        <v>8.65</v>
      </c>
      <c r="J38" s="64">
        <f>SUM(J34:J37)</f>
        <v>10</v>
      </c>
      <c r="K38" s="65" t="s">
        <v>98</v>
      </c>
      <c r="L38" s="56"/>
      <c r="M38" s="56"/>
    </row>
    <row r="39" spans="1:13" ht="18.75" customHeight="1">
      <c r="A39" s="45" t="s">
        <v>99</v>
      </c>
      <c r="B39" s="45"/>
      <c r="C39" s="221" t="s">
        <v>17</v>
      </c>
      <c r="D39" s="222"/>
      <c r="E39" s="66" t="s">
        <v>100</v>
      </c>
      <c r="F39" s="221" t="s">
        <v>17</v>
      </c>
      <c r="G39" s="222"/>
      <c r="H39" s="46" t="s">
        <v>100</v>
      </c>
      <c r="I39" s="221" t="s">
        <v>17</v>
      </c>
      <c r="J39" s="222"/>
      <c r="K39" s="46" t="s">
        <v>100</v>
      </c>
      <c r="L39" s="4"/>
      <c r="M39" s="4"/>
    </row>
    <row r="40" spans="1:13" ht="60.75">
      <c r="A40" s="23" t="s">
        <v>101</v>
      </c>
      <c r="B40" s="23" t="s">
        <v>102</v>
      </c>
      <c r="C40" s="83">
        <v>0.5</v>
      </c>
      <c r="D40" s="84">
        <v>2</v>
      </c>
      <c r="E40" s="85" t="s">
        <v>103</v>
      </c>
      <c r="F40" s="86">
        <v>1</v>
      </c>
      <c r="G40" s="87">
        <f>D40</f>
        <v>2</v>
      </c>
      <c r="H40" s="88"/>
      <c r="I40" s="76">
        <v>0.75</v>
      </c>
      <c r="J40" s="77">
        <f>D40</f>
        <v>2</v>
      </c>
      <c r="K40" s="78" t="s">
        <v>104</v>
      </c>
      <c r="L40" s="5"/>
      <c r="M40" s="5"/>
    </row>
    <row r="41" spans="1:13" ht="76.5">
      <c r="A41" s="23" t="s">
        <v>105</v>
      </c>
      <c r="B41" s="23" t="s">
        <v>106</v>
      </c>
      <c r="C41" s="83">
        <v>0</v>
      </c>
      <c r="D41" s="84">
        <v>2</v>
      </c>
      <c r="E41" s="85" t="s">
        <v>107</v>
      </c>
      <c r="F41" s="86">
        <v>0.25</v>
      </c>
      <c r="G41" s="87">
        <f t="shared" ref="G41:G48" si="4">D41</f>
        <v>2</v>
      </c>
      <c r="H41" s="88" t="s">
        <v>108</v>
      </c>
      <c r="I41" s="76">
        <v>1</v>
      </c>
      <c r="J41" s="77">
        <f t="shared" ref="J41:J48" si="5">D41</f>
        <v>2</v>
      </c>
      <c r="K41" s="78"/>
      <c r="L41" s="5"/>
      <c r="M41" s="5"/>
    </row>
    <row r="42" spans="1:13" ht="229.5">
      <c r="A42" s="23" t="s">
        <v>109</v>
      </c>
      <c r="B42" s="23" t="s">
        <v>110</v>
      </c>
      <c r="C42" s="83">
        <v>0.2</v>
      </c>
      <c r="D42" s="84">
        <v>2</v>
      </c>
      <c r="E42" s="85" t="s">
        <v>111</v>
      </c>
      <c r="F42" s="86">
        <v>0</v>
      </c>
      <c r="G42" s="87">
        <f t="shared" si="4"/>
        <v>2</v>
      </c>
      <c r="H42" s="88" t="s">
        <v>112</v>
      </c>
      <c r="I42" s="76">
        <v>0.25</v>
      </c>
      <c r="J42" s="77">
        <f t="shared" si="5"/>
        <v>2</v>
      </c>
      <c r="K42" s="78" t="s">
        <v>113</v>
      </c>
      <c r="L42" s="5"/>
    </row>
    <row r="43" spans="1:13" ht="409.6">
      <c r="A43" s="23" t="s">
        <v>114</v>
      </c>
      <c r="B43" s="23" t="s">
        <v>115</v>
      </c>
      <c r="C43" s="83">
        <v>0</v>
      </c>
      <c r="D43" s="84">
        <v>4</v>
      </c>
      <c r="E43" s="85" t="s">
        <v>116</v>
      </c>
      <c r="F43" s="86">
        <v>0</v>
      </c>
      <c r="G43" s="87">
        <f t="shared" si="4"/>
        <v>4</v>
      </c>
      <c r="H43" s="88" t="s">
        <v>117</v>
      </c>
      <c r="I43" s="76">
        <v>0</v>
      </c>
      <c r="J43" s="77">
        <f t="shared" si="5"/>
        <v>4</v>
      </c>
      <c r="K43" s="78" t="s">
        <v>118</v>
      </c>
      <c r="L43" s="5"/>
      <c r="M43" s="5"/>
    </row>
    <row r="44" spans="1:13" ht="60.75">
      <c r="A44" s="23" t="s">
        <v>119</v>
      </c>
      <c r="B44" s="23" t="s">
        <v>120</v>
      </c>
      <c r="C44" s="83">
        <v>0.67</v>
      </c>
      <c r="D44" s="84">
        <v>6</v>
      </c>
      <c r="E44" s="85" t="s">
        <v>121</v>
      </c>
      <c r="F44" s="86">
        <v>1</v>
      </c>
      <c r="G44" s="87">
        <f>D44</f>
        <v>6</v>
      </c>
      <c r="H44" s="88"/>
      <c r="I44" s="76">
        <v>0.75</v>
      </c>
      <c r="J44" s="77">
        <f>D44</f>
        <v>6</v>
      </c>
      <c r="K44" s="78" t="s">
        <v>122</v>
      </c>
      <c r="L44" s="5"/>
      <c r="M44" s="5"/>
    </row>
    <row r="45" spans="1:13" ht="45.75">
      <c r="A45" s="23" t="s">
        <v>123</v>
      </c>
      <c r="B45" s="23" t="s">
        <v>124</v>
      </c>
      <c r="C45" s="83">
        <v>0</v>
      </c>
      <c r="D45" s="84">
        <v>8</v>
      </c>
      <c r="E45" s="85" t="s">
        <v>125</v>
      </c>
      <c r="F45" s="86">
        <v>0.5</v>
      </c>
      <c r="G45" s="87">
        <f t="shared" si="4"/>
        <v>8</v>
      </c>
      <c r="H45" s="88" t="s">
        <v>126</v>
      </c>
      <c r="I45" s="76">
        <v>1</v>
      </c>
      <c r="J45" s="77">
        <f t="shared" si="5"/>
        <v>8</v>
      </c>
      <c r="K45" s="78"/>
      <c r="L45" s="5"/>
      <c r="M45" s="5"/>
    </row>
    <row r="46" spans="1:13" ht="137.25">
      <c r="A46" s="23" t="s">
        <v>127</v>
      </c>
      <c r="B46" s="23" t="s">
        <v>128</v>
      </c>
      <c r="C46" s="83">
        <v>0.67</v>
      </c>
      <c r="D46" s="84">
        <v>6</v>
      </c>
      <c r="E46" s="85" t="s">
        <v>129</v>
      </c>
      <c r="F46" s="86">
        <v>0.25</v>
      </c>
      <c r="G46" s="87">
        <f t="shared" si="4"/>
        <v>6</v>
      </c>
      <c r="H46" s="88" t="s">
        <v>130</v>
      </c>
      <c r="I46" s="76">
        <v>0.25</v>
      </c>
      <c r="J46" s="77">
        <f t="shared" si="5"/>
        <v>6</v>
      </c>
      <c r="K46" s="78" t="s">
        <v>131</v>
      </c>
      <c r="L46" s="5"/>
      <c r="M46" s="5"/>
    </row>
    <row r="47" spans="1:13" ht="91.5">
      <c r="A47" s="23" t="s">
        <v>132</v>
      </c>
      <c r="B47" s="23" t="s">
        <v>133</v>
      </c>
      <c r="C47" s="83">
        <v>0.6</v>
      </c>
      <c r="D47" s="84">
        <v>6</v>
      </c>
      <c r="E47" s="85" t="s">
        <v>134</v>
      </c>
      <c r="F47" s="86">
        <v>1</v>
      </c>
      <c r="G47" s="87">
        <f t="shared" si="4"/>
        <v>6</v>
      </c>
      <c r="H47" s="88"/>
      <c r="I47" s="76">
        <v>0.5</v>
      </c>
      <c r="J47" s="77">
        <f t="shared" si="5"/>
        <v>6</v>
      </c>
      <c r="K47" s="78" t="s">
        <v>135</v>
      </c>
      <c r="L47" s="5"/>
      <c r="M47" s="5"/>
    </row>
    <row r="48" spans="1:13">
      <c r="A48" s="13" t="s">
        <v>136</v>
      </c>
      <c r="B48" s="23" t="s">
        <v>137</v>
      </c>
      <c r="C48" s="83">
        <v>0.5</v>
      </c>
      <c r="D48" s="84">
        <v>4</v>
      </c>
      <c r="E48" s="85" t="s">
        <v>138</v>
      </c>
      <c r="F48" s="86">
        <v>1</v>
      </c>
      <c r="G48" s="87">
        <f t="shared" si="4"/>
        <v>4</v>
      </c>
      <c r="H48" s="88"/>
      <c r="I48" s="76">
        <v>1</v>
      </c>
      <c r="J48" s="77">
        <f t="shared" si="5"/>
        <v>4</v>
      </c>
      <c r="K48" s="78"/>
      <c r="L48" s="5"/>
      <c r="M48" s="5"/>
    </row>
    <row r="49" spans="1:17" s="30" customFormat="1" ht="15.75">
      <c r="A49" s="223" t="s">
        <v>29</v>
      </c>
      <c r="B49" s="224"/>
      <c r="C49" s="71">
        <f>SUMPRODUCT(C40:C48,D40:D48)</f>
        <v>15.040000000000001</v>
      </c>
      <c r="D49" s="58">
        <f>SUM(D40:D48)</f>
        <v>40</v>
      </c>
      <c r="E49" s="59"/>
      <c r="F49" s="70">
        <f>SUMPRODUCT(F40:F48,G40:G48)</f>
        <v>24</v>
      </c>
      <c r="G49" s="51">
        <f>SUM(G40:G48)</f>
        <v>40</v>
      </c>
      <c r="H49" s="52"/>
      <c r="I49" s="53">
        <f>SUMPRODUCT(I40:I48,J40:J48)</f>
        <v>25</v>
      </c>
      <c r="J49" s="54">
        <f>SUM(J40:J48)</f>
        <v>40</v>
      </c>
      <c r="K49" s="55"/>
      <c r="L49" s="56"/>
      <c r="M49" s="56"/>
      <c r="N49" s="44"/>
      <c r="O49" s="44"/>
      <c r="P49" s="44"/>
      <c r="Q49" s="44"/>
    </row>
    <row r="50" spans="1:17" ht="18.399999999999999" customHeight="1">
      <c r="A50" s="228" t="s">
        <v>139</v>
      </c>
      <c r="B50" s="228"/>
      <c r="C50" s="221" t="s">
        <v>17</v>
      </c>
      <c r="D50" s="222"/>
      <c r="E50" s="46" t="s">
        <v>100</v>
      </c>
      <c r="F50" s="221" t="s">
        <v>17</v>
      </c>
      <c r="G50" s="222"/>
      <c r="H50" s="46" t="s">
        <v>100</v>
      </c>
      <c r="I50" s="221" t="s">
        <v>17</v>
      </c>
      <c r="J50" s="222"/>
      <c r="K50" s="46" t="s">
        <v>100</v>
      </c>
      <c r="L50" s="8"/>
      <c r="M50" s="4"/>
    </row>
    <row r="51" spans="1:17">
      <c r="A51" s="29" t="s">
        <v>140</v>
      </c>
      <c r="B51" s="29" t="s">
        <v>141</v>
      </c>
      <c r="C51" s="79">
        <v>1</v>
      </c>
      <c r="D51" s="80">
        <v>2</v>
      </c>
      <c r="E51" s="81"/>
      <c r="F51" s="82">
        <v>1</v>
      </c>
      <c r="G51" s="27">
        <v>2</v>
      </c>
      <c r="H51" s="28"/>
      <c r="I51" s="73">
        <v>1</v>
      </c>
      <c r="J51" s="74">
        <v>2</v>
      </c>
      <c r="K51" s="75"/>
      <c r="L51" s="5"/>
      <c r="M51" s="5"/>
    </row>
    <row r="52" spans="1:17" ht="45.75">
      <c r="A52" s="23" t="s">
        <v>142</v>
      </c>
      <c r="B52" s="23" t="s">
        <v>143</v>
      </c>
      <c r="C52" s="83">
        <v>1</v>
      </c>
      <c r="D52" s="84">
        <v>2</v>
      </c>
      <c r="E52" s="85"/>
      <c r="F52" s="86">
        <v>0.5</v>
      </c>
      <c r="G52" s="87">
        <v>2</v>
      </c>
      <c r="H52" s="88" t="s">
        <v>144</v>
      </c>
      <c r="I52" s="76">
        <v>1</v>
      </c>
      <c r="J52" s="77">
        <v>2</v>
      </c>
      <c r="K52" s="78"/>
      <c r="L52" s="5"/>
      <c r="M52" s="5"/>
    </row>
    <row r="53" spans="1:17" ht="30.75">
      <c r="A53" s="23" t="s">
        <v>145</v>
      </c>
      <c r="B53" s="23" t="s">
        <v>146</v>
      </c>
      <c r="C53" s="83">
        <v>1</v>
      </c>
      <c r="D53" s="84">
        <v>1</v>
      </c>
      <c r="E53" s="85"/>
      <c r="F53" s="86">
        <v>1</v>
      </c>
      <c r="G53" s="87">
        <v>1</v>
      </c>
      <c r="H53" s="88"/>
      <c r="I53" s="76">
        <v>1</v>
      </c>
      <c r="J53" s="77">
        <v>1</v>
      </c>
      <c r="K53" s="78"/>
      <c r="L53" s="5"/>
      <c r="M53" s="5"/>
    </row>
    <row r="54" spans="1:17" ht="106.5">
      <c r="A54" s="23" t="s">
        <v>147</v>
      </c>
      <c r="B54" s="23" t="s">
        <v>148</v>
      </c>
      <c r="C54" s="83">
        <v>0.65</v>
      </c>
      <c r="D54" s="84">
        <v>4</v>
      </c>
      <c r="E54" s="85" t="s">
        <v>149</v>
      </c>
      <c r="F54" s="86">
        <v>1</v>
      </c>
      <c r="G54" s="87">
        <v>4</v>
      </c>
      <c r="H54" s="88"/>
      <c r="I54" s="76">
        <v>1</v>
      </c>
      <c r="J54" s="77">
        <v>4</v>
      </c>
      <c r="K54" s="78"/>
      <c r="L54" s="5"/>
      <c r="M54" s="5"/>
    </row>
    <row r="55" spans="1:17" ht="106.5">
      <c r="A55" s="23" t="s">
        <v>150</v>
      </c>
      <c r="B55" s="23" t="s">
        <v>151</v>
      </c>
      <c r="C55" s="83">
        <v>0</v>
      </c>
      <c r="D55" s="84">
        <v>2</v>
      </c>
      <c r="E55" s="85" t="s">
        <v>152</v>
      </c>
      <c r="F55" s="86">
        <v>0.5</v>
      </c>
      <c r="G55" s="87">
        <v>2</v>
      </c>
      <c r="H55" s="88" t="s">
        <v>153</v>
      </c>
      <c r="I55" s="76">
        <v>1</v>
      </c>
      <c r="J55" s="77">
        <v>2</v>
      </c>
      <c r="K55" s="78"/>
      <c r="L55" s="6"/>
      <c r="M55" s="5"/>
    </row>
    <row r="56" spans="1:17" s="44" customFormat="1" ht="16.5">
      <c r="A56" s="223" t="s">
        <v>29</v>
      </c>
      <c r="B56" s="224"/>
      <c r="C56" s="57">
        <f>SUMPRODUCT(C51:C55,D51:D55)</f>
        <v>7.6</v>
      </c>
      <c r="D56" s="58">
        <f>SUM(D51:D55)</f>
        <v>11</v>
      </c>
      <c r="E56" s="59"/>
      <c r="F56" s="60">
        <f>SUMPRODUCT(F51:F55,G51:G55)</f>
        <v>9</v>
      </c>
      <c r="G56" s="61">
        <f>SUM(G51:G55)</f>
        <v>11</v>
      </c>
      <c r="H56" s="62"/>
      <c r="I56" s="53">
        <f>SUMPRODUCT(I51:I55,J51:J55)</f>
        <v>11</v>
      </c>
      <c r="J56" s="54">
        <f>SUM(J51:J55)</f>
        <v>11</v>
      </c>
      <c r="K56" s="55" t="s">
        <v>70</v>
      </c>
      <c r="L56" s="56"/>
      <c r="M56" s="56"/>
    </row>
    <row r="57" spans="1:17" ht="18.75" customHeight="1">
      <c r="A57" s="225" t="s">
        <v>2</v>
      </c>
      <c r="B57" s="226"/>
      <c r="C57" s="226"/>
      <c r="D57" s="226"/>
      <c r="E57" s="226"/>
      <c r="F57" s="226"/>
      <c r="G57" s="226"/>
      <c r="H57" s="226"/>
      <c r="I57" s="226"/>
      <c r="J57" s="226"/>
      <c r="K57" s="227"/>
      <c r="L57" s="4"/>
      <c r="M57" s="4"/>
    </row>
    <row r="58" spans="1:17">
      <c r="A58" s="229" t="s">
        <v>154</v>
      </c>
      <c r="B58" s="230"/>
      <c r="C58" s="34">
        <f>C11+C18+C22+C27+C32+C38+C49+C56</f>
        <v>59.49</v>
      </c>
      <c r="D58" s="25">
        <f>D11+D18+D22+D27+D32+D38+D49+D56</f>
        <v>100</v>
      </c>
      <c r="E58" s="26"/>
      <c r="F58" s="35">
        <f>F11+F18+F22+F27+F32+F38+F49+F56</f>
        <v>65.599999999999994</v>
      </c>
      <c r="G58" s="27">
        <f>G11+G18+G22+G27+G32+G38+G49+G56</f>
        <v>100</v>
      </c>
      <c r="H58" s="28"/>
      <c r="I58" s="209">
        <f>I11+I18+I22+I27+I32+I38+I49+I56</f>
        <v>73.150000000000006</v>
      </c>
      <c r="J58" s="32">
        <f>J11+J18+J22+J27+J32+J38+J49+J56</f>
        <v>100</v>
      </c>
      <c r="K58" s="33"/>
      <c r="L58" s="6"/>
      <c r="M58" s="5"/>
    </row>
    <row r="59" spans="1:17" s="44" customFormat="1" ht="15.75">
      <c r="A59" s="231" t="s">
        <v>155</v>
      </c>
      <c r="B59" s="232"/>
      <c r="C59" s="233">
        <f>C58/D58</f>
        <v>0.59489999999999998</v>
      </c>
      <c r="D59" s="234"/>
      <c r="E59" s="235"/>
      <c r="F59" s="236">
        <f>F58/G58</f>
        <v>0.65599999999999992</v>
      </c>
      <c r="G59" s="237"/>
      <c r="H59" s="238"/>
      <c r="I59" s="239">
        <f>I58/J58</f>
        <v>0.73150000000000004</v>
      </c>
      <c r="J59" s="240"/>
      <c r="K59" s="241"/>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3"/>
  <sheetViews>
    <sheetView topLeftCell="A24" workbookViewId="0">
      <selection activeCell="C12" sqref="C12"/>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2" t="s">
        <v>156</v>
      </c>
      <c r="B2" s="262"/>
      <c r="C2" s="262"/>
      <c r="D2" s="262"/>
      <c r="E2" s="262"/>
      <c r="F2" s="262"/>
      <c r="G2" s="262"/>
    </row>
    <row r="3" spans="1:7">
      <c r="A3" s="38"/>
      <c r="B3" s="38"/>
      <c r="C3" s="39"/>
      <c r="D3" s="39"/>
      <c r="E3" s="38"/>
      <c r="F3" s="38"/>
      <c r="G3" s="39"/>
    </row>
    <row r="4" spans="1:7" ht="18.75">
      <c r="A4" s="36" t="s">
        <v>157</v>
      </c>
      <c r="B4" s="36"/>
      <c r="C4" s="36"/>
      <c r="D4" s="36"/>
      <c r="E4" s="36"/>
      <c r="F4" s="36"/>
      <c r="G4" s="36"/>
    </row>
    <row r="5" spans="1:7" ht="15.75" thickBot="1"/>
    <row r="6" spans="1:7" ht="23.25">
      <c r="A6" s="266" t="s">
        <v>6</v>
      </c>
      <c r="B6" s="267"/>
      <c r="C6" s="267"/>
      <c r="D6" s="267"/>
      <c r="E6" s="267"/>
      <c r="F6" s="267"/>
      <c r="G6" s="268"/>
    </row>
    <row r="7" spans="1:7">
      <c r="A7" s="130" t="s">
        <v>158</v>
      </c>
      <c r="B7" s="131" t="s">
        <v>14</v>
      </c>
      <c r="C7" s="131" t="s">
        <v>159</v>
      </c>
      <c r="D7" s="131" t="s">
        <v>4</v>
      </c>
      <c r="E7" s="131" t="s">
        <v>160</v>
      </c>
      <c r="F7" s="131" t="s">
        <v>17</v>
      </c>
      <c r="G7" s="132" t="s">
        <v>15</v>
      </c>
    </row>
    <row r="8" spans="1:7">
      <c r="A8" s="133" t="s">
        <v>161</v>
      </c>
      <c r="B8" s="134">
        <v>1</v>
      </c>
      <c r="C8" s="134">
        <v>1</v>
      </c>
      <c r="D8" s="134">
        <v>5</v>
      </c>
      <c r="E8" s="134">
        <f t="shared" ref="E8:E12" si="0">B8*C8*D8</f>
        <v>5</v>
      </c>
      <c r="F8" s="134" t="s">
        <v>31</v>
      </c>
      <c r="G8" s="216"/>
    </row>
    <row r="9" spans="1:7">
      <c r="A9" s="135" t="s">
        <v>162</v>
      </c>
      <c r="B9" s="136">
        <v>1</v>
      </c>
      <c r="C9" s="136">
        <v>1</v>
      </c>
      <c r="D9" s="136">
        <v>15</v>
      </c>
      <c r="E9" s="136">
        <f t="shared" si="0"/>
        <v>15</v>
      </c>
      <c r="F9" s="136" t="s">
        <v>31</v>
      </c>
      <c r="G9" s="137"/>
    </row>
    <row r="10" spans="1:7" ht="60.75">
      <c r="A10" s="133" t="s">
        <v>163</v>
      </c>
      <c r="B10" s="134">
        <v>0.75</v>
      </c>
      <c r="C10" s="134">
        <v>1</v>
      </c>
      <c r="D10" s="134">
        <v>20</v>
      </c>
      <c r="E10" s="134">
        <f t="shared" si="0"/>
        <v>15</v>
      </c>
      <c r="F10" s="134" t="s">
        <v>31</v>
      </c>
      <c r="G10" s="216" t="s">
        <v>164</v>
      </c>
    </row>
    <row r="11" spans="1:7" ht="106.5">
      <c r="A11" s="135" t="s">
        <v>165</v>
      </c>
      <c r="B11" s="136">
        <v>0.85</v>
      </c>
      <c r="C11" s="136">
        <v>0.5</v>
      </c>
      <c r="D11" s="136">
        <v>20</v>
      </c>
      <c r="E11" s="136">
        <f t="shared" si="0"/>
        <v>8.5</v>
      </c>
      <c r="F11" s="136" t="s">
        <v>31</v>
      </c>
      <c r="G11" s="217" t="s">
        <v>166</v>
      </c>
    </row>
    <row r="12" spans="1:7">
      <c r="A12" s="133" t="s">
        <v>167</v>
      </c>
      <c r="B12" s="134">
        <v>1</v>
      </c>
      <c r="C12" s="134">
        <v>1</v>
      </c>
      <c r="D12" s="134">
        <v>20</v>
      </c>
      <c r="E12" s="134">
        <f t="shared" si="0"/>
        <v>20</v>
      </c>
      <c r="F12" s="134" t="s">
        <v>31</v>
      </c>
      <c r="G12" s="216"/>
    </row>
    <row r="13" spans="1:7" ht="76.5">
      <c r="A13" s="133" t="s">
        <v>168</v>
      </c>
      <c r="B13" s="134">
        <v>0.95</v>
      </c>
      <c r="C13" s="134">
        <v>0.6</v>
      </c>
      <c r="D13" s="134">
        <v>20</v>
      </c>
      <c r="E13" s="134">
        <f t="shared" ref="E13" si="1">B13*C13*D13</f>
        <v>11.399999999999999</v>
      </c>
      <c r="F13" s="134" t="s">
        <v>31</v>
      </c>
      <c r="G13" s="216" t="s">
        <v>169</v>
      </c>
    </row>
    <row r="14" spans="1:7">
      <c r="A14" s="138" t="s">
        <v>170</v>
      </c>
      <c r="B14" s="269"/>
      <c r="C14" s="269"/>
      <c r="D14" s="139">
        <f>SUM(D8:D13)</f>
        <v>100</v>
      </c>
      <c r="E14" s="140">
        <f>(SUM(E8:E13)+E16+E17)/D14</f>
        <v>0.74900000000000011</v>
      </c>
      <c r="F14" s="140"/>
      <c r="G14" s="141" t="s">
        <v>171</v>
      </c>
    </row>
    <row r="15" spans="1:7">
      <c r="A15" s="142" t="s">
        <v>172</v>
      </c>
      <c r="B15" s="143" t="s">
        <v>14</v>
      </c>
      <c r="C15" s="143"/>
      <c r="D15" s="143" t="s">
        <v>4</v>
      </c>
      <c r="E15" s="144" t="s">
        <v>160</v>
      </c>
      <c r="F15" s="144"/>
      <c r="G15" s="145" t="s">
        <v>15</v>
      </c>
    </row>
    <row r="16" spans="1:7">
      <c r="A16" s="146" t="s">
        <v>173</v>
      </c>
      <c r="B16" s="147"/>
      <c r="C16" s="147"/>
      <c r="D16" s="148">
        <v>-10</v>
      </c>
      <c r="E16" s="147">
        <f>B16*D16</f>
        <v>0</v>
      </c>
      <c r="F16" s="147"/>
      <c r="G16" s="149"/>
    </row>
    <row r="17" spans="1:7">
      <c r="A17" s="150" t="s">
        <v>174</v>
      </c>
      <c r="B17" s="151"/>
      <c r="C17" s="151"/>
      <c r="D17" s="152">
        <v>-15</v>
      </c>
      <c r="E17" s="151">
        <f>B17*D17</f>
        <v>0</v>
      </c>
      <c r="F17" s="151"/>
      <c r="G17" s="153"/>
    </row>
    <row r="18" spans="1:7" ht="23.25">
      <c r="A18" s="270" t="s">
        <v>7</v>
      </c>
      <c r="B18" s="271"/>
      <c r="C18" s="271"/>
      <c r="D18" s="271"/>
      <c r="E18" s="271"/>
      <c r="F18" s="271"/>
      <c r="G18" s="272"/>
    </row>
    <row r="19" spans="1:7">
      <c r="A19" s="154" t="s">
        <v>158</v>
      </c>
      <c r="B19" s="155" t="s">
        <v>14</v>
      </c>
      <c r="C19" s="155" t="s">
        <v>159</v>
      </c>
      <c r="D19" s="155" t="s">
        <v>4</v>
      </c>
      <c r="E19" s="155" t="s">
        <v>160</v>
      </c>
      <c r="F19" s="214" t="s">
        <v>17</v>
      </c>
      <c r="G19" s="213" t="s">
        <v>15</v>
      </c>
    </row>
    <row r="20" spans="1:7">
      <c r="A20" s="156" t="s">
        <v>175</v>
      </c>
      <c r="B20" s="157">
        <v>0.95</v>
      </c>
      <c r="C20" s="157">
        <v>1</v>
      </c>
      <c r="D20" s="157">
        <v>15</v>
      </c>
      <c r="E20" s="157">
        <f>B20*C20*D20</f>
        <v>14.25</v>
      </c>
      <c r="F20" s="157" t="s">
        <v>176</v>
      </c>
      <c r="G20" s="215" t="s">
        <v>177</v>
      </c>
    </row>
    <row r="21" spans="1:7">
      <c r="A21" s="159" t="s">
        <v>178</v>
      </c>
      <c r="B21" s="160">
        <v>0.95</v>
      </c>
      <c r="C21" s="160">
        <v>1</v>
      </c>
      <c r="D21" s="160">
        <v>15</v>
      </c>
      <c r="E21" s="160">
        <f t="shared" ref="E21:E25" si="2">B21*C21*D21</f>
        <v>14.25</v>
      </c>
      <c r="F21" s="160" t="s">
        <v>176</v>
      </c>
      <c r="G21" s="211" t="s">
        <v>179</v>
      </c>
    </row>
    <row r="22" spans="1:7">
      <c r="A22" s="156" t="s">
        <v>180</v>
      </c>
      <c r="B22" s="157">
        <v>1</v>
      </c>
      <c r="C22" s="157">
        <v>1</v>
      </c>
      <c r="D22" s="157">
        <v>15</v>
      </c>
      <c r="E22" s="157">
        <f t="shared" si="2"/>
        <v>15</v>
      </c>
      <c r="F22" s="157" t="s">
        <v>176</v>
      </c>
      <c r="G22" s="158"/>
    </row>
    <row r="23" spans="1:7" ht="91.5">
      <c r="A23" s="159" t="s">
        <v>181</v>
      </c>
      <c r="B23" s="160">
        <v>0.85</v>
      </c>
      <c r="C23" s="160">
        <v>1</v>
      </c>
      <c r="D23" s="160">
        <v>30</v>
      </c>
      <c r="E23" s="160">
        <f t="shared" ref="E23" si="3">B23*C23*D23</f>
        <v>25.5</v>
      </c>
      <c r="F23" s="160" t="s">
        <v>176</v>
      </c>
      <c r="G23" s="211" t="s">
        <v>182</v>
      </c>
    </row>
    <row r="24" spans="1:7">
      <c r="A24" s="157" t="s">
        <v>183</v>
      </c>
      <c r="B24" s="157">
        <v>0.9</v>
      </c>
      <c r="C24" s="157">
        <v>1</v>
      </c>
      <c r="D24" s="157">
        <v>15</v>
      </c>
      <c r="E24" s="157">
        <f t="shared" si="2"/>
        <v>13.5</v>
      </c>
      <c r="F24" s="157" t="s">
        <v>176</v>
      </c>
      <c r="G24" s="158" t="s">
        <v>184</v>
      </c>
    </row>
    <row r="25" spans="1:7">
      <c r="A25" s="160" t="s">
        <v>185</v>
      </c>
      <c r="B25" s="160">
        <v>1</v>
      </c>
      <c r="C25" s="160">
        <v>1</v>
      </c>
      <c r="D25" s="160">
        <v>10</v>
      </c>
      <c r="E25" s="160">
        <f t="shared" si="2"/>
        <v>10</v>
      </c>
      <c r="F25" s="160" t="s">
        <v>176</v>
      </c>
      <c r="G25" s="211"/>
    </row>
    <row r="26" spans="1:7">
      <c r="A26" s="161" t="s">
        <v>170</v>
      </c>
      <c r="B26" s="162"/>
      <c r="C26" s="162"/>
      <c r="D26" s="162">
        <f>SUM(D20:D25)</f>
        <v>100</v>
      </c>
      <c r="E26" s="163">
        <f>(SUM(E20:E25) + E28+E29+E30)/D26</f>
        <v>0.92500000000000004</v>
      </c>
      <c r="F26" s="163"/>
      <c r="G26" s="164"/>
    </row>
    <row r="27" spans="1:7">
      <c r="A27" s="165" t="s">
        <v>172</v>
      </c>
      <c r="B27" s="166" t="s">
        <v>14</v>
      </c>
      <c r="C27" s="166"/>
      <c r="D27" s="166" t="s">
        <v>4</v>
      </c>
      <c r="E27" s="167" t="s">
        <v>160</v>
      </c>
      <c r="F27" s="167"/>
      <c r="G27" s="168" t="s">
        <v>15</v>
      </c>
    </row>
    <row r="28" spans="1:7">
      <c r="A28" s="169" t="s">
        <v>173</v>
      </c>
      <c r="B28" s="170">
        <v>0</v>
      </c>
      <c r="C28" s="170"/>
      <c r="D28" s="171">
        <v>-10</v>
      </c>
      <c r="E28" s="170">
        <f>B28*D28</f>
        <v>0</v>
      </c>
      <c r="F28" s="170"/>
      <c r="G28" s="172"/>
    </row>
    <row r="29" spans="1:7">
      <c r="A29" s="173" t="s">
        <v>186</v>
      </c>
      <c r="B29" s="174">
        <v>0</v>
      </c>
      <c r="C29" s="174"/>
      <c r="D29" s="175">
        <v>-15</v>
      </c>
      <c r="E29" s="174">
        <f>B29*D29</f>
        <v>0</v>
      </c>
      <c r="F29" s="174"/>
      <c r="G29" s="176"/>
    </row>
    <row r="30" spans="1:7">
      <c r="A30" s="177" t="s">
        <v>187</v>
      </c>
      <c r="B30" s="178">
        <v>0</v>
      </c>
      <c r="C30" s="178"/>
      <c r="D30" s="179">
        <v>-5</v>
      </c>
      <c r="E30" s="178">
        <f>B30*D30</f>
        <v>0</v>
      </c>
      <c r="F30" s="178"/>
      <c r="G30" s="180"/>
    </row>
    <row r="31" spans="1:7" ht="23.25">
      <c r="A31" s="263" t="s">
        <v>8</v>
      </c>
      <c r="B31" s="264"/>
      <c r="C31" s="264"/>
      <c r="D31" s="264"/>
      <c r="E31" s="264"/>
      <c r="F31" s="264"/>
      <c r="G31" s="265"/>
    </row>
    <row r="32" spans="1:7">
      <c r="A32" s="181" t="s">
        <v>158</v>
      </c>
      <c r="B32" s="182" t="s">
        <v>14</v>
      </c>
      <c r="C32" s="182" t="s">
        <v>159</v>
      </c>
      <c r="D32" s="182" t="s">
        <v>4</v>
      </c>
      <c r="E32" s="182" t="s">
        <v>160</v>
      </c>
      <c r="F32" s="182" t="s">
        <v>17</v>
      </c>
      <c r="G32" s="183" t="s">
        <v>15</v>
      </c>
    </row>
    <row r="33" spans="1:7">
      <c r="A33" s="184" t="s">
        <v>188</v>
      </c>
      <c r="B33" s="185">
        <v>1</v>
      </c>
      <c r="C33" s="185">
        <v>1</v>
      </c>
      <c r="D33" s="185">
        <v>20</v>
      </c>
      <c r="E33" s="185">
        <f t="shared" ref="E33:E38" si="4">B33*C33*D33</f>
        <v>20</v>
      </c>
      <c r="F33" s="185" t="s">
        <v>31</v>
      </c>
      <c r="G33" s="212"/>
    </row>
    <row r="34" spans="1:7">
      <c r="A34" s="187" t="s">
        <v>189</v>
      </c>
      <c r="B34" s="188">
        <v>1</v>
      </c>
      <c r="C34" s="188">
        <v>1</v>
      </c>
      <c r="D34" s="188">
        <v>20</v>
      </c>
      <c r="E34" s="188">
        <f t="shared" si="4"/>
        <v>20</v>
      </c>
      <c r="F34" s="188" t="s">
        <v>31</v>
      </c>
      <c r="G34" s="189"/>
    </row>
    <row r="35" spans="1:7" ht="30.75">
      <c r="A35" s="184" t="s">
        <v>190</v>
      </c>
      <c r="B35" s="185">
        <v>0.95</v>
      </c>
      <c r="C35" s="185">
        <v>1</v>
      </c>
      <c r="D35" s="185">
        <v>20</v>
      </c>
      <c r="E35" s="185">
        <f t="shared" si="4"/>
        <v>19</v>
      </c>
      <c r="F35" s="185" t="s">
        <v>31</v>
      </c>
      <c r="G35" s="212" t="s">
        <v>191</v>
      </c>
    </row>
    <row r="36" spans="1:7">
      <c r="A36" s="187" t="s">
        <v>192</v>
      </c>
      <c r="B36" s="188">
        <v>0</v>
      </c>
      <c r="C36" s="188">
        <v>0</v>
      </c>
      <c r="D36" s="188">
        <v>0</v>
      </c>
      <c r="E36" s="188">
        <f t="shared" si="4"/>
        <v>0</v>
      </c>
      <c r="F36" s="188" t="s">
        <v>31</v>
      </c>
      <c r="G36" s="189"/>
    </row>
    <row r="37" spans="1:7">
      <c r="A37" s="184" t="s">
        <v>193</v>
      </c>
      <c r="B37" s="185">
        <v>0</v>
      </c>
      <c r="C37" s="185">
        <v>0</v>
      </c>
      <c r="D37" s="185">
        <v>0</v>
      </c>
      <c r="E37" s="185">
        <f t="shared" si="4"/>
        <v>0</v>
      </c>
      <c r="F37" s="185" t="s">
        <v>31</v>
      </c>
      <c r="G37" s="186"/>
    </row>
    <row r="38" spans="1:7" ht="30.75">
      <c r="A38" s="187" t="s">
        <v>194</v>
      </c>
      <c r="B38" s="188">
        <v>0.95</v>
      </c>
      <c r="C38" s="188">
        <v>1</v>
      </c>
      <c r="D38" s="188">
        <v>20</v>
      </c>
      <c r="E38" s="188">
        <f t="shared" si="4"/>
        <v>19</v>
      </c>
      <c r="F38" s="188" t="s">
        <v>31</v>
      </c>
      <c r="G38" s="219" t="s">
        <v>195</v>
      </c>
    </row>
    <row r="39" spans="1:7">
      <c r="A39" s="190" t="s">
        <v>170</v>
      </c>
      <c r="B39" s="191"/>
      <c r="C39" s="191"/>
      <c r="D39" s="191">
        <f>SUM(D33:D38)</f>
        <v>80</v>
      </c>
      <c r="E39" s="192">
        <f>((SUM(E33:E38))/D39)+E41/100+E42/100+E43/100</f>
        <v>0.94499999999999995</v>
      </c>
      <c r="F39" s="192"/>
      <c r="G39" s="220" t="s">
        <v>196</v>
      </c>
    </row>
    <row r="40" spans="1:7">
      <c r="A40" s="193" t="s">
        <v>172</v>
      </c>
      <c r="B40" s="194" t="s">
        <v>14</v>
      </c>
      <c r="C40" s="194"/>
      <c r="D40" s="194" t="s">
        <v>4</v>
      </c>
      <c r="E40" s="195" t="s">
        <v>160</v>
      </c>
      <c r="F40" s="195"/>
      <c r="G40" s="196" t="s">
        <v>15</v>
      </c>
    </row>
    <row r="41" spans="1:7">
      <c r="A41" s="197" t="s">
        <v>173</v>
      </c>
      <c r="B41" s="198">
        <v>0</v>
      </c>
      <c r="C41" s="198"/>
      <c r="D41" s="199">
        <v>-10</v>
      </c>
      <c r="E41" s="198">
        <f>B41*D41</f>
        <v>0</v>
      </c>
      <c r="F41" s="198"/>
      <c r="G41" s="200"/>
    </row>
    <row r="42" spans="1:7">
      <c r="A42" s="201" t="s">
        <v>197</v>
      </c>
      <c r="B42" s="202">
        <v>0.2</v>
      </c>
      <c r="C42" s="202"/>
      <c r="D42" s="203">
        <v>-15</v>
      </c>
      <c r="E42" s="202">
        <f>B42*D42</f>
        <v>-3</v>
      </c>
      <c r="F42" s="202"/>
      <c r="G42" s="204" t="s">
        <v>198</v>
      </c>
    </row>
    <row r="43" spans="1:7">
      <c r="A43" s="205" t="s">
        <v>187</v>
      </c>
      <c r="B43" s="206">
        <v>0</v>
      </c>
      <c r="C43" s="206"/>
      <c r="D43" s="207">
        <v>-5</v>
      </c>
      <c r="E43" s="206">
        <f>B43*D43</f>
        <v>0</v>
      </c>
      <c r="F43" s="206"/>
      <c r="G43" s="208"/>
    </row>
  </sheetData>
  <mergeCells count="5">
    <mergeCell ref="A2:G2"/>
    <mergeCell ref="A31:G31"/>
    <mergeCell ref="A6:G6"/>
    <mergeCell ref="B14:C14"/>
    <mergeCell ref="A18:G18"/>
  </mergeCells>
  <dataValidations count="3">
    <dataValidation type="decimal" allowBlank="1" showInputMessage="1" showErrorMessage="1" sqref="E17:F17 B28:B30 B16:B17 B33:B38 B41:B43 B20:B25 B8:B14 C13 C11" xr:uid="{CC44C972-8B8F-4678-BAEB-D51FFB0200E2}">
      <formula1>0</formula1>
      <formula2>1</formula2>
    </dataValidation>
    <dataValidation type="list" allowBlank="1" showInputMessage="1" showErrorMessage="1" sqref="C16 C33:C38 C8:C10 C12" xr:uid="{DCFB5783-098F-4837-84E1-A329359B138C}">
      <formula1>"0,0.25,0.50,0.75,1"</formula1>
    </dataValidation>
    <dataValidation type="whole" allowBlank="1" showInputMessage="1" showErrorMessage="1" sqref="E42:F42 E29:F29"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F97C-369F-4FA8-B815-0362F32C7058}">
  <dimension ref="A1:A5"/>
  <sheetViews>
    <sheetView workbookViewId="0">
      <selection activeCell="A9" sqref="A9"/>
    </sheetView>
  </sheetViews>
  <sheetFormatPr defaultRowHeight="15"/>
  <cols>
    <col min="1" max="1" width="23.42578125" customWidth="1"/>
  </cols>
  <sheetData>
    <row r="1" spans="1:1" ht="45.75">
      <c r="A1" s="218" t="s">
        <v>199</v>
      </c>
    </row>
    <row r="2" spans="1:1" ht="91.5">
      <c r="A2" s="218" t="s">
        <v>200</v>
      </c>
    </row>
    <row r="3" spans="1:1" ht="45.75">
      <c r="A3" s="1" t="s">
        <v>201</v>
      </c>
    </row>
    <row r="4" spans="1:1" ht="60.75">
      <c r="A4" s="1" t="s">
        <v>202</v>
      </c>
    </row>
    <row r="5" spans="1:1" ht="45.75">
      <c r="A5" s="1" t="s">
        <v>203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2024-12-18T01:00:05Z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