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e0471099\Dropbox\2024LeonScanTime\NatureResubmission\"/>
    </mc:Choice>
  </mc:AlternateContent>
  <xr:revisionPtr revIDLastSave="0" documentId="13_ncr:1_{20570132-5786-44EB-97F8-9D27E34136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BCD pred acc param" sheetId="1" r:id="rId1"/>
    <sheet name="ABCD univariate BWAS param" sheetId="2" r:id="rId2"/>
    <sheet name="ABCD multivariate BWAS param" sheetId="3" r:id="rId3"/>
    <sheet name="HCP pred acc param" sheetId="4" r:id="rId4"/>
    <sheet name="HCP univariate BWAS param" sheetId="5" r:id="rId5"/>
    <sheet name="HCP multivariate BWAS param" sheetId="6" r:id="rId6"/>
  </sheets>
  <calcPr calcId="191029"/>
</workbook>
</file>

<file path=xl/calcChain.xml><?xml version="1.0" encoding="utf-8"?>
<calcChain xmlns="http://schemas.openxmlformats.org/spreadsheetml/2006/main">
  <c r="E2" i="6" l="1"/>
  <c r="E19" i="6"/>
  <c r="E20" i="6"/>
  <c r="E19" i="5"/>
  <c r="E20" i="5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2" i="2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" i="4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F2" i="1"/>
  <c r="E2" i="1"/>
  <c r="D24" i="1" l="1"/>
  <c r="D23" i="1"/>
  <c r="D22" i="1"/>
  <c r="F23" i="1"/>
  <c r="F24" i="1"/>
  <c r="E23" i="1"/>
  <c r="E22" i="1"/>
  <c r="E24" i="1"/>
  <c r="F22" i="1"/>
</calcChain>
</file>

<file path=xl/sharedStrings.xml><?xml version="1.0" encoding="utf-8"?>
<sst xmlns="http://schemas.openxmlformats.org/spreadsheetml/2006/main" count="153" uniqueCount="54">
  <si>
    <t>Phenotype</t>
  </si>
  <si>
    <t>K0</t>
  </si>
  <si>
    <t>K1</t>
  </si>
  <si>
    <t>K2</t>
  </si>
  <si>
    <t>Social Problems</t>
  </si>
  <si>
    <t>Attention Problems</t>
  </si>
  <si>
    <t>Rule-breaking Behaviour</t>
  </si>
  <si>
    <t>Vocabulary</t>
  </si>
  <si>
    <t>Working Memory</t>
  </si>
  <si>
    <t>Executive Function</t>
  </si>
  <si>
    <t>Episodic Memory</t>
  </si>
  <si>
    <t>Reading</t>
  </si>
  <si>
    <t>Fluid Cognition</t>
  </si>
  <si>
    <t>Crystalized Cognition</t>
  </si>
  <si>
    <t>Overall Cognition</t>
  </si>
  <si>
    <t>Mania</t>
  </si>
  <si>
    <t>Short Delay Recall</t>
  </si>
  <si>
    <t>Long Delay Recall</t>
  </si>
  <si>
    <t>Fluid Intelligence</t>
  </si>
  <si>
    <t>Visuospatial Accuracy</t>
  </si>
  <si>
    <t>Cognition Factor Score</t>
  </si>
  <si>
    <t>Cognitive Flexibility</t>
  </si>
  <si>
    <t>Inhibition</t>
  </si>
  <si>
    <t>Processing Speed</t>
  </si>
  <si>
    <t>Delay Discounting</t>
  </si>
  <si>
    <t>Spatial Orientation</t>
  </si>
  <si>
    <t>Sustained Attention (Spec.)</t>
  </si>
  <si>
    <t>Sleep Quality (PQSI)</t>
  </si>
  <si>
    <t>Emotional Face Matching</t>
  </si>
  <si>
    <t>Story Comprehension</t>
  </si>
  <si>
    <t>Relational Processing</t>
  </si>
  <si>
    <t>N-back</t>
  </si>
  <si>
    <t>Openness (NEO)</t>
  </si>
  <si>
    <t>Conscientiousness (NEO)</t>
  </si>
  <si>
    <t>Extraversion (NEO)</t>
  </si>
  <si>
    <t>Life Satisfaction</t>
  </si>
  <si>
    <t>Acc = K0  * SQRT(1/(1 + (K1/N) + (K0]/(N*T))))</t>
  </si>
  <si>
    <t>N</t>
  </si>
  <si>
    <t>T</t>
  </si>
  <si>
    <t>Projected Acc (Correlation)</t>
  </si>
  <si>
    <t>Projected Acc (Normalized by K0)</t>
  </si>
  <si>
    <t>Rel = K0 / (K0 + (1/(N/2)) * (1 - 2*K1/(1+(K2/T))))</t>
  </si>
  <si>
    <t>Formula (Accuracy)</t>
  </si>
  <si>
    <t>Formula (Reliability)</t>
  </si>
  <si>
    <t>Acc (Normalized by K0)</t>
  </si>
  <si>
    <t>Accuracy (Pearson's r)</t>
  </si>
  <si>
    <t>Reliability (ICC)</t>
  </si>
  <si>
    <t>Accuracy (Normalized by K0)</t>
  </si>
  <si>
    <t>Univariate BWAS Reliability</t>
  </si>
  <si>
    <t>Multivariate BWAS reliability</t>
  </si>
  <si>
    <t>Please change N and T here to update all projected accuracies and reliability in this sheet! (All projections below are calculated across HCP and ABCD phenotypes displayed in this spreadsheet)</t>
  </si>
  <si>
    <t>Mean</t>
  </si>
  <si>
    <t>Median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</si>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</sst>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2" borderId="1" xfId="0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6" borderId="1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5" sqref="B25"/>
    </sheetView>
  </sheetViews>
  <sheetFormatPr defaultRowHeight="15" x14ac:dyDescent="0.25"/>
  <cols>
    <col min="1" max="1" width="16" customWidth="1"/>
    <col min="2" max="2" width="15.5703125" customWidth="1"/>
    <col min="3" max="3" width="20.85546875" customWidth="1"/>
    <col min="4" max="4" width="20" customWidth="1"/>
    <col min="5" max="5" width="22.42578125" customWidth="1"/>
    <col min="6" max="6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2" t="s">
        <v>44</v>
      </c>
    </row>
    <row r="2" spans="1:6" x14ac:dyDescent="0.25">
      <c r="A2" t="s">
        <v>4</v>
      </c>
      <c r="B2">
        <v>0.13642373511263231</v>
      </c>
      <c r="C2">
        <v>7.2104955072838808E-5</v>
      </c>
      <c r="D2">
        <v>14500.00000619011</v>
      </c>
      <c r="E2">
        <f>$B2 *SQRT(1/(1+($C2 / $A$22)+($D2 / ($A$22*$B$22))))</f>
        <v>7.3805405749226727E-2</v>
      </c>
      <c r="F2">
        <f>SQRT(1/(1+($C2 / $A$22)+($D2 / ($A$22*$B$22))))</f>
        <v>0.54100120985759925</v>
      </c>
    </row>
    <row r="3" spans="1:6" x14ac:dyDescent="0.25">
      <c r="A3" t="s">
        <v>5</v>
      </c>
      <c r="B3">
        <v>0.1476379580183611</v>
      </c>
      <c r="C3">
        <v>1.017289887474184E-4</v>
      </c>
      <c r="D3">
        <v>9000.0000090828325</v>
      </c>
      <c r="E3">
        <f t="shared" ref="E3:E18" si="0">$B3 *SQRT(1/(1+($C3 / $A$22)+($D3 / ($A$22*$B$22))))</f>
        <v>9.3374253281424069E-2</v>
      </c>
      <c r="F3">
        <f t="shared" ref="F3:F18" si="1">SQRT(1/(1+($C3 / $A$22)+($D3 / ($A$22*$B$22))))</f>
        <v>0.63245424506488712</v>
      </c>
    </row>
    <row r="4" spans="1:6" x14ac:dyDescent="0.25">
      <c r="A4" t="s">
        <v>6</v>
      </c>
      <c r="B4">
        <v>0.17508290601335669</v>
      </c>
      <c r="C4">
        <v>350.00006557006049</v>
      </c>
      <c r="D4">
        <v>10500.000005954451</v>
      </c>
      <c r="E4">
        <f t="shared" si="0"/>
        <v>2.84960871731612E-2</v>
      </c>
      <c r="F4">
        <f t="shared" si="1"/>
        <v>0.16275767761695306</v>
      </c>
    </row>
    <row r="5" spans="1:6" x14ac:dyDescent="0.25">
      <c r="A5" t="s">
        <v>7</v>
      </c>
      <c r="B5">
        <v>0.45359995189818081</v>
      </c>
      <c r="C5">
        <v>9.5394551384716628E-5</v>
      </c>
      <c r="D5">
        <v>2500.0000096727108</v>
      </c>
      <c r="E5">
        <f t="shared" si="0"/>
        <v>0.3810989039316332</v>
      </c>
      <c r="F5">
        <f t="shared" si="1"/>
        <v>0.84016522121937554</v>
      </c>
    </row>
    <row r="6" spans="1:6" x14ac:dyDescent="0.25">
      <c r="A6" t="s">
        <v>8</v>
      </c>
      <c r="B6">
        <v>0.42033764403912122</v>
      </c>
      <c r="C6">
        <v>550.00003693968767</v>
      </c>
      <c r="D6">
        <v>8500.0000035010235</v>
      </c>
      <c r="E6">
        <f t="shared" si="0"/>
        <v>5.5472697340760803E-2</v>
      </c>
      <c r="F6">
        <f t="shared" si="1"/>
        <v>0.13197175681842549</v>
      </c>
    </row>
    <row r="7" spans="1:6" x14ac:dyDescent="0.25">
      <c r="A7" t="s">
        <v>9</v>
      </c>
      <c r="B7">
        <v>0.2209248156634265</v>
      </c>
      <c r="C7">
        <v>1.8165719789805821E-4</v>
      </c>
      <c r="D7">
        <v>3500.0000178488408</v>
      </c>
      <c r="E7">
        <f t="shared" si="0"/>
        <v>0.17557223275517933</v>
      </c>
      <c r="F7">
        <f t="shared" si="1"/>
        <v>0.79471485458953273</v>
      </c>
    </row>
    <row r="8" spans="1:6" x14ac:dyDescent="0.25">
      <c r="A8" t="s">
        <v>10</v>
      </c>
      <c r="B8">
        <v>0.25008564562016172</v>
      </c>
      <c r="C8">
        <v>100.00007660801781</v>
      </c>
      <c r="D8">
        <v>9000.0000068542777</v>
      </c>
      <c r="E8">
        <f t="shared" si="0"/>
        <v>7.073488067950795E-2</v>
      </c>
      <c r="F8">
        <f t="shared" si="1"/>
        <v>0.28284262578965608</v>
      </c>
    </row>
    <row r="9" spans="1:6" x14ac:dyDescent="0.25">
      <c r="A9" t="s">
        <v>11</v>
      </c>
      <c r="B9">
        <v>0.41812331640430811</v>
      </c>
      <c r="C9">
        <v>100.0000761189124</v>
      </c>
      <c r="D9">
        <v>4000.0000073885708</v>
      </c>
      <c r="E9">
        <f t="shared" si="0"/>
        <v>0.12241393255332837</v>
      </c>
      <c r="F9">
        <f t="shared" si="1"/>
        <v>0.29276992636057425</v>
      </c>
    </row>
    <row r="10" spans="1:6" x14ac:dyDescent="0.25">
      <c r="A10" t="s">
        <v>12</v>
      </c>
      <c r="B10">
        <v>0.37808969215136717</v>
      </c>
      <c r="C10">
        <v>250.00006487975381</v>
      </c>
      <c r="D10">
        <v>5000.0000064340511</v>
      </c>
      <c r="E10">
        <f t="shared" si="0"/>
        <v>7.2989009827369292E-2</v>
      </c>
      <c r="F10">
        <f t="shared" si="1"/>
        <v>0.19304681228428819</v>
      </c>
    </row>
    <row r="11" spans="1:6" x14ac:dyDescent="0.25">
      <c r="A11" t="s">
        <v>13</v>
      </c>
      <c r="B11">
        <v>0.50057699607654682</v>
      </c>
      <c r="C11">
        <v>7.3187625065744717E-5</v>
      </c>
      <c r="D11">
        <v>2500.0000073495521</v>
      </c>
      <c r="E11">
        <f t="shared" si="0"/>
        <v>0.4205677123313481</v>
      </c>
      <c r="F11">
        <f t="shared" si="1"/>
        <v>0.84016587983007529</v>
      </c>
    </row>
    <row r="12" spans="1:6" x14ac:dyDescent="0.25">
      <c r="A12" t="s">
        <v>14</v>
      </c>
      <c r="B12">
        <v>0.48571141236713039</v>
      </c>
      <c r="C12">
        <v>50.000070163396018</v>
      </c>
      <c r="D12">
        <v>3000.000006987877</v>
      </c>
      <c r="E12">
        <f t="shared" si="0"/>
        <v>0.19051158713224603</v>
      </c>
      <c r="F12">
        <f t="shared" si="1"/>
        <v>0.39223205854641463</v>
      </c>
    </row>
    <row r="13" spans="1:6" x14ac:dyDescent="0.25">
      <c r="A13" t="s">
        <v>15</v>
      </c>
      <c r="B13">
        <v>0.16731242076961611</v>
      </c>
      <c r="C13">
        <v>50.000070413697813</v>
      </c>
      <c r="D13">
        <v>13500.000005986059</v>
      </c>
      <c r="E13">
        <f t="shared" si="0"/>
        <v>5.825068317771892E-2</v>
      </c>
      <c r="F13">
        <f t="shared" si="1"/>
        <v>0.3481551633152703</v>
      </c>
    </row>
    <row r="14" spans="1:6" x14ac:dyDescent="0.25">
      <c r="A14" t="s">
        <v>16</v>
      </c>
      <c r="B14">
        <v>0.20717200498471261</v>
      </c>
      <c r="C14">
        <v>100.0001822654891</v>
      </c>
      <c r="D14">
        <v>2500.000019411596</v>
      </c>
      <c r="E14">
        <f t="shared" si="0"/>
        <v>6.1314199388369392E-2</v>
      </c>
      <c r="F14">
        <f t="shared" si="1"/>
        <v>0.29595793791199643</v>
      </c>
    </row>
    <row r="15" spans="1:6" x14ac:dyDescent="0.25">
      <c r="A15" t="s">
        <v>17</v>
      </c>
      <c r="B15">
        <v>0.21120909269398569</v>
      </c>
      <c r="C15">
        <v>100.0002388188456</v>
      </c>
      <c r="D15">
        <v>1500.000027163675</v>
      </c>
      <c r="E15">
        <f t="shared" si="0"/>
        <v>6.29703183135671E-2</v>
      </c>
      <c r="F15">
        <f t="shared" si="1"/>
        <v>0.2981420804870501</v>
      </c>
    </row>
    <row r="16" spans="1:6" x14ac:dyDescent="0.25">
      <c r="A16" t="s">
        <v>18</v>
      </c>
      <c r="B16">
        <v>0.36033210523295522</v>
      </c>
      <c r="C16">
        <v>1.216218725147385E-4</v>
      </c>
      <c r="D16">
        <v>3500.0000118890312</v>
      </c>
      <c r="E16">
        <f t="shared" si="0"/>
        <v>0.28636181959799395</v>
      </c>
      <c r="F16">
        <f t="shared" si="1"/>
        <v>0.79471636148785751</v>
      </c>
    </row>
    <row r="17" spans="1:6" x14ac:dyDescent="0.25">
      <c r="A17" t="s">
        <v>19</v>
      </c>
      <c r="B17">
        <v>0.30797047437298919</v>
      </c>
      <c r="C17">
        <v>850.00003650632334</v>
      </c>
      <c r="D17">
        <v>12500.000003404921</v>
      </c>
      <c r="E17">
        <f t="shared" si="0"/>
        <v>3.2814228832294443E-2</v>
      </c>
      <c r="F17">
        <f t="shared" si="1"/>
        <v>0.10654991813453024</v>
      </c>
    </row>
    <row r="18" spans="1:6" x14ac:dyDescent="0.25">
      <c r="A18" t="s">
        <v>20</v>
      </c>
      <c r="B18">
        <v>0.50516566966267196</v>
      </c>
      <c r="C18">
        <v>50.000067092531928</v>
      </c>
      <c r="D18">
        <v>2500.0000076027131</v>
      </c>
      <c r="E18">
        <f t="shared" si="0"/>
        <v>0.19942466087535848</v>
      </c>
      <c r="F18">
        <f t="shared" si="1"/>
        <v>0.39477081055117175</v>
      </c>
    </row>
    <row r="19" spans="1:6" x14ac:dyDescent="0.25">
      <c r="A19" s="5" t="s">
        <v>42</v>
      </c>
      <c r="B19" s="3" t="s">
        <v>36</v>
      </c>
      <c r="C19" s="5" t="s">
        <v>43</v>
      </c>
      <c r="D19" s="3" t="s">
        <v>41</v>
      </c>
      <c r="E19" s="3"/>
    </row>
    <row r="20" spans="1:6" ht="34.5" customHeight="1" x14ac:dyDescent="0.25">
      <c r="A20" s="6" t="s">
        <v>50</v>
      </c>
      <c r="B20" s="7"/>
      <c r="C20" s="7"/>
      <c r="D20" s="7"/>
      <c r="E20" s="7"/>
      <c r="F20" s="7"/>
    </row>
    <row r="21" spans="1:6" ht="30" x14ac:dyDescent="0.25">
      <c r="A21" s="9" t="s">
        <v>37</v>
      </c>
      <c r="B21" s="9" t="s">
        <v>38</v>
      </c>
      <c r="C21" s="11"/>
      <c r="D21" s="4" t="s">
        <v>47</v>
      </c>
      <c r="E21" s="4" t="s">
        <v>48</v>
      </c>
      <c r="F21" s="4" t="s">
        <v>49</v>
      </c>
    </row>
    <row r="22" spans="1:6" x14ac:dyDescent="0.25">
      <c r="A22" s="10">
        <v>10</v>
      </c>
      <c r="B22" s="10">
        <v>600</v>
      </c>
      <c r="C22" s="8" t="s">
        <v>51</v>
      </c>
      <c r="D22" s="3">
        <f>AVERAGE($F$2:$F$18,'HCP pred acc param'!$F$2:$F$20)</f>
        <v>0.3040863714328817</v>
      </c>
      <c r="E22" s="3">
        <f>AVERAGE('ABCD univariate BWAS param'!$E$2:$E$18,'HCP univariate BWAS param'!$E$2:$E$20)</f>
        <v>1.457069668876226E-2</v>
      </c>
      <c r="F22" s="3">
        <f>AVERAGE('ABCD multivariate BWAS param'!$E$2:$E$18,'HCP multivariate BWAS param'!$E$2:$E$20)</f>
        <v>3.630244831628044E-2</v>
      </c>
    </row>
    <row r="23" spans="1:6" x14ac:dyDescent="0.25">
      <c r="A23" s="10"/>
      <c r="B23" s="10"/>
      <c r="C23" s="8" t="s">
        <v>52</v>
      </c>
      <c r="D23" s="3">
        <f>MEDIAN($F$2:$F$18,'HCP pred acc param'!$F$2:$F$20)</f>
        <v>0.19365196293102105</v>
      </c>
      <c r="E23" s="3">
        <f>MEDIAN('ABCD univariate BWAS param'!$E$2:$E$18,'HCP univariate BWAS param'!$E$2:$E$20)</f>
        <v>9.7022925461928977E-3</v>
      </c>
      <c r="F23" s="3">
        <f>MEDIAN('ABCD multivariate BWAS param'!$E$2:$E$18,'HCP multivariate BWAS param'!$E$2:$E$20)</f>
        <v>2.1653904607708111E-2</v>
      </c>
    </row>
    <row r="24" spans="1:6" x14ac:dyDescent="0.25">
      <c r="A24" s="10"/>
      <c r="B24" s="10"/>
      <c r="C24" s="8" t="s">
        <v>53</v>
      </c>
      <c r="D24" s="3">
        <f>CONFIDENCE(0.05,_xlfn.STDEV.S($F$2:$F$18,'HCP pred acc param'!$F$2:$F$20),36)</f>
        <v>7.63781361906955E-2</v>
      </c>
      <c r="E24" s="3">
        <f>CONFIDENCE(0.05,_xlfn.STDEV.S('ABCD univariate BWAS param'!$E$2:$E$18,'HCP univariate BWAS param'!$E$2:$E$20),36)</f>
        <v>4.439741568034207E-3</v>
      </c>
      <c r="F24" s="3">
        <f>CONFIDENCE(0.05,_xlfn.STDEV.S('ABCD multivariate BWAS param'!$E$2:$E$18,'HCP multivariate BWAS param'!$E$2:$E$20),36)</f>
        <v>2.1769750162628221E-2</v>
      </c>
    </row>
  </sheetData>
  <mergeCells count="3">
    <mergeCell ref="A20:F20"/>
    <mergeCell ref="B22:B24"/>
    <mergeCell ref="A22:A24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</row>
    <row r="2" spans="1:5" x14ac:dyDescent="0.25">
      <c r="A2" t="s">
        <v>4</v>
      </c>
      <c r="B2">
        <v>3.3277880240743102E-5</v>
      </c>
      <c r="C2">
        <v>0.48801670785002033</v>
      </c>
      <c r="D2">
        <v>1.0004844020105459</v>
      </c>
      <c r="E2">
        <f>$B2/($B2+(1/('ABCD pred acc param'!$A$22/2))*(1-(2*$C2)/(1+(($D2)/'ABCD pred acc param'!$B$22))))</f>
        <v>6.4597739097069853E-3</v>
      </c>
    </row>
    <row r="3" spans="1:5" x14ac:dyDescent="0.25">
      <c r="A3" t="s">
        <v>5</v>
      </c>
      <c r="B3">
        <v>3.833948823211881E-5</v>
      </c>
      <c r="C3">
        <v>0.48130638770062689</v>
      </c>
      <c r="D3">
        <v>1.000774809447939</v>
      </c>
      <c r="E3">
        <f>$B3/($B3+(1/('ABCD pred acc param'!$A$22/2))*(1-(2*$C3)/(1+(($D3)/'ABCD pred acc param'!$B$22))))</f>
        <v>4.8925066100990178E-3</v>
      </c>
    </row>
    <row r="4" spans="1:5" x14ac:dyDescent="0.25">
      <c r="A4" t="s">
        <v>6</v>
      </c>
      <c r="B4">
        <v>2.0000000000000001E-4</v>
      </c>
      <c r="C4">
        <v>0.4</v>
      </c>
      <c r="D4">
        <v>3</v>
      </c>
      <c r="E4">
        <f>$B4/($B4+(1/('ABCD pred acc param'!$A$22/2))*(1-(2*$C4)/(1+(($D4)/'ABCD pred acc param'!$B$22))))</f>
        <v>4.8785223659619948E-3</v>
      </c>
    </row>
    <row r="5" spans="1:5" x14ac:dyDescent="0.25">
      <c r="A5" t="s">
        <v>7</v>
      </c>
      <c r="B5">
        <v>1.203761985294193E-3</v>
      </c>
      <c r="C5">
        <v>0.40018831930571502</v>
      </c>
      <c r="D5">
        <v>2.0000003341428139</v>
      </c>
      <c r="E5">
        <f>$B5/($B5+(1/('ABCD pred acc param'!$A$22/2))*(1-(2*$C5)/(1+(($D5)/'ABCD pred acc param'!$B$22))))</f>
        <v>2.8894740161307844E-2</v>
      </c>
    </row>
    <row r="6" spans="1:5" x14ac:dyDescent="0.25">
      <c r="A6" t="s">
        <v>8</v>
      </c>
      <c r="B6">
        <v>5.2968061908286834E-4</v>
      </c>
      <c r="C6">
        <v>0.40027752342657691</v>
      </c>
      <c r="D6">
        <v>1.9999941740061771</v>
      </c>
      <c r="E6">
        <f>$B6/($B6+(1/('ABCD pred acc param'!$A$22/2))*(1-(2*$C6)/(1+(($D6)/'ABCD pred acc param'!$B$22))))</f>
        <v>1.2934624144692397E-2</v>
      </c>
    </row>
    <row r="7" spans="1:5" x14ac:dyDescent="0.25">
      <c r="A7" t="s">
        <v>9</v>
      </c>
      <c r="B7">
        <v>1.7925682483488619E-4</v>
      </c>
      <c r="C7">
        <v>0.48193277665022449</v>
      </c>
      <c r="D7">
        <v>1.000756873426849</v>
      </c>
      <c r="E7">
        <f>$B7/($B7+(1/('ABCD pred acc param'!$A$22/2))*(1-(2*$C7)/(1+(($D7)/'ABCD pred acc param'!$B$22))))</f>
        <v>2.319833312216454E-2</v>
      </c>
    </row>
    <row r="8" spans="1:5" x14ac:dyDescent="0.25">
      <c r="A8" t="s">
        <v>10</v>
      </c>
      <c r="B8">
        <v>2.9999999999999997E-4</v>
      </c>
      <c r="C8">
        <v>0.4</v>
      </c>
      <c r="D8">
        <v>2</v>
      </c>
      <c r="E8">
        <f>$B8/($B8+(1/('ABCD pred acc param'!$A$22/2))*(1-(2*$C8)/(1+(($D8)/'ABCD pred acc param'!$B$22))))</f>
        <v>7.3472575933866534E-3</v>
      </c>
    </row>
    <row r="9" spans="1:5" x14ac:dyDescent="0.25">
      <c r="A9" t="s">
        <v>11</v>
      </c>
      <c r="B9">
        <v>5.9918489616461496E-4</v>
      </c>
      <c r="C9">
        <v>0.40025123845139837</v>
      </c>
      <c r="D9">
        <v>1.999996133686273</v>
      </c>
      <c r="E9">
        <f>$B9/($B9+(1/('ABCD pred acc param'!$A$22/2))*(1-(2*$C9)/(1+(($D9)/'ABCD pred acc param'!$B$22))))</f>
        <v>1.4603372419237332E-2</v>
      </c>
    </row>
    <row r="10" spans="1:5" x14ac:dyDescent="0.25">
      <c r="A10" t="s">
        <v>12</v>
      </c>
      <c r="B10">
        <v>6.8644713674526992E-4</v>
      </c>
      <c r="C10">
        <v>0.40022695999417379</v>
      </c>
      <c r="D10">
        <v>1.9999966972191821</v>
      </c>
      <c r="E10">
        <f>$B10/($B10+(1/('ABCD pred acc param'!$A$22/2))*(1-(2*$C10)/(1+(($D10)/'ABCD pred acc param'!$B$22))))</f>
        <v>1.6690698776061177E-2</v>
      </c>
    </row>
    <row r="11" spans="1:5" x14ac:dyDescent="0.25">
      <c r="A11" t="s">
        <v>13</v>
      </c>
      <c r="B11">
        <v>1.148217168406749E-3</v>
      </c>
      <c r="C11">
        <v>0.40015118712326109</v>
      </c>
      <c r="D11">
        <v>2.0000012665071081</v>
      </c>
      <c r="E11">
        <f>$B11/($B11+(1/('ABCD pred acc param'!$A$22/2))*(1-(2*$C11)/(1+(($D11)/'ABCD pred acc param'!$B$22))))</f>
        <v>2.7588438824274003E-2</v>
      </c>
    </row>
    <row r="12" spans="1:5" x14ac:dyDescent="0.25">
      <c r="A12" t="s">
        <v>14</v>
      </c>
      <c r="B12">
        <v>1.108878786514829E-3</v>
      </c>
      <c r="C12">
        <v>0.40018522752167568</v>
      </c>
      <c r="D12">
        <v>1.9999991337368319</v>
      </c>
      <c r="E12">
        <f>$B12/($B12+(1/('ABCD pred acc param'!$A$22/2))*(1-(2*$C12)/(1+(($D12)/'ABCD pred acc param'!$B$22))))</f>
        <v>2.6677161847329021E-2</v>
      </c>
    </row>
    <row r="13" spans="1:5" x14ac:dyDescent="0.25">
      <c r="A13" t="s">
        <v>15</v>
      </c>
      <c r="B13">
        <v>2.0000000000000001E-4</v>
      </c>
      <c r="C13">
        <v>0.5</v>
      </c>
      <c r="D13">
        <v>7</v>
      </c>
      <c r="E13">
        <f>$B13/($B13+(1/('ABCD pred acc param'!$A$22/2))*(1-(2*$C13)/(1+(($D13)/'ABCD pred acc param'!$B$22))))</f>
        <v>7.9794925726304561E-2</v>
      </c>
    </row>
    <row r="14" spans="1:5" x14ac:dyDescent="0.25">
      <c r="A14" t="s">
        <v>16</v>
      </c>
      <c r="B14">
        <v>2.9999999999999997E-4</v>
      </c>
      <c r="C14">
        <v>0.4</v>
      </c>
      <c r="D14">
        <v>1</v>
      </c>
      <c r="E14">
        <f>$B14/($B14+(1/('ABCD pred acc param'!$A$22/2))*(1-(2*$C14)/(1+(($D14)/'ABCD pred acc param'!$B$22))))</f>
        <v>7.3953150699540221E-3</v>
      </c>
    </row>
    <row r="15" spans="1:5" x14ac:dyDescent="0.25">
      <c r="A15" t="s">
        <v>17</v>
      </c>
      <c r="B15">
        <v>3.4420275835593111E-4</v>
      </c>
      <c r="C15">
        <v>0.39801685322575597</v>
      </c>
      <c r="D15">
        <v>1.000070819035328</v>
      </c>
      <c r="E15">
        <f>$B15/($B15+(1/('ABCD pred acc param'!$A$22/2))*(1-(2*$C15)/(1+(($D15)/'ABCD pred acc param'!$B$22))))</f>
        <v>8.3135977025369148E-3</v>
      </c>
    </row>
    <row r="16" spans="1:5" x14ac:dyDescent="0.25">
      <c r="A16" t="s">
        <v>18</v>
      </c>
      <c r="B16">
        <v>6.6087767545084221E-4</v>
      </c>
      <c r="C16">
        <v>0.40007294605117127</v>
      </c>
      <c r="D16">
        <v>1.999998980286086</v>
      </c>
      <c r="E16">
        <f>$B16/($B16+(1/('ABCD pred acc param'!$A$22/2))*(1-(2*$C16)/(1+(($D16)/'ABCD pred acc param'!$B$22))))</f>
        <v>1.6054999335247979E-2</v>
      </c>
    </row>
    <row r="17" spans="1:5" x14ac:dyDescent="0.25">
      <c r="A17" t="s">
        <v>19</v>
      </c>
      <c r="B17">
        <v>9.8580445881944371E-5</v>
      </c>
      <c r="C17">
        <v>0.48146349913906861</v>
      </c>
      <c r="D17">
        <v>1.0007672045672671</v>
      </c>
      <c r="E17">
        <f>$B17/($B17+(1/('ABCD pred acc param'!$A$22/2))*(1-(2*$C17)/(1+(($D17)/'ABCD pred acc param'!$B$22))))</f>
        <v>1.2583879141579187E-2</v>
      </c>
    </row>
    <row r="18" spans="1:5" x14ac:dyDescent="0.25">
      <c r="A18" t="s">
        <v>20</v>
      </c>
      <c r="B18">
        <v>1.1999999999999999E-3</v>
      </c>
      <c r="C18">
        <v>0.4</v>
      </c>
      <c r="D18">
        <v>2</v>
      </c>
      <c r="E18">
        <f>$B18/($B18+(1/('ABCD pred acc param'!$A$22/2))*(1-(2*$C18)/(1+(($D18)/'ABCD pred acc param'!$B$22))))</f>
        <v>2.8755214469955097E-2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</row>
    <row r="2" spans="1:5" x14ac:dyDescent="0.25">
      <c r="A2" t="s">
        <v>4</v>
      </c>
      <c r="B2">
        <v>2.9999999999999997E-4</v>
      </c>
      <c r="C2">
        <v>0.5</v>
      </c>
      <c r="D2">
        <v>8</v>
      </c>
      <c r="E2">
        <f>$B2/($B2+(1/('ABCD pred acc param'!$A$22/2))*(1-(2*$C2)/(1+(($D2)/'ABCD pred acc param'!$B$22))))</f>
        <v>0.10233393177737853</v>
      </c>
    </row>
    <row r="3" spans="1:5" x14ac:dyDescent="0.25">
      <c r="A3" t="s">
        <v>5</v>
      </c>
      <c r="B3">
        <v>3.5E-4</v>
      </c>
      <c r="C3">
        <v>0.5</v>
      </c>
      <c r="D3">
        <v>9</v>
      </c>
      <c r="E3">
        <f>$B3/($B3+(1/('ABCD pred acc param'!$A$22/2))*(1-(2*$C3)/(1+(($D3)/'ABCD pred acc param'!$B$22))))</f>
        <v>0.10587884658371292</v>
      </c>
    </row>
    <row r="4" spans="1:5" x14ac:dyDescent="0.25">
      <c r="A4" t="s">
        <v>6</v>
      </c>
      <c r="B4">
        <v>4.9114665703503546E-4</v>
      </c>
      <c r="C4">
        <v>0.40060767561408228</v>
      </c>
      <c r="D4">
        <v>1.9999833521646739</v>
      </c>
      <c r="E4">
        <f>$B4/($B4+(1/('ABCD pred acc param'!$A$22/2))*(1-(2*$C4)/(1+(($D4)/'ABCD pred acc param'!$B$22))))</f>
        <v>1.204368184857744E-2</v>
      </c>
    </row>
    <row r="5" spans="1:5" x14ac:dyDescent="0.25">
      <c r="A5" t="s">
        <v>7</v>
      </c>
      <c r="B5">
        <v>1.502531213996646E-3</v>
      </c>
      <c r="C5">
        <v>0.4006784050271775</v>
      </c>
      <c r="D5">
        <v>0.99998875508347396</v>
      </c>
      <c r="E5">
        <f>$B5/($B5+(1/('ABCD pred acc param'!$A$22/2))*(1-(2*$C5)/(1+(($D5)/'ABCD pred acc param'!$B$22))))</f>
        <v>3.6207455353437883E-2</v>
      </c>
    </row>
    <row r="6" spans="1:5" x14ac:dyDescent="0.25">
      <c r="A6" t="s">
        <v>8</v>
      </c>
      <c r="B6">
        <v>1E-3</v>
      </c>
      <c r="C6">
        <v>0.4</v>
      </c>
      <c r="D6">
        <v>2</v>
      </c>
      <c r="E6">
        <f>$B6/($B6+(1/('ABCD pred acc param'!$A$22/2))*(1-(2*$C6)/(1+(($D6)/'ABCD pred acc param'!$B$22))))</f>
        <v>2.407807375409967E-2</v>
      </c>
    </row>
    <row r="7" spans="1:5" x14ac:dyDescent="0.25">
      <c r="A7" t="s">
        <v>9</v>
      </c>
      <c r="B7">
        <v>1.1433191285501209E-3</v>
      </c>
      <c r="C7">
        <v>0.49983686357813162</v>
      </c>
      <c r="D7">
        <v>5.0000010703087714</v>
      </c>
      <c r="E7">
        <f>$B7/($B7+(1/('ABCD pred acc param'!$A$22/2))*(1-(2*$C7)/(1+(($D7)/'ABCD pred acc param'!$B$22))))</f>
        <v>0.39963235770210587</v>
      </c>
    </row>
    <row r="8" spans="1:5" x14ac:dyDescent="0.25">
      <c r="A8" t="s">
        <v>10</v>
      </c>
      <c r="B8">
        <v>7.5000000000000002E-4</v>
      </c>
      <c r="C8">
        <v>0.4</v>
      </c>
      <c r="D8">
        <v>2</v>
      </c>
      <c r="E8">
        <f>$B8/($B8+(1/('ABCD pred acc param'!$A$22/2))*(1-(2*$C8)/(1+(($D8)/'ABCD pred acc param'!$B$22))))</f>
        <v>1.8167917429531416E-2</v>
      </c>
    </row>
    <row r="9" spans="1:5" x14ac:dyDescent="0.25">
      <c r="A9" t="s">
        <v>11</v>
      </c>
      <c r="B9">
        <v>9.7252795096142077E-4</v>
      </c>
      <c r="C9">
        <v>0.40023308420699871</v>
      </c>
      <c r="D9">
        <v>1.999996954201213</v>
      </c>
      <c r="E9">
        <f>$B9/($B9+(1/('ABCD pred acc param'!$A$22/2))*(1-(2*$C9)/(1+(($D9)/'ABCD pred acc param'!$B$22))))</f>
        <v>2.348468000676018E-2</v>
      </c>
    </row>
    <row r="10" spans="1:5" x14ac:dyDescent="0.25">
      <c r="A10" t="s">
        <v>12</v>
      </c>
      <c r="B10">
        <v>1.3500000000000001E-3</v>
      </c>
      <c r="C10">
        <v>0.4</v>
      </c>
      <c r="D10">
        <v>2</v>
      </c>
      <c r="E10">
        <f>$B10/($B10+(1/('ABCD pred acc param'!$A$22/2))*(1-(2*$C10)/(1+(($D10)/'ABCD pred acc param'!$B$22))))</f>
        <v>3.2233755210667646E-2</v>
      </c>
    </row>
    <row r="11" spans="1:5" x14ac:dyDescent="0.25">
      <c r="A11" t="s">
        <v>13</v>
      </c>
      <c r="B11">
        <v>1.3929081039218991E-3</v>
      </c>
      <c r="C11">
        <v>0.40012091365538821</v>
      </c>
      <c r="D11">
        <v>1.0000104425265499</v>
      </c>
      <c r="E11">
        <f>$B11/($B11+(1/('ABCD pred acc param'!$A$22/2))*(1-(2*$C11)/(1+(($D11)/'ABCD pred acc param'!$B$22))))</f>
        <v>3.3474638039343634E-2</v>
      </c>
    </row>
    <row r="12" spans="1:5" x14ac:dyDescent="0.25">
      <c r="A12" t="s">
        <v>14</v>
      </c>
      <c r="B12">
        <v>1.3998729388708039E-3</v>
      </c>
      <c r="C12">
        <v>0.40012792643830247</v>
      </c>
      <c r="D12">
        <v>1.000005421395439</v>
      </c>
      <c r="E12">
        <f>$B12/($B12+(1/('ABCD pred acc param'!$A$22/2))*(1-(2*$C12)/(1+(($D12)/'ABCD pred acc param'!$B$22))))</f>
        <v>3.3638652847943123E-2</v>
      </c>
    </row>
    <row r="13" spans="1:5" x14ac:dyDescent="0.25">
      <c r="A13" t="s">
        <v>15</v>
      </c>
      <c r="B13">
        <v>6.4999999999999997E-4</v>
      </c>
      <c r="C13">
        <v>0.4</v>
      </c>
      <c r="D13">
        <v>6</v>
      </c>
      <c r="E13">
        <f>$B13/($B13+(1/('ABCD pred acc param'!$A$22/2))*(1-(2*$C13)/(1+(($D13)/'ABCD pred acc param'!$B$22))))</f>
        <v>1.539038599041178E-2</v>
      </c>
    </row>
    <row r="14" spans="1:5" x14ac:dyDescent="0.25">
      <c r="A14" t="s">
        <v>16</v>
      </c>
      <c r="B14">
        <v>1.4E-3</v>
      </c>
      <c r="C14">
        <v>0.3</v>
      </c>
      <c r="D14">
        <v>1</v>
      </c>
      <c r="E14">
        <f>$B14/($B14+(1/('ABCD pred acc param'!$A$22/2))*(1-(2*$C14)/(1+(($D14)/'ABCD pred acc param'!$B$22))))</f>
        <v>1.7156932713992663E-2</v>
      </c>
    </row>
    <row r="15" spans="1:5" x14ac:dyDescent="0.25">
      <c r="A15" t="s">
        <v>17</v>
      </c>
      <c r="B15">
        <v>1.3500000000000001E-3</v>
      </c>
      <c r="C15">
        <v>0.3</v>
      </c>
      <c r="D15">
        <v>1</v>
      </c>
      <c r="E15">
        <f>$B15/($B15+(1/('ABCD pred acc param'!$A$22/2))*(1-(2*$C15)/(1+(($D15)/'ABCD pred acc param'!$B$22))))</f>
        <v>1.6554328742219911E-2</v>
      </c>
    </row>
    <row r="16" spans="1:5" x14ac:dyDescent="0.25">
      <c r="A16" t="s">
        <v>18</v>
      </c>
      <c r="B16">
        <v>1.2999999999999999E-3</v>
      </c>
      <c r="C16">
        <v>0.4</v>
      </c>
      <c r="D16">
        <v>2</v>
      </c>
      <c r="E16">
        <f>$B16/($B16+(1/('ABCD pred acc param'!$A$22/2))*(1-(2*$C16)/(1+(($D16)/'ABCD pred acc param'!$B$22))))</f>
        <v>3.1077013493443884E-2</v>
      </c>
    </row>
    <row r="17" spans="1:5" x14ac:dyDescent="0.25">
      <c r="A17" t="s">
        <v>19</v>
      </c>
      <c r="B17">
        <v>2.047800587050508E-4</v>
      </c>
      <c r="C17">
        <v>0.48181817341484451</v>
      </c>
      <c r="D17">
        <v>1.0007515130743101</v>
      </c>
      <c r="E17">
        <f>$B17/($B17+(1/('ABCD pred acc param'!$A$22/2))*(1-(2*$C17)/(1+(($D17)/'ABCD pred acc param'!$B$22))))</f>
        <v>2.6259142750266699E-2</v>
      </c>
    </row>
    <row r="18" spans="1:5" x14ac:dyDescent="0.25">
      <c r="A18" t="s">
        <v>20</v>
      </c>
      <c r="B18">
        <v>1.4067007694081189E-3</v>
      </c>
      <c r="C18">
        <v>0.40015481924228402</v>
      </c>
      <c r="D18">
        <v>1.000001455497882</v>
      </c>
      <c r="E18">
        <f>$B18/($B18+(1/('ABCD pred acc param'!$A$22/2))*(1-(2*$C18)/(1+(($D18)/'ABCD pred acc param'!$B$22))))</f>
        <v>3.3805902453557267E-2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4" sqref="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39</v>
      </c>
      <c r="F1" s="2" t="s">
        <v>40</v>
      </c>
    </row>
    <row r="2" spans="1:6" x14ac:dyDescent="0.25">
      <c r="A2" t="s">
        <v>21</v>
      </c>
      <c r="B2">
        <v>0.26407538097189631</v>
      </c>
      <c r="C2">
        <v>550.00011799373397</v>
      </c>
      <c r="D2">
        <v>2500.0000057322309</v>
      </c>
      <c r="E2">
        <f>$B2 *SQRT(1/(1+($C2 / 'ABCD pred acc param'!$A$22)+($D2 / ('ABCD pred acc param'!$A$22*'ABCD pred acc param'!$B$22))))</f>
        <v>3.5157999713530418E-2</v>
      </c>
      <c r="F2">
        <f>SQRT(1/(1+($C2 / 'ABCD pred acc param'!$A$22)+($D2 / ('ABCD pred acc param'!$A$22*'ABCD pred acc param'!$B$22))))</f>
        <v>0.13313622642192471</v>
      </c>
    </row>
    <row r="3" spans="1:6" x14ac:dyDescent="0.25">
      <c r="A3" t="s">
        <v>22</v>
      </c>
      <c r="B3">
        <v>0.19088155209516519</v>
      </c>
      <c r="C3">
        <v>1000.000064225968</v>
      </c>
      <c r="D3">
        <v>14500.000002507741</v>
      </c>
      <c r="E3">
        <f>$B3 *SQRT(1/(1+($C3 / 'ABCD pred acc param'!$A$22)+($D3 / ('ABCD pred acc param'!$A$22*'ABCD pred acc param'!$B$22))))</f>
        <v>1.8770190332840171E-2</v>
      </c>
      <c r="F3">
        <f>SQRT(1/(1+($C3 / 'ABCD pred acc param'!$A$22)+($D3 / ('ABCD pred acc param'!$A$22*'ABCD pred acc param'!$B$22))))</f>
        <v>9.8334229404642398E-2</v>
      </c>
    </row>
    <row r="4" spans="1:6" x14ac:dyDescent="0.25">
      <c r="A4" t="s">
        <v>18</v>
      </c>
      <c r="B4">
        <v>0.39745945458182058</v>
      </c>
      <c r="C4">
        <v>600.00006513644882</v>
      </c>
      <c r="D4">
        <v>9000.0000025036388</v>
      </c>
      <c r="E4">
        <f>$B4 *SQRT(1/(1+($C4 / 'ABCD pred acc param'!$A$22)+($D4 / ('ABCD pred acc param'!$A$22*'ABCD pred acc param'!$B$22))))</f>
        <v>5.0275083541911909E-2</v>
      </c>
      <c r="F4">
        <f>SQRT(1/(1+($C4 / 'ABCD pred acc param'!$A$22)+($D4 / ('ABCD pred acc param'!$A$22*'ABCD pred acc param'!$B$22))))</f>
        <v>0.12649109981496826</v>
      </c>
    </row>
    <row r="5" spans="1:6" x14ac:dyDescent="0.25">
      <c r="A5" t="s">
        <v>11</v>
      </c>
      <c r="B5">
        <v>0.50101765126282194</v>
      </c>
      <c r="C5">
        <v>150.00007722011409</v>
      </c>
      <c r="D5">
        <v>8000.0000026836742</v>
      </c>
      <c r="E5">
        <f>$B5 *SQRT(1/(1+($C5 / 'ABCD pred acc param'!$A$22)+($D5 / ('ABCD pred acc param'!$A$22*'ABCD pred acc param'!$B$22))))</f>
        <v>0.12034052047327477</v>
      </c>
      <c r="F5">
        <f>SQRT(1/(1+($C5 / 'ABCD pred acc param'!$A$22)+($D5 / ('ABCD pred acc param'!$A$22*'ABCD pred acc param'!$B$22))))</f>
        <v>0.24019217720165112</v>
      </c>
    </row>
    <row r="6" spans="1:6" x14ac:dyDescent="0.25">
      <c r="A6" t="s">
        <v>7</v>
      </c>
      <c r="B6">
        <v>0.54880809809893127</v>
      </c>
      <c r="C6">
        <v>250.00005336097649</v>
      </c>
      <c r="D6">
        <v>7000.0000019733998</v>
      </c>
      <c r="E6">
        <f>$B6 *SQRT(1/(1+($C6 / 'ABCD pred acc param'!$A$22)+($D6 / ('ABCD pred acc param'!$A$22*'ABCD pred acc param'!$B$22))))</f>
        <v>0.10529367683727582</v>
      </c>
      <c r="F6">
        <f>SQRT(1/(1+($C6 / 'ABCD pred acc param'!$A$22)+($D6 / ('ABCD pred acc param'!$A$22*'ABCD pred acc param'!$B$22))))</f>
        <v>0.19185882497363402</v>
      </c>
    </row>
    <row r="7" spans="1:6" x14ac:dyDescent="0.25">
      <c r="A7" t="s">
        <v>23</v>
      </c>
      <c r="B7">
        <v>0.235656131712461</v>
      </c>
      <c r="C7">
        <v>300.00015265756309</v>
      </c>
      <c r="D7">
        <v>5500.0000059973909</v>
      </c>
      <c r="E7">
        <f>$B7 *SQRT(1/(1+($C7 / 'ABCD pred acc param'!$A$22)+($D7 / ('ABCD pred acc param'!$A$22*'ABCD pred acc param'!$B$22))))</f>
        <v>4.171285124215398E-2</v>
      </c>
      <c r="F7">
        <f>SQRT(1/(1+($C7 / 'ABCD pred acc param'!$A$22)+($D7 / ('ABCD pred acc param'!$A$22*'ABCD pred acc param'!$B$22))))</f>
        <v>0.17700728149543962</v>
      </c>
    </row>
    <row r="8" spans="1:6" x14ac:dyDescent="0.25">
      <c r="A8" t="s">
        <v>24</v>
      </c>
      <c r="B8">
        <v>0.32170782736624493</v>
      </c>
      <c r="C8">
        <v>250.00016067055239</v>
      </c>
      <c r="D8">
        <v>3000.000007003372</v>
      </c>
      <c r="E8">
        <f>$B8 *SQRT(1/(1+($C8 / 'ABCD pred acc param'!$A$22)+($D8 / ('ABCD pred acc param'!$A$22*'ABCD pred acc param'!$B$22))))</f>
        <v>6.2494033959537086E-2</v>
      </c>
      <c r="F8">
        <f>SQRT(1/(1+($C8 / 'ABCD pred acc param'!$A$22)+($D8 / ('ABCD pred acc param'!$A$22*'ABCD pred acc param'!$B$22))))</f>
        <v>0.19425711357775391</v>
      </c>
    </row>
    <row r="9" spans="1:6" x14ac:dyDescent="0.25">
      <c r="A9" t="s">
        <v>25</v>
      </c>
      <c r="B9">
        <v>0.53710798716263863</v>
      </c>
      <c r="C9">
        <v>1300.000022215811</v>
      </c>
      <c r="D9">
        <v>14000.00000086084</v>
      </c>
      <c r="E9">
        <f>$B9 *SQRT(1/(1+($C9 / 'ABCD pred acc param'!$A$22)+($D9 / ('ABCD pred acc param'!$A$22*'ABCD pred acc param'!$B$22))))</f>
        <v>4.6514915758299628E-2</v>
      </c>
      <c r="F9">
        <f>SQRT(1/(1+($C9 / 'ABCD pred acc param'!$A$22)+($D9 / ('ABCD pred acc param'!$A$22*'ABCD pred acc param'!$B$22))))</f>
        <v>8.6602539656917651E-2</v>
      </c>
    </row>
    <row r="10" spans="1:6" x14ac:dyDescent="0.25">
      <c r="A10" t="s">
        <v>26</v>
      </c>
      <c r="B10">
        <v>0.12109189505583599</v>
      </c>
      <c r="C10">
        <v>2.0055296583251859E-4</v>
      </c>
      <c r="D10">
        <v>14500.000006333041</v>
      </c>
      <c r="E10">
        <f>$B10 *SQRT(1/(1+($C10 / 'ABCD pred acc param'!$A$22)+($D10 / ('ABCD pred acc param'!$A$22*'ABCD pred acc param'!$B$22))))</f>
        <v>6.5510738587000752E-2</v>
      </c>
      <c r="F10">
        <f>SQRT(1/(1+($C10 / 'ABCD pred acc param'!$A$22)+($D10 / ('ABCD pred acc param'!$A$22*'ABCD pred acc param'!$B$22))))</f>
        <v>0.54100019292615309</v>
      </c>
    </row>
    <row r="11" spans="1:6" x14ac:dyDescent="0.25">
      <c r="A11" t="s">
        <v>27</v>
      </c>
      <c r="B11">
        <v>0.26446021619712651</v>
      </c>
      <c r="C11">
        <v>1450.0000480450719</v>
      </c>
      <c r="D11">
        <v>11500.00000195782</v>
      </c>
      <c r="E11">
        <f>$B11 *SQRT(1/(1+($C11 / 'ABCD pred acc param'!$A$22)+($D11 / ('ABCD pred acc param'!$A$22*'ABCD pred acc param'!$B$22))))</f>
        <v>2.1744618167248944E-2</v>
      </c>
      <c r="F11">
        <f>SQRT(1/(1+($C11 / 'ABCD pred acc param'!$A$22)+($D11 / ('ABCD pred acc param'!$A$22*'ABCD pred acc param'!$B$22))))</f>
        <v>8.2222643843869056E-2</v>
      </c>
    </row>
    <row r="12" spans="1:6" x14ac:dyDescent="0.25">
      <c r="A12" t="s">
        <v>28</v>
      </c>
      <c r="B12">
        <v>0.15328312939278871</v>
      </c>
      <c r="C12">
        <v>1.905150239172113E-4</v>
      </c>
      <c r="D12">
        <v>14500.000006025821</v>
      </c>
      <c r="E12">
        <f>$B12 *SQRT(1/(1+($C12 / 'ABCD pred acc param'!$A$22)+($D12 / ('ABCD pred acc param'!$A$22*'ABCD pred acc param'!$B$22))))</f>
        <v>8.2926214755962124E-2</v>
      </c>
      <c r="F12">
        <f>SQRT(1/(1+($C12 / 'ABCD pred acc param'!$A$22)+($D12 / ('ABCD pred acc param'!$A$22*'ABCD pred acc param'!$B$22))))</f>
        <v>0.54100027240090676</v>
      </c>
    </row>
    <row r="13" spans="1:6" x14ac:dyDescent="0.25">
      <c r="A13" t="s">
        <v>29</v>
      </c>
      <c r="B13">
        <v>0.33292493121084049</v>
      </c>
      <c r="C13">
        <v>250.00011589531499</v>
      </c>
      <c r="D13">
        <v>8500.0000041536296</v>
      </c>
      <c r="E13">
        <f>$B13 *SQRT(1/(1+($C13 / 'ABCD pred acc param'!$A$22)+($D13 / ('ABCD pred acc param'!$A$22*'ABCD pred acc param'!$B$22))))</f>
        <v>6.3582690471609637E-2</v>
      </c>
      <c r="F13">
        <f>SQRT(1/(1+($C13 / 'ABCD pred acc param'!$A$22)+($D13 / ('ABCD pred acc param'!$A$22*'ABCD pred acc param'!$B$22))))</f>
        <v>0.1909820638555389</v>
      </c>
    </row>
    <row r="14" spans="1:6" x14ac:dyDescent="0.25">
      <c r="A14" t="s">
        <v>30</v>
      </c>
      <c r="B14">
        <v>0.4560753597945858</v>
      </c>
      <c r="C14">
        <v>350.00006885372949</v>
      </c>
      <c r="D14">
        <v>9000.0000025258614</v>
      </c>
      <c r="E14">
        <f>$B14 *SQRT(1/(1+($C14 / 'ABCD pred acc param'!$A$22)+($D14 / ('ABCD pred acc param'!$A$22*'ABCD pred acc param'!$B$22))))</f>
        <v>7.4476787545775192E-2</v>
      </c>
      <c r="F14">
        <f>SQRT(1/(1+($C14 / 'ABCD pred acc param'!$A$22)+($D14 / ('ABCD pred acc param'!$A$22*'ABCD pred acc param'!$B$22))))</f>
        <v>0.16329930119294142</v>
      </c>
    </row>
    <row r="15" spans="1:6" x14ac:dyDescent="0.25">
      <c r="A15" t="s">
        <v>31</v>
      </c>
      <c r="B15">
        <v>0.39038969736586732</v>
      </c>
      <c r="C15">
        <v>450.00009610585181</v>
      </c>
      <c r="D15">
        <v>3000.0000044426738</v>
      </c>
      <c r="E15">
        <f>$B15 *SQRT(1/(1+($C15 / 'ABCD pred acc param'!$A$22)+($D15 / ('ABCD pred acc param'!$A$22*'ABCD pred acc param'!$B$22))))</f>
        <v>5.7249516936164493E-2</v>
      </c>
      <c r="F15">
        <f>SQRT(1/(1+($C15 / 'ABCD pred acc param'!$A$22)+($D15 / ('ABCD pred acc param'!$A$22*'ABCD pred acc param'!$B$22))))</f>
        <v>0.1466470998657301</v>
      </c>
    </row>
    <row r="16" spans="1:6" x14ac:dyDescent="0.25">
      <c r="A16" t="s">
        <v>32</v>
      </c>
      <c r="B16">
        <v>0.30954867272478692</v>
      </c>
      <c r="C16">
        <v>250.00009842000679</v>
      </c>
      <c r="D16">
        <v>14500.00000335364</v>
      </c>
      <c r="E16">
        <f>$B16 *SQRT(1/(1+($C16 / 'ABCD pred acc param'!$A$22)+($D16 / ('ABCD pred acc param'!$A$22*'ABCD pred acc param'!$B$22))))</f>
        <v>5.8068726880562346E-2</v>
      </c>
      <c r="F16">
        <f>SQRT(1/(1+($C16 / 'ABCD pred acc param'!$A$22)+($D16 / ('ABCD pred acc param'!$A$22*'ABCD pred acc param'!$B$22))))</f>
        <v>0.18759158735657058</v>
      </c>
    </row>
    <row r="17" spans="1:6" x14ac:dyDescent="0.25">
      <c r="A17" t="s">
        <v>33</v>
      </c>
      <c r="B17">
        <v>0.26714405084659931</v>
      </c>
      <c r="C17">
        <v>1100.000054430308</v>
      </c>
      <c r="D17">
        <v>14500.000002145989</v>
      </c>
      <c r="E17">
        <f>$B17 *SQRT(1/(1+($C17 / 'ABCD pred acc param'!$A$22)+($D17 / ('ABCD pred acc param'!$A$22*'ABCD pred acc param'!$B$22))))</f>
        <v>2.5084592894519191E-2</v>
      </c>
      <c r="F17">
        <f>SQRT(1/(1+($C17 / 'ABCD pred acc param'!$A$22)+($D17 / ('ABCD pred acc param'!$A$22*'ABCD pred acc param'!$B$22))))</f>
        <v>9.3899126014688541E-2</v>
      </c>
    </row>
    <row r="18" spans="1:6" x14ac:dyDescent="0.25">
      <c r="A18" t="s">
        <v>34</v>
      </c>
      <c r="B18">
        <v>0.26998526087410762</v>
      </c>
      <c r="C18">
        <v>1450.000054300069</v>
      </c>
      <c r="D18">
        <v>5000.0000025390309</v>
      </c>
      <c r="E18">
        <f>$B18 *SQRT(1/(1+($C18 / 'ABCD pred acc param'!$A$22)+($D18 / ('ABCD pred acc param'!$A$22*'ABCD pred acc param'!$B$22))))</f>
        <v>2.2280642926486145E-2</v>
      </c>
      <c r="F18">
        <f>SQRT(1/(1+($C18 / 'ABCD pred acc param'!$A$22)+($D18 / ('ABCD pred acc param'!$A$22*'ABCD pred acc param'!$B$22))))</f>
        <v>8.2525404736355085E-2</v>
      </c>
    </row>
    <row r="19" spans="1:6" x14ac:dyDescent="0.25">
      <c r="A19" t="s">
        <v>35</v>
      </c>
      <c r="B19">
        <v>0.29665881778474462</v>
      </c>
      <c r="C19">
        <v>1450.000044038856</v>
      </c>
      <c r="D19">
        <v>14500.00000171055</v>
      </c>
      <c r="E19">
        <f>$B19 *SQRT(1/(1+($C19 / 'ABCD pred acc param'!$A$22)+($D19 / ('ABCD pred acc param'!$A$22*'ABCD pred acc param'!$B$22))))</f>
        <v>2.4350950537509287E-2</v>
      </c>
      <c r="F19">
        <f>SQRT(1/(1+($C19 / 'ABCD pred acc param'!$A$22)+($D19 / ('ABCD pred acc param'!$A$22*'ABCD pred acc param'!$B$22))))</f>
        <v>8.2084027433758311E-2</v>
      </c>
    </row>
    <row r="20" spans="1:6" x14ac:dyDescent="0.25">
      <c r="A20" t="s">
        <v>20</v>
      </c>
      <c r="B20">
        <v>0.60883739692804417</v>
      </c>
      <c r="C20">
        <v>150.00004480645629</v>
      </c>
      <c r="D20">
        <v>3500.0000016225731</v>
      </c>
      <c r="E20">
        <f>$B20 *SQRT(1/(1+($C20 / 'ABCD pred acc param'!$A$22)+($D20 / ('ABCD pred acc param'!$A$22*'ABCD pred acc param'!$B$22))))</f>
        <v>0.14950831490378647</v>
      </c>
      <c r="F20">
        <f>SQRT(1/(1+($C20 / 'ABCD pred acc param'!$A$22)+($D20 / ('ABCD pred acc param'!$A$22*'ABCD pred acc param'!$B$22))))</f>
        <v>0.24556361954463879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</row>
    <row r="2" spans="1:5" x14ac:dyDescent="0.25">
      <c r="A2" t="s">
        <v>21</v>
      </c>
      <c r="B2">
        <v>4.0000000000000002E-4</v>
      </c>
      <c r="C2">
        <v>0.4</v>
      </c>
      <c r="D2">
        <v>2</v>
      </c>
      <c r="E2">
        <f>$B2/($B2+(1/('ABCD pred acc param'!$A$22/2))*(1-(2*$C2)/(1+(($D2)/'ABCD pred acc param'!$B$22))))</f>
        <v>9.7724099866887456E-3</v>
      </c>
    </row>
    <row r="3" spans="1:5" x14ac:dyDescent="0.25">
      <c r="A3" t="s">
        <v>22</v>
      </c>
      <c r="B3">
        <v>5.0000000000000002E-5</v>
      </c>
      <c r="C3">
        <v>0.4</v>
      </c>
      <c r="D3">
        <v>1</v>
      </c>
      <c r="E3">
        <f>$B3/($B3+(1/('ABCD pred acc param'!$A$22/2))*(1-(2*$C3)/(1+(($D3)/'ABCD pred acc param'!$B$22))))</f>
        <v>1.2401955423121294E-3</v>
      </c>
    </row>
    <row r="4" spans="1:5" x14ac:dyDescent="0.25">
      <c r="A4" t="s">
        <v>18</v>
      </c>
      <c r="B4">
        <v>7.9746556782742882E-5</v>
      </c>
      <c r="C4">
        <v>0.4781529623307138</v>
      </c>
      <c r="D4">
        <v>1.0003557283278119</v>
      </c>
      <c r="E4">
        <f>$B4/($B4+(1/('ABCD pred acc param'!$A$22/2))*(1-(2*$C4)/(1+(($D4)/'ABCD pred acc param'!$B$22))))</f>
        <v>8.7279541536434586E-3</v>
      </c>
    </row>
    <row r="5" spans="1:5" x14ac:dyDescent="0.25">
      <c r="A5" t="s">
        <v>11</v>
      </c>
      <c r="B5">
        <v>8.0000000000000004E-4</v>
      </c>
      <c r="C5">
        <v>0.4</v>
      </c>
      <c r="D5">
        <v>9</v>
      </c>
      <c r="E5">
        <f>$B5/($B5+(1/('ABCD pred acc param'!$A$22/2))*(1-(2*$C5)/(1+(($D5)/'ABCD pred acc param'!$B$22))))</f>
        <v>1.8533735049758068E-2</v>
      </c>
    </row>
    <row r="6" spans="1:5" x14ac:dyDescent="0.25">
      <c r="A6" t="s">
        <v>7</v>
      </c>
      <c r="B6">
        <v>6.9999999999999999E-4</v>
      </c>
      <c r="C6">
        <v>0.4</v>
      </c>
      <c r="D6">
        <v>7</v>
      </c>
      <c r="E6">
        <f>$B6/($B6+(1/('ABCD pred acc param'!$A$22/2))*(1-(2*$C6)/(1+(($D6)/'ABCD pred acc param'!$B$22))))</f>
        <v>1.6453113080786376E-2</v>
      </c>
    </row>
    <row r="7" spans="1:5" x14ac:dyDescent="0.25">
      <c r="A7" t="s">
        <v>23</v>
      </c>
      <c r="B7">
        <v>3.5043126868561771E-4</v>
      </c>
      <c r="C7">
        <v>0.40050595984033638</v>
      </c>
      <c r="D7">
        <v>0.99999272921079851</v>
      </c>
      <c r="E7">
        <f>$B7/($B7+(1/('ABCD pred acc param'!$A$22/2))*(1-(2*$C7)/(1+(($D7)/'ABCD pred acc param'!$B$22))))</f>
        <v>8.6709066630134817E-3</v>
      </c>
    </row>
    <row r="8" spans="1:5" x14ac:dyDescent="0.25">
      <c r="A8" t="s">
        <v>24</v>
      </c>
      <c r="B8">
        <v>1.0499999999999999E-3</v>
      </c>
      <c r="C8">
        <v>0.4</v>
      </c>
      <c r="D8">
        <v>7</v>
      </c>
      <c r="E8">
        <f>$B8/($B8+(1/('ABCD pred acc param'!$A$22/2))*(1-(2*$C8)/(1+(($D8)/'ABCD pred acc param'!$B$22))))</f>
        <v>2.4478297522597347E-2</v>
      </c>
    </row>
    <row r="9" spans="1:5" x14ac:dyDescent="0.25">
      <c r="A9" t="s">
        <v>25</v>
      </c>
      <c r="B9">
        <v>3.5E-4</v>
      </c>
      <c r="C9">
        <v>0.4</v>
      </c>
      <c r="D9">
        <v>1</v>
      </c>
      <c r="E9">
        <f>$B9/($B9+(1/('ABCD pred acc param'!$A$22/2))*(1-(2*$C9)/(1+(($D9)/'ABCD pred acc param'!$B$22))))</f>
        <v>8.6172463729524591E-3</v>
      </c>
    </row>
    <row r="10" spans="1:5" x14ac:dyDescent="0.25">
      <c r="A10" t="s">
        <v>26</v>
      </c>
      <c r="B10">
        <v>2.1325006039419971E-5</v>
      </c>
      <c r="C10">
        <v>0.4961669105898826</v>
      </c>
      <c r="D10">
        <v>2.000048207826806</v>
      </c>
      <c r="E10">
        <f>$B10/($B10+(1/('ABCD pred acc param'!$A$22/2))*(1-(2*$C10)/(1+(($D10)/'ABCD pred acc param'!$B$22))))</f>
        <v>9.6321751056970481E-3</v>
      </c>
    </row>
    <row r="11" spans="1:5" x14ac:dyDescent="0.25">
      <c r="A11" t="s">
        <v>27</v>
      </c>
      <c r="B11">
        <v>8.8938124777707177E-5</v>
      </c>
      <c r="C11">
        <v>0.47609079545568028</v>
      </c>
      <c r="D11">
        <v>2.000346948334415</v>
      </c>
      <c r="E11">
        <f>$B11/($B11+(1/('ABCD pred acc param'!$A$22/2))*(1-(2*$C11)/(1+(($D11)/'ABCD pred acc param'!$B$22))))</f>
        <v>8.6470195115848861E-3</v>
      </c>
    </row>
    <row r="12" spans="1:5" x14ac:dyDescent="0.25">
      <c r="A12" t="s">
        <v>28</v>
      </c>
      <c r="B12">
        <v>5.3261079034419963E-5</v>
      </c>
      <c r="C12">
        <v>0.48446988731904911</v>
      </c>
      <c r="D12">
        <v>1.000242557023552</v>
      </c>
      <c r="E12">
        <f>$B12/($B12+(1/('ABCD pred acc param'!$A$22/2))*(1-(2*$C12)/(1+(($D12)/'ABCD pred acc param'!$B$22))))</f>
        <v>8.0847722677580836E-3</v>
      </c>
    </row>
    <row r="13" spans="1:5" x14ac:dyDescent="0.25">
      <c r="A13" t="s">
        <v>29</v>
      </c>
      <c r="B13">
        <v>1.8784423248460741E-4</v>
      </c>
      <c r="C13">
        <v>0.46910358754288117</v>
      </c>
      <c r="D13">
        <v>1.000522628391618</v>
      </c>
      <c r="E13">
        <f>$B13/($B13+(1/('ABCD pred acc param'!$A$22/2))*(1-(2*$C13)/(1+(($D13)/'ABCD pred acc param'!$B$22))))</f>
        <v>1.4608238353879185E-2</v>
      </c>
    </row>
    <row r="14" spans="1:5" x14ac:dyDescent="0.25">
      <c r="A14" t="s">
        <v>30</v>
      </c>
      <c r="B14">
        <v>3.6054368697475481E-4</v>
      </c>
      <c r="C14">
        <v>0.4003985800698211</v>
      </c>
      <c r="D14">
        <v>1.9999948367411899</v>
      </c>
      <c r="E14">
        <f>$B14/($B14+(1/('ABCD pred acc param'!$A$22/2))*(1-(2*$C14)/(1+(($D14)/'ABCD pred acc param'!$B$22))))</f>
        <v>8.8513466742237996E-3</v>
      </c>
    </row>
    <row r="15" spans="1:5" x14ac:dyDescent="0.25">
      <c r="A15" t="s">
        <v>31</v>
      </c>
      <c r="B15">
        <v>4.4999999999999999E-4</v>
      </c>
      <c r="C15">
        <v>0.4</v>
      </c>
      <c r="D15">
        <v>1</v>
      </c>
      <c r="E15">
        <f>$B15/($B15+(1/('ABCD pred acc param'!$A$22/2))*(1-(2*$C15)/(1+(($D15)/'ABCD pred acc param'!$B$22))))</f>
        <v>1.105210570300097E-2</v>
      </c>
    </row>
    <row r="16" spans="1:5" x14ac:dyDescent="0.25">
      <c r="A16" t="s">
        <v>32</v>
      </c>
      <c r="B16">
        <v>7.0477114889052383E-5</v>
      </c>
      <c r="C16">
        <v>0.48075449051020408</v>
      </c>
      <c r="D16">
        <v>1.000309262330753</v>
      </c>
      <c r="E16">
        <f>$B16/($B16+(1/('ABCD pred acc param'!$A$22/2))*(1-(2*$C16)/(1+(($D16)/'ABCD pred acc param'!$B$22))))</f>
        <v>8.7129803760256589E-3</v>
      </c>
    </row>
    <row r="17" spans="1:5" x14ac:dyDescent="0.25">
      <c r="A17" t="s">
        <v>33</v>
      </c>
      <c r="B17">
        <v>1.8282590878334319E-4</v>
      </c>
      <c r="C17">
        <v>0.39997340799203379</v>
      </c>
      <c r="D17">
        <v>1.0000004254794681</v>
      </c>
      <c r="E17">
        <f>$B17/($B17+(1/('ABCD pred acc param'!$A$22/2))*(1-(2*$C17)/(1+(($D17)/'ABCD pred acc param'!$B$22))))</f>
        <v>4.5187199357266316E-3</v>
      </c>
    </row>
    <row r="18" spans="1:5" x14ac:dyDescent="0.25">
      <c r="A18" t="s">
        <v>34</v>
      </c>
      <c r="B18">
        <v>2.5000000000000001E-4</v>
      </c>
      <c r="C18">
        <v>0.3</v>
      </c>
      <c r="D18">
        <v>2</v>
      </c>
      <c r="E18">
        <f>$B18/($B18+(1/('ABCD pred acc param'!$A$22/2))*(1-(2*$C18)/(1+(($D18)/'ABCD pred acc param'!$B$22))))</f>
        <v>3.0998650889280228E-3</v>
      </c>
    </row>
    <row r="19" spans="1:5" x14ac:dyDescent="0.25">
      <c r="A19" t="s">
        <v>35</v>
      </c>
      <c r="B19">
        <v>2.5000000000000001E-4</v>
      </c>
      <c r="C19">
        <v>0.3</v>
      </c>
      <c r="D19">
        <v>1</v>
      </c>
      <c r="E19">
        <f>$B19/($B19+(1/('ABCD pred acc param'!$A$22/2))*(1-(2*$C19)/(1+(($D19)/'ABCD pred acc param'!$B$22))))</f>
        <v>3.1075330530865915E-3</v>
      </c>
    </row>
    <row r="20" spans="1:5" x14ac:dyDescent="0.25">
      <c r="A20" t="s">
        <v>20</v>
      </c>
      <c r="B20">
        <v>8.4999999999999995E-4</v>
      </c>
      <c r="C20">
        <v>0.4</v>
      </c>
      <c r="D20">
        <v>1</v>
      </c>
      <c r="E20">
        <f>$B20/($B20+(1/('ABCD pred acc param'!$A$22/2))*(1-(2*$C20)/(1+(($D20)/'ABCD pred acc param'!$B$22))))</f>
        <v>2.0673105133979616E-2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</row>
    <row r="2" spans="1:5" x14ac:dyDescent="0.25">
      <c r="A2" t="s">
        <v>21</v>
      </c>
      <c r="B2">
        <v>9.5E-4</v>
      </c>
      <c r="C2">
        <v>0.4</v>
      </c>
      <c r="D2">
        <v>1</v>
      </c>
      <c r="E2">
        <f>$B2/($B2+(1/('ABCD pred acc param'!$A$22/2))*(1-(2*$C2)/(1+(($D2)/'ABCD pred acc param'!$B$22))))</f>
        <v>2.3049176555602437E-2</v>
      </c>
    </row>
    <row r="3" spans="1:5" x14ac:dyDescent="0.25">
      <c r="A3" t="s">
        <v>22</v>
      </c>
      <c r="B3">
        <v>-8.8157422499718089E-6</v>
      </c>
      <c r="C3">
        <v>0.56688168060951449</v>
      </c>
      <c r="D3">
        <v>9.0003324709743175</v>
      </c>
      <c r="E3">
        <f>$B3/($B3+(1/('ABCD pred acc param'!$A$22/2))*(1-(2*$C3)/(1+(($D3)/'ABCD pred acc param'!$B$22))))</f>
        <v>3.7657469972841433E-4</v>
      </c>
    </row>
    <row r="4" spans="1:5" x14ac:dyDescent="0.25">
      <c r="A4" t="s">
        <v>18</v>
      </c>
      <c r="B4">
        <v>3.7671724753749493E-5</v>
      </c>
      <c r="C4">
        <v>0.49365911059336798</v>
      </c>
      <c r="D4">
        <v>1.0000899446242451</v>
      </c>
      <c r="E4">
        <f>$B4/($B4+(1/('ABCD pred acc param'!$A$22/2))*(1-(2*$C4)/(1+(($D4)/'ABCD pred acc param'!$B$22))))</f>
        <v>1.2978544759941674E-2</v>
      </c>
    </row>
    <row r="5" spans="1:5" x14ac:dyDescent="0.25">
      <c r="A5" t="s">
        <v>11</v>
      </c>
      <c r="B5">
        <v>9.5E-4</v>
      </c>
      <c r="C5">
        <v>0.4</v>
      </c>
      <c r="D5">
        <v>9</v>
      </c>
      <c r="E5">
        <f>$B5/($B5+(1/('ABCD pred acc param'!$A$22/2))*(1-(2*$C5)/(1+(($D5)/'ABCD pred acc param'!$B$22))))</f>
        <v>2.1932592959051971E-2</v>
      </c>
    </row>
    <row r="6" spans="1:5" x14ac:dyDescent="0.25">
      <c r="A6" t="s">
        <v>7</v>
      </c>
      <c r="B6">
        <v>7.070719118244717E-4</v>
      </c>
      <c r="C6">
        <v>0.40003650850635208</v>
      </c>
      <c r="D6">
        <v>3.999999692352191</v>
      </c>
      <c r="E6">
        <f>$B6/($B6+(1/('ABCD pred acc param'!$A$22/2))*(1-(2*$C6)/(1+(($D6)/'ABCD pred acc param'!$B$22))))</f>
        <v>1.6934974859377332E-2</v>
      </c>
    </row>
    <row r="7" spans="1:5" x14ac:dyDescent="0.25">
      <c r="A7" t="s">
        <v>23</v>
      </c>
      <c r="B7">
        <v>8.8135492320996376E-4</v>
      </c>
      <c r="C7">
        <v>0.39978718425070831</v>
      </c>
      <c r="D7">
        <v>0.999996836487834</v>
      </c>
      <c r="E7">
        <f>$B7/($B7+(1/('ABCD pred acc param'!$A$22/2))*(1-(2*$C7)/(1+(($D7)/'ABCD pred acc param'!$B$22))))</f>
        <v>2.1375216256364252E-2</v>
      </c>
    </row>
    <row r="8" spans="1:5" x14ac:dyDescent="0.25">
      <c r="A8" t="s">
        <v>24</v>
      </c>
      <c r="B8">
        <v>1.475793675278238E-3</v>
      </c>
      <c r="C8">
        <v>0.40032085125838662</v>
      </c>
      <c r="D8">
        <v>1.999997554279519</v>
      </c>
      <c r="E8">
        <f>$B8/($B8+(1/('ABCD pred acc param'!$A$22/2))*(1-(2*$C8)/(1+(($D8)/'ABCD pred acc param'!$B$22))))</f>
        <v>3.5239097332481595E-2</v>
      </c>
    </row>
    <row r="9" spans="1:5" x14ac:dyDescent="0.25">
      <c r="A9" t="s">
        <v>25</v>
      </c>
      <c r="B9">
        <v>8.9999999999999998E-4</v>
      </c>
      <c r="C9">
        <v>0.3</v>
      </c>
      <c r="D9">
        <v>1</v>
      </c>
      <c r="E9">
        <f>$B9/($B9+(1/('ABCD pred acc param'!$A$22/2))*(1-(2*$C9)/(1+(($D9)/'ABCD pred acc param'!$B$22))))</f>
        <v>1.1097456140530844E-2</v>
      </c>
    </row>
    <row r="10" spans="1:5" x14ac:dyDescent="0.25">
      <c r="A10" t="s">
        <v>26</v>
      </c>
      <c r="B10">
        <v>1.4484891496425159E-5</v>
      </c>
      <c r="C10">
        <v>0.70066615680163302</v>
      </c>
      <c r="D10">
        <v>2.9999581788751071</v>
      </c>
      <c r="E10">
        <f>$B10/($B10+(1/('ABCD pred acc param'!$A$22/2))*(1-(2*$C10)/(1+(($D10)/'ABCD pred acc param'!$B$22))))</f>
        <v>-1.8368406802506687E-4</v>
      </c>
    </row>
    <row r="11" spans="1:5" x14ac:dyDescent="0.25">
      <c r="A11" t="s">
        <v>27</v>
      </c>
      <c r="B11">
        <v>2.7812724550101809E-4</v>
      </c>
      <c r="C11">
        <v>0.49921093975883107</v>
      </c>
      <c r="D11">
        <v>9.0000078463934745</v>
      </c>
      <c r="E11">
        <f>$B11/($B11+(1/('ABCD pred acc param'!$A$22/2))*(1-(2*$C11)/(1+(($D11)/'ABCD pred acc param'!$B$22))))</f>
        <v>7.8461638188252317E-2</v>
      </c>
    </row>
    <row r="12" spans="1:5" x14ac:dyDescent="0.25">
      <c r="A12" t="s">
        <v>28</v>
      </c>
      <c r="B12">
        <v>1.453192815228698E-4</v>
      </c>
      <c r="C12">
        <v>0.46907851878308482</v>
      </c>
      <c r="D12">
        <v>1.0005281357809861</v>
      </c>
      <c r="E12">
        <f>$B12/($B12+(1/('ABCD pred acc param'!$A$22/2))*(1-(2*$C12)/(1+(($D12)/'ABCD pred acc param'!$B$22))))</f>
        <v>1.1329811723227343E-2</v>
      </c>
    </row>
    <row r="13" spans="1:5" x14ac:dyDescent="0.25">
      <c r="A13" t="s">
        <v>29</v>
      </c>
      <c r="B13">
        <v>1.0499999999999999E-3</v>
      </c>
      <c r="C13">
        <v>0.4</v>
      </c>
      <c r="D13">
        <v>2</v>
      </c>
      <c r="E13">
        <f>$B13/($B13+(1/('ABCD pred acc param'!$A$22/2))*(1-(2*$C13)/(1+(($D13)/'ABCD pred acc param'!$B$22))))</f>
        <v>2.5251576975163885E-2</v>
      </c>
    </row>
    <row r="14" spans="1:5" x14ac:dyDescent="0.25">
      <c r="A14" t="s">
        <v>30</v>
      </c>
      <c r="B14">
        <v>5.1061494181230105E-4</v>
      </c>
      <c r="C14">
        <v>0.40003950233465302</v>
      </c>
      <c r="D14">
        <v>1.9999992694682169</v>
      </c>
      <c r="E14">
        <f>$B14/($B14+(1/('ABCD pred acc param'!$A$22/2))*(1-(2*$C14)/(1+(($D14)/'ABCD pred acc param'!$B$22))))</f>
        <v>1.2446000530739645E-2</v>
      </c>
    </row>
    <row r="15" spans="1:5" x14ac:dyDescent="0.25">
      <c r="A15" t="s">
        <v>31</v>
      </c>
      <c r="B15">
        <v>1.4499999999999999E-3</v>
      </c>
      <c r="C15">
        <v>0.3</v>
      </c>
      <c r="D15">
        <v>1</v>
      </c>
      <c r="E15">
        <f>$B15/($B15+(1/('ABCD pred acc param'!$A$22/2))*(1-(2*$C15)/(1+(($D15)/'ABCD pred acc param'!$B$22))))</f>
        <v>1.775879864972402E-2</v>
      </c>
    </row>
    <row r="16" spans="1:5" x14ac:dyDescent="0.25">
      <c r="A16" t="s">
        <v>32</v>
      </c>
      <c r="B16">
        <v>3.4928513131305928E-5</v>
      </c>
      <c r="C16">
        <v>0.49567240183990308</v>
      </c>
      <c r="D16">
        <v>1.000059842706581</v>
      </c>
      <c r="E16">
        <f>$B16/($B16+(1/('ABCD pred acc param'!$A$22/2))*(1-(2*$C16)/(1+(($D16)/'ABCD pred acc param'!$B$22))))</f>
        <v>1.6665273973015329E-2</v>
      </c>
    </row>
    <row r="17" spans="1:5" x14ac:dyDescent="0.25">
      <c r="A17" t="s">
        <v>33</v>
      </c>
      <c r="B17">
        <v>5.9999999999999995E-4</v>
      </c>
      <c r="C17">
        <v>0.1</v>
      </c>
      <c r="D17">
        <v>1</v>
      </c>
      <c r="E17">
        <f>$B17/($B17+(1/('ABCD pred acc param'!$A$22/2))*(1-(2*$C17)/(1+(($D17)/'ABCD pred acc param'!$B$22))))</f>
        <v>3.7344424123296666E-3</v>
      </c>
    </row>
    <row r="18" spans="1:5" x14ac:dyDescent="0.25">
      <c r="A18" t="s">
        <v>34</v>
      </c>
      <c r="B18">
        <v>3.5482092130736217E-5</v>
      </c>
      <c r="C18">
        <v>0.48801075910903191</v>
      </c>
      <c r="D18">
        <v>1.0001813585253321</v>
      </c>
      <c r="E18">
        <f>$B18/($B18+(1/('ABCD pred acc param'!$A$22/2))*(1-(2*$C18)/(1+(($D18)/'ABCD pred acc param'!$B$22))))</f>
        <v>6.8816604798071111E-3</v>
      </c>
    </row>
    <row r="19" spans="1:5" x14ac:dyDescent="0.25">
      <c r="A19" t="s">
        <v>35</v>
      </c>
      <c r="B19">
        <v>9.5E-4</v>
      </c>
      <c r="C19">
        <v>0</v>
      </c>
      <c r="D19">
        <v>0</v>
      </c>
      <c r="E19">
        <f>$B19/($B19+(1/('ABCD pred acc param'!$A$22/2))*(1-(2*$C19)/(1+(($D19)/'ABCD pred acc param'!$B$22))))</f>
        <v>4.7275441652152271E-3</v>
      </c>
    </row>
    <row r="20" spans="1:5" x14ac:dyDescent="0.25">
      <c r="A20" t="s">
        <v>20</v>
      </c>
      <c r="B20">
        <v>1.0499999999999999E-3</v>
      </c>
      <c r="C20">
        <v>0.4</v>
      </c>
      <c r="D20">
        <v>1</v>
      </c>
      <c r="E20">
        <f>$B20/($B20+(1/('ABCD pred acc param'!$A$22/2))*(1-(2*$C20)/(1+(($D20)/'ABCD pred acc param'!$B$22))))</f>
        <v>2.5413746096117566E-2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ABCD pred acc param</vt:lpstr>
      <vt:lpstr>ABCD univariate BWAS param</vt:lpstr>
      <vt:lpstr>ABCD multivariate BWAS param</vt:lpstr>
      <vt:lpstr>HCP pred acc param</vt:lpstr>
      <vt:lpstr>HCP univariate BWAS param</vt:lpstr>
      <vt:lpstr>HCP multivariate BWAS 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Ooi Qi Rong Leon</cp:lastModifiedBy>
  <dcterms:created xsi:type="dcterms:W3CDTF">2024-01-09T05:10:41Z</dcterms:created>
  <dcterms:modified xsi:type="dcterms:W3CDTF">2024-01-10T03:22:29Z</dcterms:modified>
</cp:coreProperties>
</file>