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Dialog-content/code/srcs/"/>
    </mc:Choice>
  </mc:AlternateContent>
  <xr:revisionPtr revIDLastSave="0" documentId="13_ncr:1_{CC356C92-9347-BD4A-A3CF-EC6AD6CB2991}" xr6:coauthVersionLast="47" xr6:coauthVersionMax="47" xr10:uidLastSave="{00000000-0000-0000-0000-000000000000}"/>
  <bookViews>
    <workbookView xWindow="760" yWindow="880" windowWidth="35240" windowHeight="22500" activeTab="4" xr2:uid="{7A2FE946-C167-4F95-B414-ADE868C81E0F}"/>
  </bookViews>
  <sheets>
    <sheet name="Effet" sheetId="1" r:id="rId1"/>
    <sheet name="Impact" sheetId="2" r:id="rId2"/>
    <sheet name="Impact Numérique + Scénario" sheetId="3" r:id="rId3"/>
    <sheet name="Impact détails" sheetId="4" r:id="rId4"/>
    <sheet name="Chiffres bas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4" l="1"/>
  <c r="G46" i="4"/>
  <c r="H46" i="4"/>
  <c r="I46" i="4"/>
  <c r="G45" i="4"/>
  <c r="H45" i="4"/>
  <c r="I45" i="4"/>
  <c r="G44" i="4"/>
  <c r="H44" i="4"/>
  <c r="I44" i="4"/>
  <c r="G43" i="4"/>
  <c r="H43" i="4"/>
  <c r="I43" i="4"/>
  <c r="G42" i="4"/>
  <c r="H42" i="4"/>
  <c r="I42" i="4"/>
  <c r="G41" i="4"/>
  <c r="H41" i="4"/>
  <c r="I41" i="4"/>
  <c r="G40" i="4"/>
  <c r="H40" i="4"/>
  <c r="I40" i="4"/>
  <c r="G39" i="4"/>
  <c r="H39" i="4"/>
  <c r="I39" i="4"/>
  <c r="G38" i="4"/>
  <c r="H38" i="4"/>
  <c r="I38" i="4"/>
  <c r="G37" i="4"/>
  <c r="H37" i="4"/>
  <c r="I37" i="4"/>
  <c r="G36" i="4"/>
  <c r="H36" i="4"/>
  <c r="I36" i="4"/>
  <c r="G33" i="4"/>
  <c r="H33" i="4"/>
  <c r="I33" i="4"/>
  <c r="I35" i="4"/>
  <c r="I34" i="4"/>
  <c r="H35" i="4"/>
  <c r="H34" i="4"/>
  <c r="G35" i="4"/>
  <c r="G34" i="4"/>
  <c r="G32" i="4"/>
  <c r="H32" i="4"/>
  <c r="I32" i="4"/>
  <c r="G31" i="4"/>
  <c r="H31" i="4"/>
  <c r="I31" i="4"/>
  <c r="G30" i="4"/>
  <c r="H30" i="4"/>
  <c r="I30" i="4"/>
  <c r="S73" i="3"/>
  <c r="C73" i="3"/>
  <c r="I2" i="4"/>
  <c r="G29" i="4"/>
  <c r="H29" i="4"/>
  <c r="I29" i="4"/>
  <c r="H28" i="4"/>
  <c r="I28" i="4"/>
  <c r="G27" i="4"/>
  <c r="H27" i="4"/>
  <c r="I27" i="4"/>
  <c r="G26" i="4"/>
  <c r="H26" i="4"/>
  <c r="I26" i="4"/>
  <c r="G25" i="4"/>
  <c r="H25" i="4"/>
  <c r="I25" i="4"/>
  <c r="G23" i="4"/>
  <c r="H23" i="4"/>
  <c r="I23" i="4"/>
  <c r="G22" i="4"/>
  <c r="H22" i="4"/>
  <c r="I22" i="4"/>
  <c r="G24" i="4"/>
  <c r="H24" i="4"/>
  <c r="I24" i="4"/>
  <c r="G21" i="4"/>
  <c r="H21" i="4"/>
  <c r="I21" i="4"/>
  <c r="G13" i="4"/>
  <c r="H13" i="4"/>
  <c r="I13" i="4"/>
  <c r="G12" i="4"/>
  <c r="H12" i="4"/>
  <c r="I12" i="4"/>
  <c r="G11" i="4"/>
  <c r="H11" i="4"/>
  <c r="I11" i="4"/>
  <c r="G16" i="4"/>
  <c r="H16" i="4"/>
  <c r="I16" i="4"/>
  <c r="G15" i="4"/>
  <c r="H15" i="4"/>
  <c r="I15" i="4"/>
  <c r="G14" i="4"/>
  <c r="H14" i="4"/>
  <c r="I14" i="4"/>
  <c r="G10" i="4"/>
  <c r="H10" i="4"/>
  <c r="I10" i="4"/>
  <c r="G9" i="4"/>
  <c r="H9" i="4"/>
  <c r="I9" i="4"/>
  <c r="G8" i="4"/>
  <c r="H8" i="4"/>
  <c r="I8" i="4"/>
  <c r="G7" i="4"/>
  <c r="G5" i="4"/>
  <c r="G6" i="4"/>
  <c r="H7" i="4"/>
  <c r="H5" i="4"/>
  <c r="H6" i="4"/>
  <c r="I7" i="4"/>
  <c r="I5" i="4"/>
  <c r="I6" i="4"/>
  <c r="L73" i="3"/>
  <c r="G73" i="3"/>
  <c r="Q73" i="3"/>
  <c r="F73" i="3"/>
  <c r="K73" i="3"/>
  <c r="M73" i="3"/>
  <c r="R73" i="3"/>
  <c r="B73" i="3"/>
  <c r="N73" i="3"/>
  <c r="H73" i="3"/>
  <c r="U73" i="3"/>
  <c r="T73" i="3"/>
  <c r="P73" i="3"/>
  <c r="J73" i="3"/>
  <c r="E73" i="3"/>
  <c r="O73" i="3"/>
  <c r="I73" i="3"/>
  <c r="D73" i="3"/>
  <c r="G4" i="4"/>
  <c r="H4" i="4"/>
  <c r="I4" i="4"/>
  <c r="G3" i="4"/>
  <c r="H3" i="4"/>
  <c r="I3" i="4"/>
  <c r="G2" i="4"/>
  <c r="H2" i="4"/>
  <c r="I17" i="4"/>
  <c r="I18" i="4"/>
  <c r="I19" i="4"/>
  <c r="I20" i="4"/>
  <c r="G20" i="4"/>
  <c r="H17" i="4"/>
  <c r="H18" i="4"/>
  <c r="H19" i="4"/>
  <c r="H20" i="4"/>
  <c r="G17" i="4"/>
  <c r="G18" i="4"/>
  <c r="G19" i="4"/>
</calcChain>
</file>

<file path=xl/sharedStrings.xml><?xml version="1.0" encoding="utf-8"?>
<sst xmlns="http://schemas.openxmlformats.org/spreadsheetml/2006/main" count="558" uniqueCount="179">
  <si>
    <t>Bonheur</t>
  </si>
  <si>
    <t>Finance</t>
  </si>
  <si>
    <t>Ecologie</t>
  </si>
  <si>
    <t>Faim</t>
  </si>
  <si>
    <t>Soif</t>
  </si>
  <si>
    <t>Vessie</t>
  </si>
  <si>
    <t>Confort</t>
  </si>
  <si>
    <t>Hygiène</t>
  </si>
  <si>
    <t>Plaisir</t>
  </si>
  <si>
    <t>Capitale</t>
  </si>
  <si>
    <t>Salaire</t>
  </si>
  <si>
    <t>Energie</t>
  </si>
  <si>
    <t>Achat</t>
  </si>
  <si>
    <t>Eau</t>
  </si>
  <si>
    <t>Nourritures</t>
  </si>
  <si>
    <t>Equipements</t>
  </si>
  <si>
    <t>Recharger la voiture</t>
  </si>
  <si>
    <t>X</t>
  </si>
  <si>
    <t>Utliser l'atelier</t>
  </si>
  <si>
    <t>Changer la température</t>
  </si>
  <si>
    <t>Lancer une machine</t>
  </si>
  <si>
    <t>Aller aux toilettes</t>
  </si>
  <si>
    <t>Se laver les mains</t>
  </si>
  <si>
    <t>Prendre une douche</t>
  </si>
  <si>
    <t>Prendre un bain</t>
  </si>
  <si>
    <t>Commander des matériaux</t>
  </si>
  <si>
    <t>Regarder la télé/Jeux vidéo</t>
  </si>
  <si>
    <t>Allumer un feu</t>
  </si>
  <si>
    <t>Cuisiner</t>
  </si>
  <si>
    <t>Boire</t>
  </si>
  <si>
    <t>Utiliser le lave-vaisselle</t>
  </si>
  <si>
    <t>Achat de nourritures</t>
  </si>
  <si>
    <t>Jardinage</t>
  </si>
  <si>
    <t>Utliser la piscine</t>
  </si>
  <si>
    <t>Allumer le chauffage</t>
  </si>
  <si>
    <t>Éteindre le chauffage</t>
  </si>
  <si>
    <t>Allumer la douche</t>
  </si>
  <si>
    <t>Allumer la télévision</t>
  </si>
  <si>
    <t>Éteindre le feu en hiver</t>
  </si>
  <si>
    <t>Allumer le fou</t>
  </si>
  <si>
    <t>Ouvrir le réfrigérateur</t>
  </si>
  <si>
    <t>Ouvrir l'eau</t>
  </si>
  <si>
    <t>Chauffage</t>
  </si>
  <si>
    <t>Appareils électriques</t>
  </si>
  <si>
    <t>Douche</t>
  </si>
  <si>
    <t>Bain</t>
  </si>
  <si>
    <t>Piscine</t>
  </si>
  <si>
    <t>+++</t>
  </si>
  <si>
    <t>+</t>
  </si>
  <si>
    <t>++</t>
  </si>
  <si>
    <t>---</t>
  </si>
  <si>
    <t>++++</t>
  </si>
  <si>
    <t>--</t>
  </si>
  <si>
    <t>-</t>
  </si>
  <si>
    <t>Commentaire</t>
  </si>
  <si>
    <t>Haut = Bien</t>
  </si>
  <si>
    <t>Primaire (Grand impact)</t>
  </si>
  <si>
    <t>Bas = bien</t>
  </si>
  <si>
    <t>Manger</t>
  </si>
  <si>
    <t>min 0</t>
  </si>
  <si>
    <t>litres</t>
  </si>
  <si>
    <t>max 100</t>
  </si>
  <si>
    <t>Température confortable</t>
  </si>
  <si>
    <t>kWh/m2/an</t>
  </si>
  <si>
    <t>Température minimale</t>
  </si>
  <si>
    <t>Eteindre le chauffage</t>
  </si>
  <si>
    <t>-50 ou -100</t>
  </si>
  <si>
    <t>A voir si c'est faisable</t>
  </si>
  <si>
    <t>litres/min</t>
  </si>
  <si>
    <t>Secondaire (Petit impact)</t>
  </si>
  <si>
    <t>Utiliser l'atelier</t>
  </si>
  <si>
    <t>Commander des choses</t>
  </si>
  <si>
    <t>En fonction des prix</t>
  </si>
  <si>
    <t>W</t>
  </si>
  <si>
    <t>Matériel (J'ai ajouté quelques info[BEN])</t>
  </si>
  <si>
    <t>Pompe à chaleur</t>
  </si>
  <si>
    <t>GREAT</t>
  </si>
  <si>
    <t>Gaz naturel</t>
  </si>
  <si>
    <t>GOOD</t>
  </si>
  <si>
    <t>Mazout</t>
  </si>
  <si>
    <t>BAD</t>
  </si>
  <si>
    <t>Climatiseur</t>
  </si>
  <si>
    <t>CoolStar Super Inverter 1.0 – 4.2 kW mit WiFi </t>
  </si>
  <si>
    <t>A+++</t>
  </si>
  <si>
    <t>kW</t>
  </si>
  <si>
    <t>Airklima Wandgerät 3.3 kW</t>
  </si>
  <si>
    <t>A++</t>
  </si>
  <si>
    <t>Wood's AC Venezia 18k</t>
  </si>
  <si>
    <t>A</t>
  </si>
  <si>
    <t>Lave-Vaisselle</t>
  </si>
  <si>
    <t>Bosch SMU4HAS48E Geschirrspüler</t>
  </si>
  <si>
    <t>D</t>
  </si>
  <si>
    <t>Siemens SN43ES14CE</t>
  </si>
  <si>
    <t>C</t>
  </si>
  <si>
    <t>G 27975-60 SCVi XXL AutoD K2O</t>
  </si>
  <si>
    <t>Lave-Linge</t>
  </si>
  <si>
    <t>Bosch WGB2440FCH</t>
  </si>
  <si>
    <t>A+</t>
  </si>
  <si>
    <t>kWh/cycle</t>
  </si>
  <si>
    <t>V-Zug 1104100001 AdoraWaschen</t>
  </si>
  <si>
    <t>SAMSUNG WW5000</t>
  </si>
  <si>
    <t>B</t>
  </si>
  <si>
    <t>Four</t>
  </si>
  <si>
    <t>DE DIETRICH Four - DOE 7210 BM</t>
  </si>
  <si>
    <t>ASKO Four à pyrolyse Craft - OP 8687S</t>
  </si>
  <si>
    <t>Four encastrable EURO Steam Four multifonctionnel Noir rustique</t>
  </si>
  <si>
    <t>Réfrigérateur</t>
  </si>
  <si>
    <t>COOL-LINE</t>
  </si>
  <si>
    <t>kWh/mois</t>
  </si>
  <si>
    <t>IKEA Famille</t>
  </si>
  <si>
    <t>Samsung</t>
  </si>
  <si>
    <t>E</t>
  </si>
  <si>
    <t>Eclairage</t>
  </si>
  <si>
    <t>OSRAM Ampoule LED RETROFIT CLASSIC B E27</t>
  </si>
  <si>
    <t>kWh/1000h</t>
  </si>
  <si>
    <t>LEDVANCE Ampoule LED SMART WIFI P40 5W/827 230V DIM FR E14</t>
  </si>
  <si>
    <t>Osram LED Base Classique A60FR</t>
  </si>
  <si>
    <t>Sunny day</t>
  </si>
  <si>
    <t>Action</t>
  </si>
  <si>
    <t>Catégorie</t>
  </si>
  <si>
    <t>Value</t>
  </si>
  <si>
    <t>Heure</t>
  </si>
  <si>
    <t>Base case</t>
  </si>
  <si>
    <t>Température</t>
  </si>
  <si>
    <t>Toilettes</t>
  </si>
  <si>
    <t>Lave-vaisselle</t>
  </si>
  <si>
    <t>8</t>
  </si>
  <si>
    <t>8.5</t>
  </si>
  <si>
    <t>10</t>
  </si>
  <si>
    <t>14</t>
  </si>
  <si>
    <t>18.5</t>
  </si>
  <si>
    <t>Bear case</t>
  </si>
  <si>
    <t>Objet</t>
  </si>
  <si>
    <t>Note</t>
  </si>
  <si>
    <t>Energie (mult)</t>
  </si>
  <si>
    <t>Bien-être - (db) (mult)</t>
  </si>
  <si>
    <t>Bien-être + (db) (mult)</t>
  </si>
  <si>
    <t>Finance (mult)</t>
  </si>
  <si>
    <t>Bien-être</t>
  </si>
  <si>
    <t>Négatif</t>
  </si>
  <si>
    <t>Positif</t>
  </si>
  <si>
    <t>Chauffage Gaz naturel</t>
  </si>
  <si>
    <t>Chauffage Mazout</t>
  </si>
  <si>
    <t>Chauffage Pompe à chaleur</t>
  </si>
  <si>
    <t>Lave-linge</t>
  </si>
  <si>
    <t>F</t>
  </si>
  <si>
    <t>WC</t>
  </si>
  <si>
    <t>Ordinateur portable</t>
  </si>
  <si>
    <t>Objets</t>
  </si>
  <si>
    <t>Prix</t>
  </si>
  <si>
    <t>Energie (kWh)</t>
  </si>
  <si>
    <t>Bien-être - (db)</t>
  </si>
  <si>
    <t>Bien-être + (efficacité)</t>
  </si>
  <si>
    <t>40m³</t>
  </si>
  <si>
    <t>60m³</t>
  </si>
  <si>
    <t>80m³</t>
  </si>
  <si>
    <t>Prix = prix/an</t>
  </si>
  <si>
    <t>Energie = consommation annuelle</t>
  </si>
  <si>
    <t>Consommation = L/utilisation</t>
  </si>
  <si>
    <t>Détails Prix</t>
  </si>
  <si>
    <t>Détails energie</t>
  </si>
  <si>
    <t>HD</t>
  </si>
  <si>
    <t>Ultra HD</t>
  </si>
  <si>
    <t>PlayStation jeu</t>
  </si>
  <si>
    <t>PlayStation Blue-Ray</t>
  </si>
  <si>
    <t>G (1)</t>
  </si>
  <si>
    <t>F (1)</t>
  </si>
  <si>
    <t>G</t>
  </si>
  <si>
    <t>Wifi</t>
  </si>
  <si>
    <t>pOn</t>
  </si>
  <si>
    <t>pStandby</t>
  </si>
  <si>
    <t>pAPD</t>
  </si>
  <si>
    <t>pDeep Standby</t>
  </si>
  <si>
    <t>Off</t>
  </si>
  <si>
    <t>Bouilloire</t>
  </si>
  <si>
    <t>bulb</t>
  </si>
  <si>
    <t>fridge</t>
  </si>
  <si>
    <t>pc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</si>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</sst>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 (Corps)"/>
    </font>
    <font>
      <sz val="11"/>
      <color theme="9" tint="-0.249977111117893"/>
      <name val="Calibri (Corps)"/>
    </font>
    <font>
      <sz val="12"/>
      <color theme="9" tint="-0.249977111117893"/>
      <name val="Calibri (Corps)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8B8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0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191607</xdr:colOff>
      <xdr:row>1</xdr:row>
      <xdr:rowOff>152487</xdr:rowOff>
    </xdr:from>
    <xdr:to>
      <xdr:col>23</xdr:col>
      <xdr:colOff>191607</xdr:colOff>
      <xdr:row>17</xdr:row>
      <xdr:rowOff>104862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5688A8-527A-0A8F-FD26-C724A735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81240" y="338909"/>
          <a:ext cx="5243119" cy="29351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712E9-F7B8-7D4E-9E05-1FD32722E9CD}" name="IMPACT_DET" displayName="IMPACT_DET" ref="A1:I46" totalsRowShown="0">
  <autoFilter ref="A1:I46" xr:uid="{CB7712E9-F7B8-7D4E-9E05-1FD32722E9CD}"/>
  <sortState xmlns:xlrd2="http://schemas.microsoft.com/office/spreadsheetml/2017/richdata2" ref="A21:I24">
    <sortCondition ref="G1:G46"/>
  </sortState>
  <tableColumns count="9">
    <tableColumn id="1" xr3:uid="{63E7E744-D15E-5040-BC35-D692B7183853}" name="Objet"/>
    <tableColumn id="2" xr3:uid="{995C0DE3-B678-AF46-9726-C51687216019}" name="Note"/>
    <tableColumn id="3" xr3:uid="{A7B4EFCE-0F17-6243-8248-A1ABD92FD344}" name="Energie (mult)"/>
    <tableColumn id="9" xr3:uid="{861D80EA-F7BB-444F-8C28-B5523AF7E900}" name="Bien-être - (db) (mult)"/>
    <tableColumn id="4" xr3:uid="{0026194B-BCA1-8D48-972A-AF0EA59C254F}" name="Bien-être + (db) (mult)"/>
    <tableColumn id="5" xr3:uid="{14BFBA85-AA08-1C4E-82BE-A697CB43A26E}" name="Finance (mult)"/>
    <tableColumn id="6" xr3:uid="{371DA2E7-B1EC-3343-953B-D20FDE12043F}" name="Energie" dataDxfId="3">
      <calculatedColumnFormula>VLOOKUP(IMPACT_DET[[#This Row],[Objet]], BASIC_VALUES[], 3, FALSE) *IMPACT_DET[[#This Row],[Energie (mult)]]</calculatedColumnFormula>
    </tableColumn>
    <tableColumn id="7" xr3:uid="{CA79CB80-C283-244B-B0C9-858071D677E4}" name="Bien-être" dataDxfId="2">
      <calculatedColumnFormula>VLOOKUP(IMPACT_DET[[#This Row],[Objet]], BASIC_VALUES[], 5, FALSE) *IMPACT_DET[[#This Row],[Bien-être + (db) (mult)]] - VLOOKUP(IMPACT_DET[[#This Row],[Objet]], BASIC_VALUES[], 4, FALSE) *IMPACT_DET[[#This Row],[Bien-être - (db) (mult)]]</calculatedColumnFormula>
    </tableColumn>
    <tableColumn id="8" xr3:uid="{B0D3D9C2-4B65-A342-BDB7-AA6F58ACA14B}" name="Finance" dataDxfId="1">
      <calculatedColumnFormula>VLOOKUP(IMPACT_DET[[#This Row],[Objet]], BASIC_VALUES[], 2, FALSE) *IMPACT_DET[[#This Row],[Finance (mult)]]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88959-BC12-6042-A0E2-6720A897BAF3}" name="BASIC_VALUES" displayName="BASIC_VALUES" ref="A1:G21" totalsRowShown="0">
  <autoFilter ref="A1:G21" xr:uid="{5AA88959-BC12-6042-A0E2-6720A897BAF3}"/>
  <tableColumns count="7">
    <tableColumn id="1" xr3:uid="{57906E33-1D7C-B446-856C-A0F434D4897D}" name="Objets"/>
    <tableColumn id="2" xr3:uid="{49FC516D-0A12-7642-8246-52FDE4471435}" name="Prix"/>
    <tableColumn id="3" xr3:uid="{D2033DA1-905E-3543-8E71-F6CB82C854CF}" name="Energie (kWh)"/>
    <tableColumn id="4" xr3:uid="{A5E3086E-A8B1-254B-B7F6-07ADBCCF40E6}" name="Bien-être - (db)"/>
    <tableColumn id="5" xr3:uid="{403CBAE4-3EF2-1645-B339-E08C2FFF91EF}" name="Bien-être + (efficacité)" dataDxfId="0">
      <calculatedColumnFormula>9.5 * 10</calculatedColumnFormula>
    </tableColumn>
    <tableColumn id="6" xr3:uid="{7EEB676C-B3C0-2D44-9D52-173B531076F8}" name="Détails Prix"/>
    <tableColumn id="7" xr3:uid="{C9201152-9979-6D4C-B966-FD29E7F7A4DD}" name="Détails energi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58E0-20F0-4C34-A2CA-7E96F6A9C0D5}">
  <dimension ref="A1:R33"/>
  <sheetViews>
    <sheetView workbookViewId="0">
      <selection activeCell="M12" sqref="M12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4" t="s">
        <v>0</v>
      </c>
      <c r="C1" s="24"/>
      <c r="D1" s="24"/>
      <c r="E1" s="24"/>
      <c r="F1" s="24"/>
      <c r="G1" s="24"/>
      <c r="H1" s="24" t="s">
        <v>1</v>
      </c>
      <c r="I1" s="24"/>
      <c r="J1" s="24"/>
      <c r="K1" s="24"/>
      <c r="L1" s="24" t="s">
        <v>2</v>
      </c>
      <c r="M1" s="24"/>
      <c r="N1" s="24"/>
      <c r="O1" s="24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J3" s="1" t="s">
        <v>17</v>
      </c>
      <c r="L3" s="1" t="s">
        <v>17</v>
      </c>
    </row>
    <row r="4" spans="1:18" x14ac:dyDescent="0.2">
      <c r="A4" t="s">
        <v>18</v>
      </c>
      <c r="G4" s="1" t="s">
        <v>17</v>
      </c>
    </row>
    <row r="5" spans="1:18" x14ac:dyDescent="0.2">
      <c r="A5" t="s">
        <v>19</v>
      </c>
      <c r="E5" s="1" t="s">
        <v>17</v>
      </c>
      <c r="J5" s="1" t="s">
        <v>17</v>
      </c>
      <c r="L5" s="1" t="s">
        <v>17</v>
      </c>
    </row>
    <row r="6" spans="1:18" x14ac:dyDescent="0.2">
      <c r="A6" t="s">
        <v>20</v>
      </c>
      <c r="F6" s="1" t="s">
        <v>17</v>
      </c>
      <c r="J6" s="1" t="s">
        <v>17</v>
      </c>
      <c r="L6" s="1" t="s">
        <v>17</v>
      </c>
      <c r="M6" s="1" t="s">
        <v>17</v>
      </c>
    </row>
    <row r="7" spans="1:18" x14ac:dyDescent="0.2">
      <c r="A7" t="s">
        <v>21</v>
      </c>
      <c r="D7" s="1" t="s">
        <v>17</v>
      </c>
      <c r="M7" s="1" t="s">
        <v>17</v>
      </c>
    </row>
    <row r="8" spans="1:18" x14ac:dyDescent="0.2">
      <c r="A8" t="s">
        <v>22</v>
      </c>
      <c r="F8" s="1" t="s">
        <v>17</v>
      </c>
      <c r="M8" s="1" t="s">
        <v>17</v>
      </c>
    </row>
    <row r="9" spans="1:18" x14ac:dyDescent="0.2">
      <c r="A9" t="s">
        <v>23</v>
      </c>
      <c r="F9" s="1" t="s">
        <v>17</v>
      </c>
      <c r="G9" s="1" t="s">
        <v>17</v>
      </c>
      <c r="M9" s="1" t="s">
        <v>17</v>
      </c>
    </row>
    <row r="10" spans="1:18" x14ac:dyDescent="0.2">
      <c r="A10" t="s">
        <v>24</v>
      </c>
      <c r="F10" s="1" t="s">
        <v>17</v>
      </c>
      <c r="G10" s="1" t="s">
        <v>17</v>
      </c>
      <c r="M10" s="1" t="s">
        <v>17</v>
      </c>
    </row>
    <row r="11" spans="1:18" x14ac:dyDescent="0.2">
      <c r="A11" t="s">
        <v>25</v>
      </c>
      <c r="G11" s="1" t="s">
        <v>17</v>
      </c>
      <c r="K11" s="1" t="s">
        <v>17</v>
      </c>
      <c r="N11" s="1" t="s">
        <v>17</v>
      </c>
      <c r="O11" s="1" t="s">
        <v>17</v>
      </c>
    </row>
    <row r="12" spans="1:18" x14ac:dyDescent="0.2">
      <c r="A12" t="s">
        <v>26</v>
      </c>
      <c r="G12" s="1" t="s">
        <v>17</v>
      </c>
      <c r="J12" s="1" t="s">
        <v>17</v>
      </c>
      <c r="L12" s="1" t="s">
        <v>17</v>
      </c>
    </row>
    <row r="13" spans="1:18" x14ac:dyDescent="0.2">
      <c r="A13" t="s">
        <v>27</v>
      </c>
      <c r="E13" s="1" t="s">
        <v>17</v>
      </c>
    </row>
    <row r="14" spans="1:18" x14ac:dyDescent="0.2">
      <c r="A14" t="s">
        <v>28</v>
      </c>
      <c r="B14" s="1" t="s">
        <v>17</v>
      </c>
      <c r="C14" s="1"/>
      <c r="E14" s="1"/>
      <c r="G14" s="1" t="s">
        <v>17</v>
      </c>
      <c r="J14" s="1" t="s">
        <v>17</v>
      </c>
      <c r="L14" s="1" t="s">
        <v>17</v>
      </c>
    </row>
    <row r="15" spans="1:18" x14ac:dyDescent="0.2">
      <c r="A15" t="s">
        <v>29</v>
      </c>
      <c r="C15" s="1" t="s">
        <v>17</v>
      </c>
      <c r="M15" s="1" t="s">
        <v>17</v>
      </c>
    </row>
    <row r="16" spans="1:18" x14ac:dyDescent="0.2">
      <c r="A16" t="s">
        <v>30</v>
      </c>
      <c r="F16" s="1" t="s">
        <v>17</v>
      </c>
      <c r="J16" s="1" t="s">
        <v>17</v>
      </c>
      <c r="L16" s="1" t="s">
        <v>17</v>
      </c>
      <c r="M16" s="1" t="s">
        <v>17</v>
      </c>
    </row>
    <row r="17" spans="1:15" x14ac:dyDescent="0.2">
      <c r="A17" t="s">
        <v>31</v>
      </c>
      <c r="K17" s="1" t="s">
        <v>17</v>
      </c>
      <c r="N17" s="1" t="s">
        <v>17</v>
      </c>
    </row>
    <row r="18" spans="1:15" x14ac:dyDescent="0.2">
      <c r="A18" t="s">
        <v>32</v>
      </c>
      <c r="G18" s="1" t="s">
        <v>17</v>
      </c>
      <c r="M18" s="1" t="s">
        <v>17</v>
      </c>
    </row>
    <row r="19" spans="1:15" x14ac:dyDescent="0.2">
      <c r="A19" t="s">
        <v>33</v>
      </c>
      <c r="G19" s="1" t="s">
        <v>17</v>
      </c>
      <c r="M19" s="1" t="s">
        <v>17</v>
      </c>
    </row>
    <row r="20" spans="1:15" x14ac:dyDescent="0.2">
      <c r="A20" t="s">
        <v>34</v>
      </c>
      <c r="E20" s="1" t="s">
        <v>17</v>
      </c>
      <c r="G20" s="1"/>
      <c r="J20" s="1" t="s">
        <v>17</v>
      </c>
      <c r="L20" s="1" t="s">
        <v>17</v>
      </c>
      <c r="M20" s="1"/>
    </row>
    <row r="21" spans="1:15" x14ac:dyDescent="0.2">
      <c r="A21" t="s">
        <v>35</v>
      </c>
      <c r="E21" s="1" t="s">
        <v>17</v>
      </c>
      <c r="J21" s="1" t="s">
        <v>17</v>
      </c>
      <c r="L21" s="1" t="s">
        <v>17</v>
      </c>
    </row>
    <row r="22" spans="1:15" x14ac:dyDescent="0.2">
      <c r="A22" t="s">
        <v>36</v>
      </c>
      <c r="J22" s="1" t="s">
        <v>17</v>
      </c>
      <c r="L22" s="1" t="s">
        <v>17</v>
      </c>
      <c r="M22" s="1" t="s">
        <v>17</v>
      </c>
    </row>
    <row r="23" spans="1:15" x14ac:dyDescent="0.2">
      <c r="A23" t="s">
        <v>37</v>
      </c>
    </row>
    <row r="24" spans="1:15" x14ac:dyDescent="0.2">
      <c r="A24" t="s">
        <v>38</v>
      </c>
      <c r="E24" s="1" t="s">
        <v>17</v>
      </c>
      <c r="J24" s="1" t="s">
        <v>17</v>
      </c>
      <c r="L24" s="1" t="s">
        <v>17</v>
      </c>
    </row>
    <row r="25" spans="1:15" x14ac:dyDescent="0.2">
      <c r="A25" t="s">
        <v>39</v>
      </c>
    </row>
    <row r="26" spans="1:15" x14ac:dyDescent="0.2">
      <c r="A26" t="s">
        <v>40</v>
      </c>
      <c r="J26" s="1" t="s">
        <v>17</v>
      </c>
      <c r="L26" s="1" t="s">
        <v>17</v>
      </c>
    </row>
    <row r="27" spans="1:15" x14ac:dyDescent="0.2">
      <c r="A27" t="s">
        <v>41</v>
      </c>
      <c r="M27" s="1" t="s">
        <v>17</v>
      </c>
    </row>
    <row r="29" spans="1:15" x14ac:dyDescent="0.2">
      <c r="A29" t="s">
        <v>42</v>
      </c>
      <c r="E29" s="1" t="s">
        <v>17</v>
      </c>
      <c r="J29" s="1" t="s">
        <v>17</v>
      </c>
      <c r="L29" s="1" t="s">
        <v>17</v>
      </c>
    </row>
    <row r="30" spans="1:15" x14ac:dyDescent="0.2">
      <c r="A30" t="s">
        <v>43</v>
      </c>
      <c r="J30" s="1" t="s">
        <v>17</v>
      </c>
      <c r="L30" s="1" t="s">
        <v>17</v>
      </c>
      <c r="O30" s="1" t="s">
        <v>17</v>
      </c>
    </row>
    <row r="31" spans="1:15" x14ac:dyDescent="0.2">
      <c r="A31" t="s">
        <v>44</v>
      </c>
      <c r="M31" s="1" t="s">
        <v>17</v>
      </c>
    </row>
    <row r="32" spans="1:15" x14ac:dyDescent="0.2">
      <c r="A32" t="s">
        <v>45</v>
      </c>
      <c r="M32" s="1" t="s">
        <v>17</v>
      </c>
    </row>
    <row r="33" spans="1:13" x14ac:dyDescent="0.2">
      <c r="A33" t="s">
        <v>46</v>
      </c>
      <c r="M33" s="1" t="s">
        <v>17</v>
      </c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162-F6AF-4862-9578-7E3CA10E42DD}">
  <dimension ref="A1:R34"/>
  <sheetViews>
    <sheetView workbookViewId="0">
      <selection activeCell="H26" sqref="H26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4" t="s">
        <v>0</v>
      </c>
      <c r="C1" s="24"/>
      <c r="D1" s="24"/>
      <c r="E1" s="24"/>
      <c r="F1" s="24"/>
      <c r="G1" s="24"/>
      <c r="H1" s="24" t="s">
        <v>1</v>
      </c>
      <c r="I1" s="24"/>
      <c r="J1" s="24"/>
      <c r="K1" s="24"/>
      <c r="L1" s="24" t="s">
        <v>2</v>
      </c>
      <c r="M1" s="24"/>
      <c r="N1" s="24"/>
      <c r="O1" s="24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B3" s="1"/>
      <c r="C3" s="1"/>
      <c r="D3" s="1"/>
      <c r="E3" s="1"/>
      <c r="F3" s="1"/>
      <c r="G3" s="1"/>
      <c r="H3" s="1"/>
      <c r="I3" s="1"/>
      <c r="J3" s="2" t="s">
        <v>47</v>
      </c>
      <c r="K3" s="1"/>
      <c r="L3" s="2" t="s">
        <v>47</v>
      </c>
      <c r="M3" s="1"/>
      <c r="N3" s="1"/>
      <c r="O3" s="1"/>
    </row>
    <row r="4" spans="1:18" x14ac:dyDescent="0.2">
      <c r="A4" t="s">
        <v>18</v>
      </c>
      <c r="B4" s="1"/>
      <c r="C4" s="1"/>
      <c r="D4" s="1"/>
      <c r="E4" s="1"/>
      <c r="F4" s="1"/>
      <c r="G4" s="1" t="s">
        <v>48</v>
      </c>
      <c r="H4" s="1"/>
      <c r="I4" s="1"/>
      <c r="J4" s="1"/>
      <c r="K4" s="1"/>
      <c r="L4" s="1"/>
      <c r="M4" s="1"/>
      <c r="N4" s="1"/>
      <c r="O4" s="1"/>
    </row>
    <row r="5" spans="1:18" x14ac:dyDescent="0.2">
      <c r="A5" t="s">
        <v>19</v>
      </c>
      <c r="B5" s="1"/>
      <c r="C5" s="1"/>
      <c r="D5" s="1"/>
      <c r="E5" s="1" t="s">
        <v>48</v>
      </c>
      <c r="F5" s="1"/>
      <c r="G5" s="1"/>
      <c r="H5" s="1"/>
      <c r="I5" s="1"/>
      <c r="J5" s="2" t="s">
        <v>47</v>
      </c>
      <c r="K5" s="1"/>
      <c r="L5" s="2" t="s">
        <v>47</v>
      </c>
      <c r="M5" s="1"/>
      <c r="N5" s="1"/>
      <c r="O5" s="1"/>
    </row>
    <row r="6" spans="1:18" x14ac:dyDescent="0.2">
      <c r="A6" t="s">
        <v>20</v>
      </c>
      <c r="B6" s="1"/>
      <c r="C6" s="1"/>
      <c r="D6" s="1"/>
      <c r="E6" s="1"/>
      <c r="F6" s="1" t="s">
        <v>48</v>
      </c>
      <c r="G6" s="1"/>
      <c r="H6" s="1"/>
      <c r="I6" s="1"/>
      <c r="J6" s="1" t="s">
        <v>48</v>
      </c>
      <c r="K6" s="1"/>
      <c r="L6" s="1" t="s">
        <v>48</v>
      </c>
      <c r="M6" s="2" t="s">
        <v>49</v>
      </c>
      <c r="N6" s="1"/>
      <c r="O6" s="1"/>
    </row>
    <row r="7" spans="1:18" x14ac:dyDescent="0.2">
      <c r="A7" t="s">
        <v>21</v>
      </c>
      <c r="B7" s="1"/>
      <c r="C7" s="1"/>
      <c r="D7" s="2" t="s">
        <v>50</v>
      </c>
      <c r="E7" s="1"/>
      <c r="F7" s="1"/>
      <c r="G7" s="1"/>
      <c r="H7" s="1"/>
      <c r="I7" s="1"/>
      <c r="J7" s="1" t="s">
        <v>48</v>
      </c>
      <c r="K7" s="1"/>
      <c r="L7" s="1"/>
      <c r="M7" s="1" t="s">
        <v>48</v>
      </c>
      <c r="N7" s="1"/>
      <c r="O7" s="1"/>
    </row>
    <row r="8" spans="1:18" x14ac:dyDescent="0.2">
      <c r="A8" t="s">
        <v>22</v>
      </c>
      <c r="B8" s="1"/>
      <c r="C8" s="1"/>
      <c r="D8" s="1"/>
      <c r="E8" s="1"/>
      <c r="F8" s="1" t="s">
        <v>48</v>
      </c>
      <c r="G8" s="1"/>
      <c r="H8" s="1"/>
      <c r="I8" s="1"/>
      <c r="J8" s="1"/>
      <c r="K8" s="1"/>
      <c r="L8" s="1"/>
      <c r="M8" s="1" t="s">
        <v>48</v>
      </c>
      <c r="N8" s="1"/>
      <c r="O8" s="1"/>
    </row>
    <row r="9" spans="1:18" x14ac:dyDescent="0.2">
      <c r="A9" t="s">
        <v>23</v>
      </c>
      <c r="B9" s="1"/>
      <c r="C9" s="1"/>
      <c r="D9" s="1"/>
      <c r="E9" s="1"/>
      <c r="F9" s="1" t="s">
        <v>48</v>
      </c>
      <c r="G9" s="1" t="s">
        <v>48</v>
      </c>
      <c r="H9" s="1"/>
      <c r="I9" s="1"/>
      <c r="J9" s="1"/>
      <c r="K9" s="1"/>
      <c r="L9" s="1"/>
      <c r="M9" s="2" t="s">
        <v>49</v>
      </c>
      <c r="N9" s="1"/>
      <c r="O9" s="1"/>
    </row>
    <row r="10" spans="1:18" x14ac:dyDescent="0.2">
      <c r="A10" t="s">
        <v>24</v>
      </c>
      <c r="B10" s="1"/>
      <c r="C10" s="1"/>
      <c r="D10" s="1"/>
      <c r="E10" s="1"/>
      <c r="F10" s="1" t="s">
        <v>48</v>
      </c>
      <c r="G10" s="2" t="s">
        <v>49</v>
      </c>
      <c r="H10" s="1"/>
      <c r="I10" s="1"/>
      <c r="J10" s="1"/>
      <c r="K10" s="1"/>
      <c r="L10" s="1"/>
      <c r="M10" s="2" t="s">
        <v>47</v>
      </c>
      <c r="N10" s="1"/>
      <c r="O10" s="1"/>
    </row>
    <row r="11" spans="1:18" x14ac:dyDescent="0.2">
      <c r="A11" t="s">
        <v>25</v>
      </c>
      <c r="B11" s="1"/>
      <c r="C11" s="1"/>
      <c r="D11" s="1"/>
      <c r="E11" s="1"/>
      <c r="F11" s="1"/>
      <c r="G11" s="1" t="s">
        <v>48</v>
      </c>
      <c r="H11" s="1"/>
      <c r="I11" s="1"/>
      <c r="J11" s="1"/>
      <c r="K11" s="2" t="s">
        <v>49</v>
      </c>
      <c r="L11" s="1"/>
      <c r="M11" s="1"/>
      <c r="N11" s="1" t="s">
        <v>17</v>
      </c>
      <c r="O11" s="1" t="s">
        <v>17</v>
      </c>
    </row>
    <row r="12" spans="1:18" x14ac:dyDescent="0.2">
      <c r="A12" t="s">
        <v>26</v>
      </c>
      <c r="B12" s="1"/>
      <c r="C12" s="1"/>
      <c r="D12" s="1"/>
      <c r="E12" s="1"/>
      <c r="F12" s="1"/>
      <c r="G12" s="1" t="s">
        <v>48</v>
      </c>
      <c r="H12" s="1"/>
      <c r="I12" s="1"/>
      <c r="J12" s="1" t="s">
        <v>48</v>
      </c>
      <c r="K12" s="1"/>
      <c r="L12" s="1" t="s">
        <v>48</v>
      </c>
      <c r="M12" s="1"/>
      <c r="N12" s="1"/>
      <c r="O12" s="1"/>
    </row>
    <row r="13" spans="1:18" x14ac:dyDescent="0.2">
      <c r="A13" t="s">
        <v>27</v>
      </c>
      <c r="B13" s="1"/>
      <c r="C13" s="1"/>
      <c r="D13" s="1"/>
      <c r="E13" s="1" t="s">
        <v>48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8" x14ac:dyDescent="0.2">
      <c r="A14" t="s">
        <v>28</v>
      </c>
      <c r="B14" s="2" t="s">
        <v>50</v>
      </c>
      <c r="C14" s="1"/>
      <c r="D14" s="1"/>
      <c r="E14" s="1"/>
      <c r="F14" s="1"/>
      <c r="G14" s="2" t="s">
        <v>49</v>
      </c>
      <c r="H14" s="1"/>
      <c r="I14" s="1"/>
      <c r="J14" s="1" t="s">
        <v>48</v>
      </c>
      <c r="K14" s="1"/>
      <c r="L14" s="1" t="s">
        <v>48</v>
      </c>
      <c r="M14" s="1"/>
      <c r="N14" s="1"/>
      <c r="O14" s="1"/>
    </row>
    <row r="15" spans="1:18" x14ac:dyDescent="0.2">
      <c r="A15" t="s">
        <v>29</v>
      </c>
      <c r="B15" s="1"/>
      <c r="C15" s="2" t="s">
        <v>47</v>
      </c>
      <c r="D15" s="1"/>
      <c r="E15" s="1"/>
      <c r="F15" s="1"/>
      <c r="G15" s="1"/>
      <c r="H15" s="1"/>
      <c r="I15" s="1"/>
      <c r="J15" s="1"/>
      <c r="K15" s="1"/>
      <c r="L15" s="1"/>
      <c r="M15" s="1" t="s">
        <v>48</v>
      </c>
      <c r="N15" s="1"/>
      <c r="O15" s="1"/>
    </row>
    <row r="16" spans="1:18" x14ac:dyDescent="0.2">
      <c r="A16" t="s">
        <v>30</v>
      </c>
      <c r="B16" s="1"/>
      <c r="C16" s="1"/>
      <c r="D16" s="1"/>
      <c r="E16" s="1"/>
      <c r="F16" s="1" t="s">
        <v>48</v>
      </c>
      <c r="G16" s="1"/>
      <c r="H16" s="1"/>
      <c r="I16" s="1"/>
      <c r="J16" s="1" t="s">
        <v>48</v>
      </c>
      <c r="K16" s="1"/>
      <c r="L16" s="2" t="s">
        <v>49</v>
      </c>
      <c r="M16" s="2" t="s">
        <v>49</v>
      </c>
      <c r="N16" s="1"/>
      <c r="O16" s="1"/>
    </row>
    <row r="17" spans="1:15" x14ac:dyDescent="0.2">
      <c r="A17" t="s">
        <v>31</v>
      </c>
      <c r="B17" s="1"/>
      <c r="C17" s="1"/>
      <c r="D17" s="1"/>
      <c r="E17" s="1"/>
      <c r="F17" s="1"/>
      <c r="G17" s="1"/>
      <c r="H17" s="1"/>
      <c r="I17" s="1"/>
      <c r="J17" s="1"/>
      <c r="K17" s="2" t="s">
        <v>49</v>
      </c>
      <c r="L17" s="1"/>
      <c r="M17" s="1"/>
      <c r="N17" s="1" t="s">
        <v>17</v>
      </c>
      <c r="O17" s="1"/>
    </row>
    <row r="18" spans="1:15" x14ac:dyDescent="0.2">
      <c r="A18" t="s">
        <v>32</v>
      </c>
      <c r="B18" s="1"/>
      <c r="C18" s="1"/>
      <c r="D18" s="1"/>
      <c r="E18" s="1"/>
      <c r="F18" s="1"/>
      <c r="G18" s="1" t="s">
        <v>48</v>
      </c>
      <c r="H18" s="1"/>
      <c r="I18" s="1"/>
      <c r="J18" s="1"/>
      <c r="K18" s="1"/>
      <c r="L18" s="1"/>
      <c r="M18" s="2" t="s">
        <v>49</v>
      </c>
      <c r="N18" s="1"/>
      <c r="O18" s="1"/>
    </row>
    <row r="19" spans="1:15" x14ac:dyDescent="0.2">
      <c r="A19" t="s">
        <v>33</v>
      </c>
      <c r="B19" s="1"/>
      <c r="C19" s="1"/>
      <c r="D19" s="1"/>
      <c r="E19" s="1"/>
      <c r="F19" s="1"/>
      <c r="G19" s="2" t="s">
        <v>49</v>
      </c>
      <c r="H19" s="1"/>
      <c r="I19" s="1"/>
      <c r="J19" s="1"/>
      <c r="K19" s="1"/>
      <c r="L19" s="1"/>
      <c r="M19" s="2" t="s">
        <v>51</v>
      </c>
      <c r="N19" s="1"/>
      <c r="O19" s="1"/>
    </row>
    <row r="20" spans="1:15" x14ac:dyDescent="0.2">
      <c r="A20" t="s">
        <v>34</v>
      </c>
      <c r="B20" s="1"/>
      <c r="C20" s="1"/>
      <c r="D20" s="1"/>
      <c r="E20" s="2" t="s">
        <v>49</v>
      </c>
      <c r="F20" s="1"/>
      <c r="G20" s="1"/>
      <c r="H20" s="1"/>
      <c r="I20" s="1"/>
      <c r="J20" s="2" t="s">
        <v>47</v>
      </c>
      <c r="K20" s="1"/>
      <c r="L20" s="2" t="s">
        <v>47</v>
      </c>
      <c r="M20" s="1"/>
      <c r="N20" s="1"/>
      <c r="O20" s="1"/>
    </row>
    <row r="21" spans="1:15" x14ac:dyDescent="0.2">
      <c r="A21" t="s">
        <v>35</v>
      </c>
      <c r="B21" s="1"/>
      <c r="C21" s="1"/>
      <c r="D21" s="1"/>
      <c r="E21" s="2" t="s">
        <v>52</v>
      </c>
      <c r="F21" s="1"/>
      <c r="G21" s="1"/>
      <c r="H21" s="1"/>
      <c r="I21" s="1"/>
      <c r="J21" s="2" t="s">
        <v>50</v>
      </c>
      <c r="K21" s="1"/>
      <c r="L21" s="2" t="s">
        <v>50</v>
      </c>
      <c r="M21" s="1"/>
      <c r="N21" s="1"/>
      <c r="O21" s="1"/>
    </row>
    <row r="22" spans="1:15" x14ac:dyDescent="0.2">
      <c r="A22" t="s">
        <v>36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 t="s">
        <v>49</v>
      </c>
      <c r="N22" s="1"/>
      <c r="O22" s="1"/>
    </row>
    <row r="23" spans="1:15" x14ac:dyDescent="0.2">
      <c r="A23" t="s">
        <v>37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t="s">
        <v>38</v>
      </c>
      <c r="B24" s="1"/>
      <c r="C24" s="1"/>
      <c r="D24" s="1"/>
      <c r="E24" s="1" t="s">
        <v>53</v>
      </c>
      <c r="F24" s="1"/>
      <c r="G24" s="1"/>
      <c r="H24" s="1"/>
      <c r="I24" s="1"/>
      <c r="J24" s="1" t="s">
        <v>53</v>
      </c>
      <c r="K24" s="1"/>
      <c r="L24" s="1" t="s">
        <v>53</v>
      </c>
      <c r="M24" s="1"/>
      <c r="N24" s="1"/>
      <c r="O24" s="1"/>
    </row>
    <row r="25" spans="1:15" x14ac:dyDescent="0.2">
      <c r="A25" t="s">
        <v>39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t="s">
        <v>40</v>
      </c>
      <c r="B26" s="1"/>
      <c r="C26" s="1"/>
      <c r="D26" s="1"/>
      <c r="E26" s="1"/>
      <c r="F26" s="1"/>
      <c r="G26" s="1"/>
      <c r="H26" s="1"/>
      <c r="I26" s="1"/>
      <c r="J26" s="2" t="s">
        <v>49</v>
      </c>
      <c r="K26" s="1"/>
      <c r="L26" s="2" t="s">
        <v>49</v>
      </c>
      <c r="M26" s="1"/>
      <c r="N26" s="1"/>
      <c r="O26" s="1"/>
    </row>
    <row r="27" spans="1:15" x14ac:dyDescent="0.2">
      <c r="A27" t="s">
        <v>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 t="s">
        <v>49</v>
      </c>
      <c r="N27" s="1"/>
      <c r="O27" s="1"/>
    </row>
    <row r="28" spans="1:15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1"/>
      <c r="O28" s="1"/>
    </row>
    <row r="29" spans="1:1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t="s">
        <v>42</v>
      </c>
      <c r="B30" s="1"/>
      <c r="C30" s="1"/>
      <c r="D30" s="1"/>
      <c r="E30" s="2" t="s">
        <v>49</v>
      </c>
      <c r="F30" s="1"/>
      <c r="G30" s="1"/>
      <c r="H30" s="1"/>
      <c r="I30" s="1"/>
      <c r="J30" s="2" t="s">
        <v>49</v>
      </c>
      <c r="K30" s="1"/>
      <c r="L30" s="2" t="s">
        <v>49</v>
      </c>
      <c r="M30" s="1"/>
      <c r="N30" s="1"/>
      <c r="O30" s="1"/>
    </row>
    <row r="31" spans="1:15" x14ac:dyDescent="0.2">
      <c r="A31" t="s">
        <v>43</v>
      </c>
      <c r="B31" s="1"/>
      <c r="C31" s="1"/>
      <c r="D31" s="1"/>
      <c r="E31" s="1"/>
      <c r="F31" s="1"/>
      <c r="G31" s="1"/>
      <c r="H31" s="1"/>
      <c r="I31" s="1"/>
      <c r="J31" s="2" t="s">
        <v>49</v>
      </c>
      <c r="K31" s="1"/>
      <c r="L31" s="2" t="s">
        <v>49</v>
      </c>
      <c r="M31" s="1"/>
      <c r="N31" s="1"/>
      <c r="O31" s="1" t="s">
        <v>17</v>
      </c>
    </row>
    <row r="32" spans="1:15" x14ac:dyDescent="0.2">
      <c r="A32" t="s">
        <v>44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 t="s">
        <v>49</v>
      </c>
      <c r="N32" s="1"/>
      <c r="O32" s="1"/>
    </row>
    <row r="33" spans="1:15" x14ac:dyDescent="0.2">
      <c r="A33" t="s">
        <v>45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 t="s">
        <v>47</v>
      </c>
      <c r="N33" s="1"/>
      <c r="O33" s="1"/>
    </row>
    <row r="34" spans="1:15" x14ac:dyDescent="0.2">
      <c r="A34" t="s">
        <v>46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 t="s">
        <v>51</v>
      </c>
      <c r="N34" s="1"/>
      <c r="O34" s="1"/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CF06-8DF8-4760-BF57-8DBD28F66104}">
  <dimension ref="A1:BB80"/>
  <sheetViews>
    <sheetView zoomScale="116" workbookViewId="0">
      <selection activeCell="D57" sqref="D57"/>
    </sheetView>
  </sheetViews>
  <sheetFormatPr baseColWidth="10" defaultColWidth="11.5" defaultRowHeight="15" x14ac:dyDescent="0.2"/>
  <cols>
    <col min="1" max="1" width="24" customWidth="1"/>
    <col min="15" max="15" width="12.33203125" customWidth="1"/>
  </cols>
  <sheetData>
    <row r="1" spans="1:17" x14ac:dyDescent="0.2">
      <c r="B1" s="24" t="s">
        <v>0</v>
      </c>
      <c r="C1" s="24"/>
      <c r="D1" s="24"/>
      <c r="E1" s="24"/>
      <c r="F1" s="24"/>
      <c r="G1" s="24"/>
      <c r="H1" s="24" t="s">
        <v>1</v>
      </c>
      <c r="I1" s="24"/>
      <c r="J1" s="24"/>
      <c r="K1" s="24"/>
      <c r="L1" s="24" t="s">
        <v>2</v>
      </c>
      <c r="M1" s="24"/>
      <c r="N1" s="24"/>
    </row>
    <row r="2" spans="1:17" x14ac:dyDescent="0.2">
      <c r="B2" s="3" t="s">
        <v>3</v>
      </c>
      <c r="C2" s="3" t="s">
        <v>4</v>
      </c>
      <c r="D2" s="3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3" t="s">
        <v>11</v>
      </c>
      <c r="K2" s="3" t="s">
        <v>12</v>
      </c>
      <c r="L2" s="3" t="s">
        <v>13</v>
      </c>
      <c r="M2" s="4" t="s">
        <v>14</v>
      </c>
      <c r="N2" s="4" t="s">
        <v>15</v>
      </c>
      <c r="O2" s="6" t="s">
        <v>54</v>
      </c>
      <c r="P2" t="s">
        <v>55</v>
      </c>
      <c r="Q2" s="5"/>
    </row>
    <row r="3" spans="1:17" x14ac:dyDescent="0.2">
      <c r="A3" s="7" t="s">
        <v>56</v>
      </c>
      <c r="P3" s="1" t="s">
        <v>57</v>
      </c>
      <c r="Q3" s="3"/>
    </row>
    <row r="4" spans="1:17" x14ac:dyDescent="0.2">
      <c r="A4" t="s">
        <v>29</v>
      </c>
      <c r="B4" s="1"/>
      <c r="C4" s="1">
        <v>-100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7" x14ac:dyDescent="0.2">
      <c r="A5" t="s">
        <v>58</v>
      </c>
      <c r="B5" s="1">
        <v>-100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t="s">
        <v>59</v>
      </c>
    </row>
    <row r="6" spans="1:17" x14ac:dyDescent="0.2">
      <c r="A6" t="s">
        <v>21</v>
      </c>
      <c r="B6" s="1"/>
      <c r="C6" s="1"/>
      <c r="D6" s="1">
        <v>-100</v>
      </c>
      <c r="E6" s="1"/>
      <c r="F6" s="1"/>
      <c r="G6" s="1"/>
      <c r="H6" s="1"/>
      <c r="I6" s="1"/>
      <c r="J6" s="1"/>
      <c r="K6" s="1"/>
      <c r="L6" s="1">
        <v>40</v>
      </c>
      <c r="M6" s="1"/>
      <c r="N6" s="1"/>
      <c r="O6" t="s">
        <v>60</v>
      </c>
      <c r="P6" t="s">
        <v>61</v>
      </c>
    </row>
    <row r="7" spans="1:17" x14ac:dyDescent="0.2">
      <c r="A7" t="s">
        <v>23</v>
      </c>
      <c r="B7" s="1"/>
      <c r="C7" s="1"/>
      <c r="D7" s="1"/>
      <c r="E7" s="1"/>
      <c r="F7" s="1">
        <v>50</v>
      </c>
      <c r="G7" s="1">
        <v>20</v>
      </c>
      <c r="H7" s="1"/>
      <c r="I7" s="1"/>
      <c r="J7" s="1"/>
      <c r="K7" s="1"/>
      <c r="L7" s="1">
        <v>50</v>
      </c>
      <c r="M7" s="1"/>
      <c r="N7" s="1"/>
      <c r="O7" t="s">
        <v>60</v>
      </c>
    </row>
    <row r="8" spans="1:17" x14ac:dyDescent="0.2">
      <c r="A8" t="s">
        <v>24</v>
      </c>
      <c r="B8" s="1"/>
      <c r="C8" s="1"/>
      <c r="D8" s="1"/>
      <c r="E8" s="1"/>
      <c r="F8" s="1">
        <v>60</v>
      </c>
      <c r="G8" s="1">
        <v>50</v>
      </c>
      <c r="H8" s="1"/>
      <c r="I8" s="1"/>
      <c r="J8" s="1"/>
      <c r="K8" s="1"/>
      <c r="L8" s="1">
        <v>200</v>
      </c>
      <c r="M8" s="1"/>
      <c r="N8" s="1"/>
      <c r="O8" t="s">
        <v>60</v>
      </c>
    </row>
    <row r="9" spans="1:17" x14ac:dyDescent="0.2">
      <c r="A9" t="s">
        <v>28</v>
      </c>
      <c r="B9" s="1"/>
      <c r="C9" s="1"/>
      <c r="D9" s="1"/>
      <c r="E9" s="1"/>
      <c r="F9" s="1"/>
      <c r="G9" s="1">
        <v>5</v>
      </c>
      <c r="H9" s="1"/>
      <c r="I9" s="1"/>
      <c r="J9" s="1" t="s">
        <v>17</v>
      </c>
      <c r="K9" s="1"/>
      <c r="L9" s="1"/>
      <c r="M9" s="1"/>
      <c r="N9" s="1"/>
    </row>
    <row r="10" spans="1:17" x14ac:dyDescent="0.2">
      <c r="A10" t="s">
        <v>62</v>
      </c>
      <c r="B10" s="1"/>
      <c r="C10" s="1"/>
      <c r="D10" s="1"/>
      <c r="E10" s="1">
        <v>100</v>
      </c>
      <c r="F10" s="1"/>
      <c r="H10" s="1"/>
      <c r="I10" s="1"/>
      <c r="J10" s="1" t="s">
        <v>17</v>
      </c>
      <c r="K10" s="1"/>
      <c r="L10" s="1"/>
      <c r="O10" t="s">
        <v>63</v>
      </c>
    </row>
    <row r="11" spans="1:17" x14ac:dyDescent="0.2">
      <c r="A11" t="s">
        <v>64</v>
      </c>
      <c r="B11" s="1"/>
      <c r="C11" s="1"/>
      <c r="D11" s="1"/>
      <c r="E11" s="1">
        <v>50</v>
      </c>
      <c r="F11" s="1"/>
      <c r="H11" s="1"/>
      <c r="I11" s="1"/>
      <c r="J11" s="1" t="s">
        <v>17</v>
      </c>
      <c r="K11" s="1"/>
      <c r="L11" s="1"/>
      <c r="O11" t="s">
        <v>63</v>
      </c>
    </row>
    <row r="12" spans="1:17" x14ac:dyDescent="0.2">
      <c r="A12" t="s">
        <v>65</v>
      </c>
      <c r="B12" s="1"/>
      <c r="C12" s="1"/>
      <c r="D12" s="1"/>
      <c r="E12" s="1" t="s">
        <v>66</v>
      </c>
      <c r="F12" s="1"/>
      <c r="H12" s="1"/>
      <c r="I12" s="1"/>
      <c r="J12" s="1"/>
      <c r="K12" s="1"/>
      <c r="L12" s="1"/>
    </row>
    <row r="13" spans="1:17" x14ac:dyDescent="0.2">
      <c r="A13" t="s">
        <v>20</v>
      </c>
      <c r="B13" s="1"/>
      <c r="C13" s="1"/>
      <c r="D13" s="1"/>
      <c r="E13" s="1"/>
      <c r="F13" s="1">
        <v>20</v>
      </c>
      <c r="G13" s="1"/>
      <c r="H13" s="1"/>
      <c r="I13" s="1"/>
      <c r="J13" s="1" t="s">
        <v>17</v>
      </c>
      <c r="K13" s="1"/>
      <c r="L13" s="1">
        <v>60</v>
      </c>
      <c r="O13" t="s">
        <v>60</v>
      </c>
    </row>
    <row r="14" spans="1:17" x14ac:dyDescent="0.2">
      <c r="A14" t="s">
        <v>16</v>
      </c>
      <c r="B14" s="1"/>
      <c r="C14" s="1"/>
      <c r="D14" s="1"/>
      <c r="E14" s="1"/>
      <c r="F14" s="1"/>
      <c r="G14" s="1"/>
      <c r="H14" s="1"/>
      <c r="I14" s="1"/>
      <c r="J14" s="1">
        <v>3</v>
      </c>
      <c r="K14" s="1"/>
      <c r="L14" s="1"/>
      <c r="M14" s="1"/>
      <c r="N14" s="1"/>
    </row>
    <row r="15" spans="1:17" x14ac:dyDescent="0.2">
      <c r="A15" t="s">
        <v>30</v>
      </c>
      <c r="B15" s="1"/>
      <c r="C15" s="1"/>
      <c r="D15" s="1"/>
      <c r="E15" s="1"/>
      <c r="F15" s="1">
        <v>20</v>
      </c>
      <c r="G15" s="1"/>
      <c r="H15" s="1"/>
      <c r="I15" s="1"/>
      <c r="J15" s="1" t="s">
        <v>17</v>
      </c>
      <c r="K15" s="1"/>
      <c r="L15" s="1">
        <v>12</v>
      </c>
      <c r="M15" s="1"/>
      <c r="N15" s="1"/>
      <c r="O15" t="s">
        <v>67</v>
      </c>
    </row>
    <row r="16" spans="1:17" x14ac:dyDescent="0.2">
      <c r="A16" t="s">
        <v>31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17</v>
      </c>
      <c r="L16" s="1"/>
      <c r="M16" s="1" t="s">
        <v>17</v>
      </c>
      <c r="N16" s="1"/>
      <c r="P16" s="1"/>
    </row>
    <row r="17" spans="1:16" x14ac:dyDescent="0.2">
      <c r="A17" t="s">
        <v>33</v>
      </c>
      <c r="B17" s="1"/>
      <c r="C17" s="1"/>
      <c r="D17" s="1"/>
      <c r="E17" s="1"/>
      <c r="F17" s="1"/>
      <c r="G17" s="1">
        <v>2</v>
      </c>
      <c r="H17" s="1"/>
      <c r="I17" s="1"/>
      <c r="J17" s="1"/>
      <c r="K17" s="1"/>
      <c r="L17" s="1">
        <v>4</v>
      </c>
    </row>
    <row r="18" spans="1:16" x14ac:dyDescent="0.2">
      <c r="A18" t="s">
        <v>36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5</v>
      </c>
      <c r="O18" t="s">
        <v>68</v>
      </c>
    </row>
    <row r="20" spans="1:16" x14ac:dyDescent="0.2">
      <c r="A20" s="7" t="s">
        <v>69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6" x14ac:dyDescent="0.2">
      <c r="A21" t="s">
        <v>32</v>
      </c>
      <c r="B21" s="1"/>
      <c r="C21" s="1"/>
      <c r="D21" s="1"/>
      <c r="E21" s="1"/>
      <c r="F21" s="1"/>
      <c r="G21" s="1">
        <v>20</v>
      </c>
      <c r="H21" s="1"/>
      <c r="I21" s="1"/>
      <c r="J21" s="1"/>
      <c r="K21" s="1"/>
      <c r="L21" s="1">
        <v>100</v>
      </c>
      <c r="M21" s="1"/>
      <c r="N21" s="1"/>
      <c r="O21" t="s">
        <v>60</v>
      </c>
    </row>
    <row r="22" spans="1:16" x14ac:dyDescent="0.2">
      <c r="A22" t="s">
        <v>41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5</v>
      </c>
      <c r="M22" s="1"/>
      <c r="N22" s="1"/>
      <c r="O22" t="s">
        <v>68</v>
      </c>
    </row>
    <row r="23" spans="1:16" x14ac:dyDescent="0.2">
      <c r="A23" t="s">
        <v>70</v>
      </c>
      <c r="B23" s="1"/>
      <c r="C23" s="1"/>
      <c r="D23" s="1"/>
      <c r="E23" s="1"/>
      <c r="F23" s="1"/>
      <c r="G23" s="1">
        <v>10</v>
      </c>
      <c r="H23" s="1"/>
      <c r="I23" s="1"/>
      <c r="J23" s="1"/>
      <c r="K23" s="1"/>
      <c r="L23" s="1"/>
      <c r="M23" s="1"/>
      <c r="N23" s="1"/>
      <c r="P23" s="1"/>
    </row>
    <row r="24" spans="1:16" x14ac:dyDescent="0.2">
      <c r="A24" t="s">
        <v>22</v>
      </c>
      <c r="B24" s="1"/>
      <c r="C24" s="1"/>
      <c r="D24" s="1"/>
      <c r="E24" s="1"/>
      <c r="F24" s="1">
        <v>20</v>
      </c>
      <c r="G24" s="1"/>
      <c r="H24" s="1"/>
      <c r="I24" s="1"/>
      <c r="J24" s="1"/>
      <c r="K24" s="1"/>
      <c r="L24" s="1">
        <v>10</v>
      </c>
      <c r="M24" s="1"/>
      <c r="N24" s="1"/>
      <c r="O24" t="s">
        <v>60</v>
      </c>
    </row>
    <row r="25" spans="1:16" x14ac:dyDescent="0.2">
      <c r="A25" t="s">
        <v>71</v>
      </c>
      <c r="B25" s="1"/>
      <c r="C25" s="1"/>
      <c r="D25" s="1"/>
      <c r="E25" s="1"/>
      <c r="F25" s="1"/>
      <c r="G25" s="1"/>
      <c r="H25" s="1"/>
      <c r="I25" s="1"/>
      <c r="J25" s="1"/>
      <c r="K25" s="1" t="s">
        <v>17</v>
      </c>
      <c r="L25" s="1"/>
      <c r="M25" s="1" t="s">
        <v>17</v>
      </c>
      <c r="N25" s="1"/>
      <c r="O25" t="s">
        <v>72</v>
      </c>
    </row>
    <row r="26" spans="1:16" x14ac:dyDescent="0.2">
      <c r="A26" t="s">
        <v>26</v>
      </c>
      <c r="B26" s="1"/>
      <c r="C26" s="1"/>
      <c r="D26" s="1"/>
      <c r="E26" s="1"/>
      <c r="F26" s="1"/>
      <c r="G26" s="1">
        <v>10</v>
      </c>
      <c r="H26" s="1"/>
      <c r="I26" s="1"/>
      <c r="J26" s="1">
        <v>100</v>
      </c>
      <c r="K26" s="1"/>
      <c r="L26" s="1"/>
      <c r="M26" s="1"/>
      <c r="N26" s="1"/>
      <c r="O26" t="s">
        <v>73</v>
      </c>
    </row>
    <row r="27" spans="1:16" x14ac:dyDescent="0.2">
      <c r="A27" t="s">
        <v>27</v>
      </c>
      <c r="B27" s="1"/>
      <c r="C27" s="1"/>
      <c r="D27" s="1"/>
      <c r="E27" s="1">
        <v>20</v>
      </c>
      <c r="F27" s="1"/>
      <c r="G27" s="1"/>
      <c r="H27" s="1"/>
      <c r="I27" s="1"/>
      <c r="J27" s="1"/>
      <c r="K27" s="1"/>
      <c r="L27" s="1"/>
      <c r="M27" s="1"/>
      <c r="N27" s="1"/>
    </row>
    <row r="28" spans="1:16" x14ac:dyDescent="0.2">
      <c r="A28" t="s">
        <v>37</v>
      </c>
      <c r="B28" s="1"/>
      <c r="C28" s="1"/>
      <c r="D28" s="1"/>
      <c r="E28" s="1"/>
      <c r="F28" s="1"/>
      <c r="G28" s="1"/>
      <c r="H28" s="1"/>
      <c r="I28" s="1"/>
      <c r="J28" s="1">
        <v>100</v>
      </c>
      <c r="K28" s="1"/>
      <c r="L28" s="1"/>
      <c r="M28" s="1"/>
      <c r="N28" s="1"/>
      <c r="O28" t="s">
        <v>73</v>
      </c>
    </row>
    <row r="29" spans="1:16" x14ac:dyDescent="0.2">
      <c r="A29" t="s">
        <v>38</v>
      </c>
      <c r="B29" s="1"/>
      <c r="C29" s="1"/>
      <c r="D29" s="1"/>
      <c r="E29" s="1">
        <v>-20</v>
      </c>
      <c r="F29" s="1"/>
      <c r="G29" s="1"/>
      <c r="H29" s="1"/>
      <c r="I29" s="1"/>
      <c r="J29" s="1"/>
      <c r="K29" s="1"/>
      <c r="L29" s="1"/>
      <c r="M29" s="1"/>
      <c r="N29" s="1"/>
    </row>
    <row r="30" spans="1:16" x14ac:dyDescent="0.2">
      <c r="A30" t="s">
        <v>40</v>
      </c>
      <c r="B30" s="1"/>
      <c r="C30" s="1"/>
      <c r="D30" s="1"/>
      <c r="E30" s="1"/>
      <c r="F30" s="1"/>
      <c r="G30" s="1"/>
      <c r="H30" s="1"/>
      <c r="I30" s="1"/>
      <c r="J30" s="1" t="s">
        <v>17</v>
      </c>
      <c r="K30" s="1"/>
      <c r="L30" s="1"/>
      <c r="M30" s="1"/>
      <c r="N30" s="1"/>
    </row>
    <row r="31" spans="1:16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6" x14ac:dyDescent="0.2">
      <c r="A32" s="7" t="s">
        <v>74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5" x14ac:dyDescent="0.2">
      <c r="A33" s="13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5" x14ac:dyDescent="0.2">
      <c r="A34" s="14" t="s">
        <v>75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76</v>
      </c>
    </row>
    <row r="35" spans="1:15" x14ac:dyDescent="0.2">
      <c r="A35" s="14" t="s">
        <v>77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 t="s">
        <v>78</v>
      </c>
    </row>
    <row r="36" spans="1:15" x14ac:dyDescent="0.2">
      <c r="A36" s="14" t="s">
        <v>79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 t="s">
        <v>80</v>
      </c>
    </row>
    <row r="37" spans="1:15" x14ac:dyDescent="0.2">
      <c r="A37" s="13" t="s">
        <v>81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x14ac:dyDescent="0.2">
      <c r="A38" s="15" t="s">
        <v>82</v>
      </c>
      <c r="B38" s="1"/>
      <c r="C38" s="1"/>
      <c r="D38" s="1"/>
      <c r="E38" s="1"/>
      <c r="F38" s="1"/>
      <c r="G38" s="1"/>
      <c r="H38" s="1"/>
      <c r="I38" s="1"/>
      <c r="J38" s="1">
        <v>2</v>
      </c>
      <c r="K38" s="1"/>
      <c r="L38" s="1"/>
      <c r="M38" s="1"/>
      <c r="N38" s="1" t="s">
        <v>83</v>
      </c>
      <c r="O38" t="s">
        <v>84</v>
      </c>
    </row>
    <row r="39" spans="1:15" x14ac:dyDescent="0.2">
      <c r="A39" s="15" t="s">
        <v>85</v>
      </c>
      <c r="B39" s="1"/>
      <c r="C39" s="1"/>
      <c r="D39" s="1"/>
      <c r="E39" s="1"/>
      <c r="F39" s="1"/>
      <c r="G39" s="1"/>
      <c r="H39" s="1"/>
      <c r="I39" s="1"/>
      <c r="J39" s="1">
        <v>3.3</v>
      </c>
      <c r="K39" s="1"/>
      <c r="L39" s="1"/>
      <c r="M39" s="1"/>
      <c r="N39" s="1" t="s">
        <v>86</v>
      </c>
      <c r="O39" t="s">
        <v>84</v>
      </c>
    </row>
    <row r="40" spans="1:15" x14ac:dyDescent="0.2">
      <c r="A40" s="15" t="s">
        <v>87</v>
      </c>
      <c r="B40" s="1"/>
      <c r="C40" s="1"/>
      <c r="D40" s="1"/>
      <c r="E40" s="1"/>
      <c r="F40" s="1"/>
      <c r="G40" s="1"/>
      <c r="H40" s="1"/>
      <c r="I40" s="1"/>
      <c r="J40" s="1">
        <v>5</v>
      </c>
      <c r="K40" s="1"/>
      <c r="L40" s="1"/>
      <c r="M40" s="1"/>
      <c r="N40" s="1" t="s">
        <v>88</v>
      </c>
      <c r="O40" t="s">
        <v>84</v>
      </c>
    </row>
    <row r="41" spans="1:15" x14ac:dyDescent="0.2">
      <c r="A41" s="13" t="s">
        <v>89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x14ac:dyDescent="0.2">
      <c r="A42" s="14" t="s">
        <v>90</v>
      </c>
      <c r="B42" s="1"/>
      <c r="C42" s="1"/>
      <c r="D42" s="1"/>
      <c r="E42" s="1"/>
      <c r="F42" s="1"/>
      <c r="G42" s="1"/>
      <c r="H42" s="1"/>
      <c r="I42" s="1"/>
      <c r="J42" s="1">
        <v>84</v>
      </c>
      <c r="L42" s="1"/>
      <c r="M42" s="1"/>
      <c r="N42" s="1" t="s">
        <v>91</v>
      </c>
    </row>
    <row r="43" spans="1:15" x14ac:dyDescent="0.2">
      <c r="A43" s="14" t="s">
        <v>92</v>
      </c>
      <c r="B43" s="1"/>
      <c r="C43" s="1"/>
      <c r="D43" s="1"/>
      <c r="E43" s="1"/>
      <c r="F43" s="1"/>
      <c r="G43" s="1"/>
      <c r="H43" s="1"/>
      <c r="I43" s="1"/>
      <c r="J43" s="1">
        <v>74</v>
      </c>
      <c r="L43" s="1"/>
      <c r="M43" s="1"/>
      <c r="N43" s="1" t="s">
        <v>93</v>
      </c>
    </row>
    <row r="44" spans="1:15" x14ac:dyDescent="0.2">
      <c r="A44" s="14" t="s">
        <v>94</v>
      </c>
      <c r="B44" s="1"/>
      <c r="C44" s="1"/>
      <c r="D44" s="1"/>
      <c r="E44" s="1"/>
      <c r="F44" s="1"/>
      <c r="G44" s="1"/>
      <c r="H44" s="1"/>
      <c r="I44" s="1"/>
      <c r="J44" s="1">
        <v>54</v>
      </c>
      <c r="L44" s="1"/>
      <c r="M44" s="1"/>
      <c r="N44" s="1" t="s">
        <v>88</v>
      </c>
    </row>
    <row r="45" spans="1:15" x14ac:dyDescent="0.2">
      <c r="A45" s="13" t="s">
        <v>95</v>
      </c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</row>
    <row r="46" spans="1:15" x14ac:dyDescent="0.2">
      <c r="A46" s="15" t="s">
        <v>96</v>
      </c>
      <c r="B46" s="1"/>
      <c r="C46" s="1"/>
      <c r="D46" s="1"/>
      <c r="E46" s="1"/>
      <c r="F46" s="1"/>
      <c r="G46" s="1"/>
      <c r="H46" s="1"/>
      <c r="I46" s="1"/>
      <c r="J46" s="1">
        <v>40</v>
      </c>
      <c r="K46" s="6">
        <v>1900</v>
      </c>
      <c r="L46" s="1"/>
      <c r="M46" s="1"/>
      <c r="N46" s="1" t="s">
        <v>97</v>
      </c>
      <c r="O46" t="s">
        <v>98</v>
      </c>
    </row>
    <row r="47" spans="1:15" x14ac:dyDescent="0.2">
      <c r="A47" s="15" t="s">
        <v>99</v>
      </c>
      <c r="B47" s="1"/>
      <c r="C47" s="1"/>
      <c r="D47" s="1"/>
      <c r="E47" s="1"/>
      <c r="F47" s="1"/>
      <c r="G47" s="1"/>
      <c r="H47" s="1"/>
      <c r="I47" s="1"/>
      <c r="J47" s="1">
        <v>45</v>
      </c>
      <c r="K47" s="6">
        <v>1600</v>
      </c>
      <c r="L47" s="1"/>
      <c r="M47" s="1"/>
      <c r="N47" s="1" t="s">
        <v>88</v>
      </c>
      <c r="O47" t="s">
        <v>98</v>
      </c>
    </row>
    <row r="48" spans="1:15" x14ac:dyDescent="0.2">
      <c r="A48" s="15" t="s">
        <v>100</v>
      </c>
      <c r="B48" s="1"/>
      <c r="C48" s="1"/>
      <c r="D48" s="1"/>
      <c r="E48" s="1"/>
      <c r="F48" s="1"/>
      <c r="G48" s="1"/>
      <c r="H48" s="1"/>
      <c r="I48" s="1"/>
      <c r="J48" s="1">
        <v>50</v>
      </c>
      <c r="K48" s="6">
        <v>700</v>
      </c>
      <c r="L48" s="1"/>
      <c r="M48" s="1"/>
      <c r="N48" s="1" t="s">
        <v>101</v>
      </c>
      <c r="O48" t="s">
        <v>98</v>
      </c>
    </row>
    <row r="49" spans="1:15" x14ac:dyDescent="0.2">
      <c r="A49" s="17" t="s">
        <v>102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5" x14ac:dyDescent="0.2">
      <c r="A50" s="18" t="s">
        <v>103</v>
      </c>
      <c r="B50" s="1"/>
      <c r="C50" s="1"/>
      <c r="D50" s="1"/>
      <c r="E50" s="1"/>
      <c r="F50" s="1"/>
      <c r="G50" s="1"/>
      <c r="H50" s="1"/>
      <c r="I50" s="1"/>
      <c r="J50" s="1">
        <v>1.23</v>
      </c>
      <c r="K50" s="1">
        <v>2350</v>
      </c>
      <c r="L50" s="1"/>
      <c r="M50" s="1"/>
      <c r="N50" s="1" t="s">
        <v>88</v>
      </c>
      <c r="O50" t="s">
        <v>98</v>
      </c>
    </row>
    <row r="51" spans="1:15" x14ac:dyDescent="0.2">
      <c r="A51" s="18" t="s">
        <v>104</v>
      </c>
      <c r="B51" s="1"/>
      <c r="C51" s="1"/>
      <c r="D51" s="1"/>
      <c r="E51" s="1"/>
      <c r="F51" s="1"/>
      <c r="G51" s="1"/>
      <c r="H51" s="1"/>
      <c r="I51" s="1"/>
      <c r="J51" s="1">
        <v>1</v>
      </c>
      <c r="K51" s="1">
        <v>4790</v>
      </c>
      <c r="L51" s="1"/>
      <c r="M51" s="1"/>
      <c r="N51" s="1" t="s">
        <v>97</v>
      </c>
      <c r="O51" t="s">
        <v>98</v>
      </c>
    </row>
    <row r="52" spans="1:15" x14ac:dyDescent="0.2">
      <c r="A52" s="18" t="s">
        <v>105</v>
      </c>
      <c r="B52" s="1"/>
      <c r="C52" s="1"/>
      <c r="D52" s="1"/>
      <c r="E52" s="1"/>
      <c r="F52" s="1"/>
      <c r="G52" s="1"/>
      <c r="H52" s="1"/>
      <c r="I52" s="1"/>
      <c r="J52" s="1">
        <v>0.52</v>
      </c>
      <c r="K52" s="1">
        <v>4895</v>
      </c>
      <c r="L52" s="1"/>
      <c r="M52" s="1"/>
      <c r="N52" s="1" t="s">
        <v>86</v>
      </c>
      <c r="O52" t="s">
        <v>98</v>
      </c>
    </row>
    <row r="53" spans="1:15" x14ac:dyDescent="0.2">
      <c r="A53" s="19" t="s">
        <v>106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x14ac:dyDescent="0.2">
      <c r="A54" s="20" t="s">
        <v>107</v>
      </c>
      <c r="B54" s="1"/>
      <c r="C54" s="1"/>
      <c r="D54" s="1"/>
      <c r="E54" s="1"/>
      <c r="F54" s="1"/>
      <c r="G54" s="1"/>
      <c r="H54" s="1"/>
      <c r="I54" s="1"/>
      <c r="J54" s="1">
        <v>12</v>
      </c>
      <c r="K54" s="1">
        <v>620</v>
      </c>
      <c r="L54" s="1"/>
      <c r="M54" s="1"/>
      <c r="N54" s="1" t="s">
        <v>101</v>
      </c>
      <c r="O54" t="s">
        <v>108</v>
      </c>
    </row>
    <row r="55" spans="1:15" x14ac:dyDescent="0.2">
      <c r="A55" s="20" t="s">
        <v>109</v>
      </c>
      <c r="B55" s="1"/>
      <c r="C55" s="1"/>
      <c r="D55" s="1"/>
      <c r="E55" s="1"/>
      <c r="F55" s="1"/>
      <c r="G55" s="1"/>
      <c r="H55" s="1"/>
      <c r="I55" s="1"/>
      <c r="J55" s="1">
        <v>17</v>
      </c>
      <c r="K55" s="1">
        <v>630</v>
      </c>
      <c r="L55" s="1"/>
      <c r="M55" s="1"/>
      <c r="N55" s="1" t="s">
        <v>91</v>
      </c>
      <c r="O55" t="s">
        <v>108</v>
      </c>
    </row>
    <row r="56" spans="1:15" ht="16" x14ac:dyDescent="0.2">
      <c r="A56" s="21" t="s">
        <v>110</v>
      </c>
      <c r="B56" s="1"/>
      <c r="C56" s="1"/>
      <c r="D56" s="1"/>
      <c r="E56" s="1"/>
      <c r="F56" s="1"/>
      <c r="G56" s="1"/>
      <c r="H56" s="1"/>
      <c r="I56" s="1"/>
      <c r="J56" s="1">
        <v>30</v>
      </c>
      <c r="K56" s="1">
        <v>1600</v>
      </c>
      <c r="L56" s="1"/>
      <c r="M56" s="1"/>
      <c r="N56" s="1" t="s">
        <v>111</v>
      </c>
      <c r="O56" t="s">
        <v>108</v>
      </c>
    </row>
    <row r="57" spans="1:15" x14ac:dyDescent="0.2">
      <c r="A57" s="19" t="s">
        <v>112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5" x14ac:dyDescent="0.2">
      <c r="A58" s="22" t="s">
        <v>113</v>
      </c>
      <c r="B58" s="1"/>
      <c r="C58" s="1"/>
      <c r="D58" s="1"/>
      <c r="E58" s="1"/>
      <c r="F58" s="1"/>
      <c r="G58" s="1"/>
      <c r="H58" s="1"/>
      <c r="I58" s="1"/>
      <c r="J58" s="1">
        <v>4</v>
      </c>
      <c r="K58" s="1">
        <v>7</v>
      </c>
      <c r="L58" s="1"/>
      <c r="M58" s="1"/>
      <c r="N58" s="1"/>
      <c r="O58" t="s">
        <v>114</v>
      </c>
    </row>
    <row r="59" spans="1:15" x14ac:dyDescent="0.2">
      <c r="A59" s="22" t="s">
        <v>115</v>
      </c>
      <c r="B59" s="1"/>
      <c r="C59" s="1"/>
      <c r="D59" s="1"/>
      <c r="E59" s="1"/>
      <c r="F59" s="1"/>
      <c r="G59" s="1"/>
      <c r="H59" s="1"/>
      <c r="I59" s="1"/>
      <c r="J59" s="1">
        <v>5</v>
      </c>
      <c r="K59" s="1">
        <v>13</v>
      </c>
      <c r="L59" s="1"/>
      <c r="M59" s="1"/>
      <c r="N59" s="1"/>
      <c r="O59" t="s">
        <v>114</v>
      </c>
    </row>
    <row r="60" spans="1:15" ht="16" x14ac:dyDescent="0.2">
      <c r="A60" s="21" t="s">
        <v>116</v>
      </c>
      <c r="B60" s="1"/>
      <c r="C60" s="1"/>
      <c r="D60" s="1"/>
      <c r="E60" s="1"/>
      <c r="F60" s="1"/>
      <c r="G60" s="1"/>
      <c r="H60" s="1"/>
      <c r="I60" s="1"/>
      <c r="J60" s="1">
        <v>7</v>
      </c>
      <c r="K60" s="1">
        <v>20</v>
      </c>
      <c r="L60" s="1"/>
      <c r="M60" s="1"/>
      <c r="N60" s="1"/>
      <c r="O60" t="s">
        <v>114</v>
      </c>
    </row>
    <row r="61" spans="1:15" x14ac:dyDescent="0.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x14ac:dyDescent="0.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x14ac:dyDescent="0.2">
      <c r="A63" s="7" t="s">
        <v>117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x14ac:dyDescent="0.2">
      <c r="A64" t="s">
        <v>118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54" x14ac:dyDescent="0.2">
      <c r="A65" t="s">
        <v>119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54" x14ac:dyDescent="0.2">
      <c r="A66" t="s">
        <v>120</v>
      </c>
    </row>
    <row r="67" spans="1:54" x14ac:dyDescent="0.2">
      <c r="A67" t="s">
        <v>121</v>
      </c>
    </row>
    <row r="70" spans="1:54" x14ac:dyDescent="0.2">
      <c r="A70" s="7" t="s">
        <v>122</v>
      </c>
    </row>
    <row r="71" spans="1:54" s="1" customFormat="1" x14ac:dyDescent="0.2">
      <c r="A71" s="11" t="s">
        <v>118</v>
      </c>
      <c r="B71" s="9" t="s">
        <v>123</v>
      </c>
      <c r="C71" s="9" t="s">
        <v>124</v>
      </c>
      <c r="D71" s="1" t="s">
        <v>29</v>
      </c>
      <c r="E71" s="1" t="s">
        <v>58</v>
      </c>
      <c r="F71" s="9" t="s">
        <v>22</v>
      </c>
      <c r="G71" t="s">
        <v>70</v>
      </c>
      <c r="H71" s="1" t="s">
        <v>28</v>
      </c>
      <c r="I71" s="1" t="s">
        <v>29</v>
      </c>
      <c r="J71" s="1" t="s">
        <v>58</v>
      </c>
      <c r="K71" s="1" t="s">
        <v>32</v>
      </c>
      <c r="L71" t="s">
        <v>26</v>
      </c>
      <c r="M71" s="9" t="s">
        <v>20</v>
      </c>
      <c r="N71" s="1" t="s">
        <v>28</v>
      </c>
      <c r="O71" s="1" t="s">
        <v>29</v>
      </c>
      <c r="P71" s="1" t="s">
        <v>58</v>
      </c>
      <c r="Q71" s="9" t="s">
        <v>22</v>
      </c>
      <c r="R71" s="9" t="s">
        <v>125</v>
      </c>
      <c r="S71" s="9" t="s">
        <v>124</v>
      </c>
      <c r="T71" s="1" t="s">
        <v>44</v>
      </c>
      <c r="U71" s="1" t="s">
        <v>44</v>
      </c>
    </row>
    <row r="72" spans="1:54" s="1" customFormat="1" x14ac:dyDescent="0.2">
      <c r="A72" s="11" t="s">
        <v>119</v>
      </c>
      <c r="B72" s="9" t="s">
        <v>6</v>
      </c>
      <c r="C72" s="9" t="s">
        <v>5</v>
      </c>
      <c r="D72" s="9" t="s">
        <v>4</v>
      </c>
      <c r="E72" s="9" t="s">
        <v>3</v>
      </c>
      <c r="F72" s="9" t="s">
        <v>7</v>
      </c>
      <c r="G72" s="8" t="s">
        <v>8</v>
      </c>
      <c r="H72" s="9" t="s">
        <v>8</v>
      </c>
      <c r="I72" s="9" t="s">
        <v>4</v>
      </c>
      <c r="J72" s="9" t="s">
        <v>3</v>
      </c>
      <c r="K72" s="9" t="s">
        <v>8</v>
      </c>
      <c r="L72" s="9" t="s">
        <v>8</v>
      </c>
      <c r="M72" s="9" t="s">
        <v>7</v>
      </c>
      <c r="N72" s="9" t="s">
        <v>8</v>
      </c>
      <c r="O72" s="9" t="s">
        <v>4</v>
      </c>
      <c r="P72" s="9" t="s">
        <v>3</v>
      </c>
      <c r="Q72" s="9" t="s">
        <v>7</v>
      </c>
      <c r="R72" s="9" t="s">
        <v>7</v>
      </c>
      <c r="S72" s="9" t="s">
        <v>5</v>
      </c>
      <c r="T72" s="9" t="s">
        <v>8</v>
      </c>
      <c r="U72" s="9" t="s">
        <v>8</v>
      </c>
    </row>
    <row r="73" spans="1:54" s="1" customFormat="1" x14ac:dyDescent="0.2">
      <c r="A73" s="11" t="s">
        <v>120</v>
      </c>
      <c r="B73" s="1">
        <f>E11</f>
        <v>50</v>
      </c>
      <c r="C73" s="1">
        <f>D6</f>
        <v>-100</v>
      </c>
      <c r="D73" s="1">
        <f>C4</f>
        <v>-100</v>
      </c>
      <c r="E73" s="1">
        <f>B5</f>
        <v>-100</v>
      </c>
      <c r="F73" s="1">
        <f>F24</f>
        <v>20</v>
      </c>
      <c r="G73" s="1">
        <f>G23</f>
        <v>10</v>
      </c>
      <c r="H73" s="1">
        <f>G9</f>
        <v>5</v>
      </c>
      <c r="I73" s="1">
        <f>C4</f>
        <v>-100</v>
      </c>
      <c r="J73" s="1">
        <f>B5</f>
        <v>-100</v>
      </c>
      <c r="K73" s="1">
        <f>G21</f>
        <v>20</v>
      </c>
      <c r="L73" s="1">
        <f>G26</f>
        <v>10</v>
      </c>
      <c r="M73" s="1">
        <f>F13</f>
        <v>20</v>
      </c>
      <c r="N73" s="1">
        <f>G9</f>
        <v>5</v>
      </c>
      <c r="O73" s="1">
        <f>C4</f>
        <v>-100</v>
      </c>
      <c r="P73" s="1">
        <f>B5</f>
        <v>-100</v>
      </c>
      <c r="Q73" s="1">
        <f>F24</f>
        <v>20</v>
      </c>
      <c r="R73" s="1">
        <f>F13</f>
        <v>20</v>
      </c>
      <c r="S73" s="1">
        <f>D6</f>
        <v>-100</v>
      </c>
      <c r="T73" s="1">
        <f>F7</f>
        <v>50</v>
      </c>
      <c r="U73" s="1">
        <f>G7</f>
        <v>20</v>
      </c>
    </row>
    <row r="74" spans="1:54" s="1" customFormat="1" x14ac:dyDescent="0.2">
      <c r="A74" s="12" t="s">
        <v>121</v>
      </c>
      <c r="B74" s="10">
        <v>6</v>
      </c>
      <c r="C74" s="10" t="s">
        <v>126</v>
      </c>
      <c r="D74" s="10">
        <v>8</v>
      </c>
      <c r="E74" s="10">
        <v>8</v>
      </c>
      <c r="F74" s="10" t="s">
        <v>127</v>
      </c>
      <c r="G74" s="10" t="s">
        <v>128</v>
      </c>
      <c r="H74" s="10">
        <v>12</v>
      </c>
      <c r="I74" s="10">
        <v>12</v>
      </c>
      <c r="J74" s="10">
        <v>12</v>
      </c>
      <c r="K74" s="10">
        <v>12</v>
      </c>
      <c r="L74" s="10" t="s">
        <v>129</v>
      </c>
      <c r="M74" s="10">
        <v>16</v>
      </c>
      <c r="N74" s="10">
        <v>18</v>
      </c>
      <c r="O74" s="10">
        <v>18</v>
      </c>
      <c r="P74" s="10">
        <v>18</v>
      </c>
      <c r="Q74" s="10" t="s">
        <v>130</v>
      </c>
      <c r="R74" s="10">
        <v>20</v>
      </c>
      <c r="S74" s="10" t="s">
        <v>126</v>
      </c>
      <c r="T74" s="10">
        <v>21</v>
      </c>
      <c r="U74" s="10">
        <v>21</v>
      </c>
      <c r="X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</row>
    <row r="76" spans="1:54" x14ac:dyDescent="0.2">
      <c r="A76" s="7" t="s">
        <v>131</v>
      </c>
    </row>
    <row r="77" spans="1:54" x14ac:dyDescent="0.2">
      <c r="A77" t="s">
        <v>118</v>
      </c>
    </row>
    <row r="78" spans="1:54" x14ac:dyDescent="0.2">
      <c r="A78" t="s">
        <v>119</v>
      </c>
    </row>
    <row r="79" spans="1:54" x14ac:dyDescent="0.2">
      <c r="A79" t="s">
        <v>120</v>
      </c>
    </row>
    <row r="80" spans="1:54" x14ac:dyDescent="0.2">
      <c r="A80" t="s">
        <v>121</v>
      </c>
    </row>
  </sheetData>
  <mergeCells count="3">
    <mergeCell ref="B1:G1"/>
    <mergeCell ref="H1:K1"/>
    <mergeCell ref="L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B036-3395-2744-A46B-A3A75762D659}">
  <dimension ref="A1:K46"/>
  <sheetViews>
    <sheetView zoomScale="159" zoomScaleNormal="140"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baseColWidth="10" defaultColWidth="8.83203125" defaultRowHeight="15" x14ac:dyDescent="0.2"/>
  <cols>
    <col min="1" max="1" width="22" bestFit="1" customWidth="1"/>
    <col min="2" max="2" width="12.5" bestFit="1" customWidth="1"/>
    <col min="3" max="3" width="14.5" bestFit="1" customWidth="1"/>
    <col min="4" max="4" width="20.5" bestFit="1" customWidth="1"/>
    <col min="5" max="5" width="20.83203125" bestFit="1" customWidth="1"/>
    <col min="6" max="6" width="14.6640625" bestFit="1" customWidth="1"/>
    <col min="7" max="7" width="9.5" bestFit="1" customWidth="1"/>
    <col min="8" max="8" width="10.6640625" bestFit="1" customWidth="1"/>
    <col min="9" max="9" width="9.6640625" bestFit="1" customWidth="1"/>
    <col min="11" max="11" width="6.6640625" bestFit="1" customWidth="1"/>
  </cols>
  <sheetData>
    <row r="1" spans="1:11" x14ac:dyDescent="0.2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s="7" t="s">
        <v>11</v>
      </c>
      <c r="H1" s="7" t="s">
        <v>138</v>
      </c>
      <c r="I1" s="7" t="s">
        <v>1</v>
      </c>
    </row>
    <row r="2" spans="1:11" x14ac:dyDescent="0.2">
      <c r="A2" t="s">
        <v>175</v>
      </c>
      <c r="B2" t="s">
        <v>88</v>
      </c>
      <c r="C2">
        <v>0.6</v>
      </c>
      <c r="D2">
        <v>0</v>
      </c>
      <c r="E2">
        <v>0.8</v>
      </c>
      <c r="F2">
        <v>1.2</v>
      </c>
      <c r="G2" s="16">
        <f>VLOOKUP(IMPACT_DET[[#This Row],[Objet]], BASIC_VALUES[], 3, FALSE) *IMPACT_DET[[#This Row],[Energie (mult)]]</f>
        <v>2.4</v>
      </c>
      <c r="H2" s="17">
        <f>VLOOKUP(IMPACT_DET[[#This Row],[Objet]], BASIC_VALUES[], 5, FALSE) *IMPACT_DET[[#This Row],[Bien-être + (db) (mult)]] - VLOOKUP(IMPACT_DET[[#This Row],[Objet]], BASIC_VALUES[], 4, FALSE) *IMPACT_DET[[#This Row],[Bien-être - (db) (mult)]]</f>
        <v>9.6000000000000014</v>
      </c>
      <c r="I2" s="16">
        <f>VLOOKUP(IMPACT_DET[[#This Row],[Objet]], BASIC_VALUES[], 2, FALSE) *IMPACT_DET[[#This Row],[Finance (mult)]]</f>
        <v>8.4</v>
      </c>
      <c r="K2" s="16" t="s">
        <v>139</v>
      </c>
    </row>
    <row r="3" spans="1:11" x14ac:dyDescent="0.2">
      <c r="A3" t="s">
        <v>175</v>
      </c>
      <c r="B3" t="s">
        <v>101</v>
      </c>
      <c r="C3">
        <v>0.8</v>
      </c>
      <c r="D3">
        <v>0</v>
      </c>
      <c r="E3">
        <v>0.9</v>
      </c>
      <c r="F3">
        <v>1.1000000000000001</v>
      </c>
      <c r="G3" s="16">
        <f>VLOOKUP(IMPACT_DET[[#This Row],[Objet]], BASIC_VALUES[], 3, FALSE) *IMPACT_DET[[#This Row],[Energie (mult)]]</f>
        <v>3.2</v>
      </c>
      <c r="H3" s="17">
        <f>VLOOKUP(IMPACT_DET[[#This Row],[Objet]], BASIC_VALUES[], 5, FALSE) *IMPACT_DET[[#This Row],[Bien-être + (db) (mult)]] - VLOOKUP(IMPACT_DET[[#This Row],[Objet]], BASIC_VALUES[], 4, FALSE) *IMPACT_DET[[#This Row],[Bien-être - (db) (mult)]]</f>
        <v>10.8</v>
      </c>
      <c r="I3" s="16">
        <f>VLOOKUP(IMPACT_DET[[#This Row],[Objet]], BASIC_VALUES[], 2, FALSE) *IMPACT_DET[[#This Row],[Finance (mult)]]</f>
        <v>7.7000000000000011</v>
      </c>
      <c r="K3" s="17" t="s">
        <v>140</v>
      </c>
    </row>
    <row r="4" spans="1:11" x14ac:dyDescent="0.2">
      <c r="A4" t="s">
        <v>175</v>
      </c>
      <c r="B4" t="s">
        <v>93</v>
      </c>
      <c r="C4">
        <v>1</v>
      </c>
      <c r="D4">
        <v>1</v>
      </c>
      <c r="E4">
        <v>1</v>
      </c>
      <c r="F4">
        <v>1</v>
      </c>
      <c r="G4" s="16">
        <f>VLOOKUP(IMPACT_DET[[#This Row],[Objet]], BASIC_VALUES[], 3, FALSE) *IMPACT_DET[[#This Row],[Energie (mult)]]</f>
        <v>4</v>
      </c>
      <c r="H4" s="17">
        <f>VLOOKUP(IMPACT_DET[[#This Row],[Objet]], BASIC_VALUES[], 5, FALSE) *IMPACT_DET[[#This Row],[Bien-être + (db) (mult)]] - VLOOKUP(IMPACT_DET[[#This Row],[Objet]], BASIC_VALUES[], 4, FALSE) *IMPACT_DET[[#This Row],[Bien-être - (db) (mult)]]</f>
        <v>12</v>
      </c>
      <c r="I4" s="16">
        <f>VLOOKUP(IMPACT_DET[[#This Row],[Objet]], BASIC_VALUES[], 2, FALSE) *IMPACT_DET[[#This Row],[Finance (mult)]]</f>
        <v>7</v>
      </c>
    </row>
    <row r="5" spans="1:11" x14ac:dyDescent="0.2">
      <c r="A5" t="s">
        <v>141</v>
      </c>
      <c r="B5" t="s">
        <v>78</v>
      </c>
      <c r="C5">
        <v>1</v>
      </c>
      <c r="D5">
        <v>1</v>
      </c>
      <c r="E5">
        <v>1</v>
      </c>
      <c r="F5">
        <v>1</v>
      </c>
      <c r="G5" s="16">
        <f>VLOOKUP(IMPACT_DET[[#This Row],[Objet]], BASIC_VALUES[], 3, FALSE) *IMPACT_DET[[#This Row],[Energie (mult)]]</f>
        <v>1.18</v>
      </c>
      <c r="H5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I5" s="16">
        <f>VLOOKUP(IMPACT_DET[[#This Row],[Objet]], BASIC_VALUES[], 2, FALSE) *IMPACT_DET[[#This Row],[Finance (mult)]]</f>
        <v>0</v>
      </c>
    </row>
    <row r="6" spans="1:11" x14ac:dyDescent="0.2">
      <c r="A6" t="s">
        <v>142</v>
      </c>
      <c r="B6" t="s">
        <v>80</v>
      </c>
      <c r="C6">
        <v>1</v>
      </c>
      <c r="D6">
        <v>1</v>
      </c>
      <c r="E6">
        <v>1</v>
      </c>
      <c r="F6">
        <v>1</v>
      </c>
      <c r="G6" s="16">
        <f>VLOOKUP(IMPACT_DET[[#This Row],[Objet]], BASIC_VALUES[], 3, FALSE) *IMPACT_DET[[#This Row],[Energie (mult)]]</f>
        <v>12.9</v>
      </c>
      <c r="H6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I6" s="16">
        <f>VLOOKUP(IMPACT_DET[[#This Row],[Objet]], BASIC_VALUES[], 2, FALSE) *IMPACT_DET[[#This Row],[Finance (mult)]]</f>
        <v>0</v>
      </c>
    </row>
    <row r="7" spans="1:11" x14ac:dyDescent="0.2">
      <c r="A7" t="s">
        <v>143</v>
      </c>
      <c r="B7" t="s">
        <v>76</v>
      </c>
      <c r="C7">
        <v>1</v>
      </c>
      <c r="D7">
        <v>1</v>
      </c>
      <c r="E7">
        <v>1</v>
      </c>
      <c r="F7">
        <v>1</v>
      </c>
      <c r="G7" s="16">
        <f>VLOOKUP(IMPACT_DET[[#This Row],[Objet]], BASIC_VALUES[], 3, FALSE) *IMPACT_DET[[#This Row],[Energie (mult)]]</f>
        <v>0.88</v>
      </c>
      <c r="H7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I7" s="16">
        <f>VLOOKUP(IMPACT_DET[[#This Row],[Objet]], BASIC_VALUES[], 2, FALSE) *IMPACT_DET[[#This Row],[Finance (mult)]]</f>
        <v>0</v>
      </c>
    </row>
    <row r="8" spans="1:11" x14ac:dyDescent="0.2">
      <c r="A8" t="s">
        <v>81</v>
      </c>
      <c r="B8" t="s">
        <v>83</v>
      </c>
      <c r="C8">
        <v>1</v>
      </c>
      <c r="D8">
        <v>1</v>
      </c>
      <c r="E8">
        <v>1</v>
      </c>
      <c r="F8">
        <v>1</v>
      </c>
      <c r="G8" s="16">
        <f>VLOOKUP(IMPACT_DET[[#This Row],[Objet]], BASIC_VALUES[], 3, FALSE) *IMPACT_DET[[#This Row],[Energie (mult)]]</f>
        <v>2</v>
      </c>
      <c r="H8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I8" s="16">
        <f>VLOOKUP(IMPACT_DET[[#This Row],[Objet]], BASIC_VALUES[], 2, FALSE) *IMPACT_DET[[#This Row],[Finance (mult)]]</f>
        <v>1265</v>
      </c>
    </row>
    <row r="9" spans="1:11" x14ac:dyDescent="0.2">
      <c r="A9" t="s">
        <v>81</v>
      </c>
      <c r="B9" t="s">
        <v>86</v>
      </c>
      <c r="C9">
        <v>1.65</v>
      </c>
      <c r="D9">
        <v>1.65</v>
      </c>
      <c r="E9">
        <v>1.65</v>
      </c>
      <c r="F9">
        <v>0.5</v>
      </c>
      <c r="G9" s="16">
        <f>VLOOKUP(IMPACT_DET[[#This Row],[Objet]], BASIC_VALUES[], 3, FALSE) *IMPACT_DET[[#This Row],[Energie (mult)]]</f>
        <v>3.3</v>
      </c>
      <c r="H9" s="17">
        <f>VLOOKUP(IMPACT_DET[[#This Row],[Objet]], BASIC_VALUES[], 5, FALSE) *IMPACT_DET[[#This Row],[Bien-être + (db) (mult)]] - VLOOKUP(IMPACT_DET[[#This Row],[Objet]], BASIC_VALUES[], 4, FALSE) *IMPACT_DET[[#This Row],[Bien-être - (db) (mult)]]</f>
        <v>8.25</v>
      </c>
      <c r="I9" s="16">
        <f>VLOOKUP(IMPACT_DET[[#This Row],[Objet]], BASIC_VALUES[], 2, FALSE) *IMPACT_DET[[#This Row],[Finance (mult)]]</f>
        <v>632.5</v>
      </c>
    </row>
    <row r="10" spans="1:11" x14ac:dyDescent="0.2">
      <c r="A10" t="s">
        <v>81</v>
      </c>
      <c r="B10" t="s">
        <v>93</v>
      </c>
      <c r="C10">
        <v>2.5</v>
      </c>
      <c r="D10">
        <v>2.5</v>
      </c>
      <c r="E10">
        <v>2.5</v>
      </c>
      <c r="F10">
        <v>0.3</v>
      </c>
      <c r="G10" s="16">
        <f>VLOOKUP(IMPACT_DET[[#This Row],[Objet]], BASIC_VALUES[], 3, FALSE) *IMPACT_DET[[#This Row],[Energie (mult)]]</f>
        <v>5</v>
      </c>
      <c r="H10" s="17">
        <f>VLOOKUP(IMPACT_DET[[#This Row],[Objet]], BASIC_VALUES[], 5, FALSE) *IMPACT_DET[[#This Row],[Bien-être + (db) (mult)]] - VLOOKUP(IMPACT_DET[[#This Row],[Objet]], BASIC_VALUES[], 4, FALSE) *IMPACT_DET[[#This Row],[Bien-être - (db) (mult)]]</f>
        <v>12.5</v>
      </c>
      <c r="I10" s="16">
        <f>VLOOKUP(IMPACT_DET[[#This Row],[Objet]], BASIC_VALUES[], 2, FALSE) *IMPACT_DET[[#This Row],[Finance (mult)]]</f>
        <v>379.5</v>
      </c>
    </row>
    <row r="11" spans="1:11" x14ac:dyDescent="0.2">
      <c r="A11" t="s">
        <v>102</v>
      </c>
      <c r="B11" t="s">
        <v>88</v>
      </c>
      <c r="C11">
        <v>1</v>
      </c>
      <c r="D11">
        <v>1</v>
      </c>
      <c r="E11">
        <v>1</v>
      </c>
      <c r="F11">
        <v>1</v>
      </c>
      <c r="G11" s="16">
        <f>VLOOKUP(IMPACT_DET[[#This Row],[Objet]], BASIC_VALUES[], 3, FALSE) *IMPACT_DET[[#This Row],[Energie (mult)]]</f>
        <v>1.23</v>
      </c>
      <c r="H11" s="17">
        <f>VLOOKUP(IMPACT_DET[[#This Row],[Objet]], BASIC_VALUES[], 5, FALSE) *IMPACT_DET[[#This Row],[Bien-être + (db) (mult)]] - VLOOKUP(IMPACT_DET[[#This Row],[Objet]], BASIC_VALUES[], 4, FALSE) *IMPACT_DET[[#This Row],[Bien-être - (db) (mult)]]</f>
        <v>20</v>
      </c>
      <c r="I11" s="16">
        <f>VLOOKUP(IMPACT_DET[[#This Row],[Objet]], BASIC_VALUES[], 2, FALSE) *IMPACT_DET[[#This Row],[Finance (mult)]]</f>
        <v>2350</v>
      </c>
    </row>
    <row r="12" spans="1:11" x14ac:dyDescent="0.2">
      <c r="A12" t="s">
        <v>102</v>
      </c>
      <c r="B12" t="s">
        <v>97</v>
      </c>
      <c r="C12">
        <v>1.9</v>
      </c>
      <c r="D12">
        <v>1.2</v>
      </c>
      <c r="E12">
        <v>1.9</v>
      </c>
      <c r="F12">
        <v>2</v>
      </c>
      <c r="G12" s="16">
        <f>VLOOKUP(IMPACT_DET[[#This Row],[Objet]], BASIC_VALUES[], 3, FALSE) *IMPACT_DET[[#This Row],[Energie (mult)]]</f>
        <v>2.3369999999999997</v>
      </c>
      <c r="H12" s="17">
        <f>VLOOKUP(IMPACT_DET[[#This Row],[Objet]], BASIC_VALUES[], 5, FALSE) *IMPACT_DET[[#This Row],[Bien-être + (db) (mult)]] - VLOOKUP(IMPACT_DET[[#This Row],[Objet]], BASIC_VALUES[], 4, FALSE) *IMPACT_DET[[#This Row],[Bien-être - (db) (mult)]]</f>
        <v>38</v>
      </c>
      <c r="I12" s="16">
        <f>VLOOKUP(IMPACT_DET[[#This Row],[Objet]], BASIC_VALUES[], 2, FALSE) *IMPACT_DET[[#This Row],[Finance (mult)]]</f>
        <v>4700</v>
      </c>
    </row>
    <row r="13" spans="1:11" x14ac:dyDescent="0.2">
      <c r="A13" t="s">
        <v>102</v>
      </c>
      <c r="B13" t="s">
        <v>86</v>
      </c>
      <c r="C13">
        <v>2.2999999999999998</v>
      </c>
      <c r="D13">
        <v>1.5</v>
      </c>
      <c r="E13">
        <v>2.2999999999999998</v>
      </c>
      <c r="F13">
        <v>2.1</v>
      </c>
      <c r="G13" s="16">
        <f>VLOOKUP(IMPACT_DET[[#This Row],[Objet]], BASIC_VALUES[], 3, FALSE) *IMPACT_DET[[#This Row],[Energie (mult)]]</f>
        <v>2.8289999999999997</v>
      </c>
      <c r="H13" s="17">
        <f>VLOOKUP(IMPACT_DET[[#This Row],[Objet]], BASIC_VALUES[], 5, FALSE) *IMPACT_DET[[#This Row],[Bien-être + (db) (mult)]] - VLOOKUP(IMPACT_DET[[#This Row],[Objet]], BASIC_VALUES[], 4, FALSE) *IMPACT_DET[[#This Row],[Bien-être - (db) (mult)]]</f>
        <v>46</v>
      </c>
      <c r="I13" s="16">
        <f>VLOOKUP(IMPACT_DET[[#This Row],[Objet]], BASIC_VALUES[], 2, FALSE) *IMPACT_DET[[#This Row],[Finance (mult)]]</f>
        <v>4935</v>
      </c>
    </row>
    <row r="14" spans="1:11" x14ac:dyDescent="0.2">
      <c r="A14" t="s">
        <v>144</v>
      </c>
      <c r="B14" t="s">
        <v>88</v>
      </c>
      <c r="C14">
        <v>1</v>
      </c>
      <c r="D14">
        <v>1</v>
      </c>
      <c r="E14">
        <v>1</v>
      </c>
      <c r="F14">
        <v>1</v>
      </c>
      <c r="G14" s="16">
        <f>VLOOKUP(IMPACT_DET[[#This Row],[Objet]], BASIC_VALUES[], 3, FALSE) *IMPACT_DET[[#This Row],[Energie (mult)]]</f>
        <v>40</v>
      </c>
      <c r="H14" s="17">
        <f>VLOOKUP(IMPACT_DET[[#This Row],[Objet]], BASIC_VALUES[], 5, FALSE) *IMPACT_DET[[#This Row],[Bien-être + (db) (mult)]] - VLOOKUP(IMPACT_DET[[#This Row],[Objet]], BASIC_VALUES[], 4, FALSE) *IMPACT_DET[[#This Row],[Bien-être - (db) (mult)]]</f>
        <v>56</v>
      </c>
      <c r="I14" s="16">
        <f>VLOOKUP(IMPACT_DET[[#This Row],[Objet]], BASIC_VALUES[], 2, FALSE) *IMPACT_DET[[#This Row],[Finance (mult)]]</f>
        <v>1899</v>
      </c>
    </row>
    <row r="15" spans="1:11" x14ac:dyDescent="0.2">
      <c r="A15" t="s">
        <v>144</v>
      </c>
      <c r="B15" t="s">
        <v>101</v>
      </c>
      <c r="C15">
        <v>1.125</v>
      </c>
      <c r="D15">
        <v>1.4</v>
      </c>
      <c r="E15">
        <v>1</v>
      </c>
      <c r="F15">
        <v>0.7</v>
      </c>
      <c r="G15" s="16">
        <f>VLOOKUP(IMPACT_DET[[#This Row],[Objet]], BASIC_VALUES[], 3, FALSE) *IMPACT_DET[[#This Row],[Energie (mult)]]</f>
        <v>45</v>
      </c>
      <c r="H15" s="17">
        <f>VLOOKUP(IMPACT_DET[[#This Row],[Objet]], BASIC_VALUES[], 5, FALSE) *IMPACT_DET[[#This Row],[Bien-être + (db) (mult)]] - VLOOKUP(IMPACT_DET[[#This Row],[Objet]], BASIC_VALUES[], 4, FALSE) *IMPACT_DET[[#This Row],[Bien-être - (db) (mult)]]</f>
        <v>38.400000000000006</v>
      </c>
      <c r="I15" s="16">
        <f>VLOOKUP(IMPACT_DET[[#This Row],[Objet]], BASIC_VALUES[], 2, FALSE) *IMPACT_DET[[#This Row],[Finance (mult)]]</f>
        <v>1329.3</v>
      </c>
    </row>
    <row r="16" spans="1:11" x14ac:dyDescent="0.2">
      <c r="A16" t="s">
        <v>144</v>
      </c>
      <c r="B16" t="s">
        <v>93</v>
      </c>
      <c r="C16">
        <v>1.25</v>
      </c>
      <c r="D16">
        <v>1.6</v>
      </c>
      <c r="E16">
        <v>1</v>
      </c>
      <c r="F16">
        <v>0.5</v>
      </c>
      <c r="G16" s="16">
        <f>VLOOKUP(IMPACT_DET[[#This Row],[Objet]], BASIC_VALUES[], 3, FALSE) *IMPACT_DET[[#This Row],[Energie (mult)]]</f>
        <v>50</v>
      </c>
      <c r="H16" s="17">
        <f>VLOOKUP(IMPACT_DET[[#This Row],[Objet]], BASIC_VALUES[], 5, FALSE) *IMPACT_DET[[#This Row],[Bien-être + (db) (mult)]] - VLOOKUP(IMPACT_DET[[#This Row],[Objet]], BASIC_VALUES[], 4, FALSE) *IMPACT_DET[[#This Row],[Bien-être - (db) (mult)]]</f>
        <v>29.599999999999994</v>
      </c>
      <c r="I16" s="16">
        <f>VLOOKUP(IMPACT_DET[[#This Row],[Objet]], BASIC_VALUES[], 2, FALSE) *IMPACT_DET[[#This Row],[Finance (mult)]]</f>
        <v>949.5</v>
      </c>
    </row>
    <row r="17" spans="1:9" x14ac:dyDescent="0.2">
      <c r="A17" t="s">
        <v>125</v>
      </c>
      <c r="B17" t="s">
        <v>88</v>
      </c>
      <c r="C17">
        <v>0.4</v>
      </c>
      <c r="D17">
        <v>0.8</v>
      </c>
      <c r="E17">
        <v>0.8</v>
      </c>
      <c r="F17">
        <v>3</v>
      </c>
      <c r="G17" s="16">
        <f>VLOOKUP(IMPACT_DET[[#This Row],[Objet]], BASIC_VALUES[], 3, FALSE) *IMPACT_DET[[#This Row],[Energie (mult)]]</f>
        <v>33.6</v>
      </c>
      <c r="H17" s="17">
        <f>VLOOKUP(IMPACT_DET[[#This Row],[Objet]], BASIC_VALUES[], 5, FALSE) *IMPACT_DET[[#This Row],[Bien-être + (db) (mult)]] - VLOOKUP(IMPACT_DET[[#This Row],[Objet]], BASIC_VALUES[], 4, FALSE) *IMPACT_DET[[#This Row],[Bien-être - (db) (mult)]]</f>
        <v>40.799999999999997</v>
      </c>
      <c r="I17" s="16">
        <f>VLOOKUP(IMPACT_DET[[#This Row],[Objet]], BASIC_VALUES[], 2, FALSE) *IMPACT_DET[[#This Row],[Finance (mult)]]</f>
        <v>1950</v>
      </c>
    </row>
    <row r="18" spans="1:9" x14ac:dyDescent="0.2">
      <c r="A18" t="s">
        <v>125</v>
      </c>
      <c r="B18" t="s">
        <v>101</v>
      </c>
      <c r="C18">
        <v>0.65</v>
      </c>
      <c r="D18">
        <v>1</v>
      </c>
      <c r="E18">
        <v>0.8</v>
      </c>
      <c r="F18">
        <v>2</v>
      </c>
      <c r="G18" s="16">
        <f>VLOOKUP(IMPACT_DET[[#This Row],[Objet]], BASIC_VALUES[], 3, FALSE) *IMPACT_DET[[#This Row],[Energie (mult)]]</f>
        <v>54.6</v>
      </c>
      <c r="H18" s="17">
        <f>VLOOKUP(IMPACT_DET[[#This Row],[Objet]], BASIC_VALUES[], 5, FALSE) *IMPACT_DET[[#This Row],[Bien-être + (db) (mult)]] - VLOOKUP(IMPACT_DET[[#This Row],[Objet]], BASIC_VALUES[], 4, FALSE) *IMPACT_DET[[#This Row],[Bien-être - (db) (mult)]]</f>
        <v>32</v>
      </c>
      <c r="I18" s="16">
        <f>VLOOKUP(IMPACT_DET[[#This Row],[Objet]], BASIC_VALUES[], 2, FALSE) *IMPACT_DET[[#This Row],[Finance (mult)]]</f>
        <v>1300</v>
      </c>
    </row>
    <row r="19" spans="1:9" x14ac:dyDescent="0.2">
      <c r="A19" t="s">
        <v>125</v>
      </c>
      <c r="B19" t="s">
        <v>93</v>
      </c>
      <c r="C19">
        <v>0.89</v>
      </c>
      <c r="D19">
        <v>1</v>
      </c>
      <c r="E19">
        <v>0.9</v>
      </c>
      <c r="F19">
        <v>1</v>
      </c>
      <c r="G19" s="16">
        <f>VLOOKUP(IMPACT_DET[[#This Row],[Objet]], BASIC_VALUES[], 3, FALSE) *IMPACT_DET[[#This Row],[Energie (mult)]]</f>
        <v>74.760000000000005</v>
      </c>
      <c r="H19" s="17">
        <f>VLOOKUP(IMPACT_DET[[#This Row],[Objet]], BASIC_VALUES[], 5, FALSE) *IMPACT_DET[[#This Row],[Bien-être + (db) (mult)]] - VLOOKUP(IMPACT_DET[[#This Row],[Objet]], BASIC_VALUES[], 4, FALSE) *IMPACT_DET[[#This Row],[Bien-être - (db) (mult)]]</f>
        <v>41.5</v>
      </c>
      <c r="I19" s="16">
        <f>VLOOKUP(IMPACT_DET[[#This Row],[Objet]], BASIC_VALUES[], 2, FALSE) *IMPACT_DET[[#This Row],[Finance (mult)]]</f>
        <v>650</v>
      </c>
    </row>
    <row r="20" spans="1:9" x14ac:dyDescent="0.2">
      <c r="A20" t="s">
        <v>125</v>
      </c>
      <c r="B20" t="s">
        <v>91</v>
      </c>
      <c r="C20">
        <v>1</v>
      </c>
      <c r="D20">
        <v>1</v>
      </c>
      <c r="E20">
        <v>1</v>
      </c>
      <c r="F20">
        <v>1</v>
      </c>
      <c r="G20" s="16">
        <f>VLOOKUP(IMPACT_DET[[#This Row],[Objet]], BASIC_VALUES[], 3, FALSE) *IMPACT_DET[[#This Row],[Energie (mult)]]</f>
        <v>84</v>
      </c>
      <c r="H20" s="17">
        <f>VLOOKUP(IMPACT_DET[[#This Row],[Objet]], BASIC_VALUES[], 5, FALSE) *IMPACT_DET[[#This Row],[Bien-être + (db) (mult)]] - VLOOKUP(IMPACT_DET[[#This Row],[Objet]], BASIC_VALUES[], 4, FALSE) *IMPACT_DET[[#This Row],[Bien-être - (db) (mult)]]</f>
        <v>51</v>
      </c>
      <c r="I20" s="16">
        <f>VLOOKUP(IMPACT_DET[[#This Row],[Objet]], BASIC_VALUES[], 2, FALSE) *IMPACT_DET[[#This Row],[Finance (mult)]]</f>
        <v>650</v>
      </c>
    </row>
    <row r="21" spans="1:9" x14ac:dyDescent="0.2">
      <c r="A21" t="s">
        <v>176</v>
      </c>
      <c r="B21" t="s">
        <v>93</v>
      </c>
      <c r="C21">
        <v>1</v>
      </c>
      <c r="D21">
        <v>1</v>
      </c>
      <c r="E21">
        <v>1</v>
      </c>
      <c r="F21">
        <v>1</v>
      </c>
      <c r="G21" s="16">
        <f>VLOOKUP(IMPACT_DET[[#This Row],[Objet]], BASIC_VALUES[], 3, FALSE) *IMPACT_DET[[#This Row],[Energie (mult)]]</f>
        <v>138</v>
      </c>
      <c r="H21" s="17">
        <f>VLOOKUP(IMPACT_DET[[#This Row],[Objet]], BASIC_VALUES[], 5, FALSE) *IMPACT_DET[[#This Row],[Bien-être + (db) (mult)]] - VLOOKUP(IMPACT_DET[[#This Row],[Objet]], BASIC_VALUES[], 4, FALSE) *IMPACT_DET[[#This Row],[Bien-être - (db) (mult)]]</f>
        <v>4</v>
      </c>
      <c r="I21" s="16">
        <f>VLOOKUP(IMPACT_DET[[#This Row],[Objet]], BASIC_VALUES[], 2, FALSE) *IMPACT_DET[[#This Row],[Finance (mult)]]</f>
        <v>619</v>
      </c>
    </row>
    <row r="22" spans="1:9" x14ac:dyDescent="0.2">
      <c r="A22" t="s">
        <v>176</v>
      </c>
      <c r="B22" t="s">
        <v>91</v>
      </c>
      <c r="C22">
        <v>1.5</v>
      </c>
      <c r="D22">
        <v>0.85</v>
      </c>
      <c r="E22">
        <v>0.85</v>
      </c>
      <c r="F22">
        <v>1.2</v>
      </c>
      <c r="G22" s="16">
        <f>VLOOKUP(IMPACT_DET[[#This Row],[Objet]], BASIC_VALUES[], 3, FALSE) *IMPACT_DET[[#This Row],[Energie (mult)]]</f>
        <v>207</v>
      </c>
      <c r="H22" s="17">
        <f>VLOOKUP(IMPACT_DET[[#This Row],[Objet]], BASIC_VALUES[], 5, FALSE) *IMPACT_DET[[#This Row],[Bien-être + (db) (mult)]] - VLOOKUP(IMPACT_DET[[#This Row],[Objet]], BASIC_VALUES[], 4, FALSE) *IMPACT_DET[[#This Row],[Bien-être - (db) (mult)]]</f>
        <v>3.3999999999999986</v>
      </c>
      <c r="I22" s="16">
        <f>VLOOKUP(IMPACT_DET[[#This Row],[Objet]], BASIC_VALUES[], 2, FALSE) *IMPACT_DET[[#This Row],[Finance (mult)]]</f>
        <v>742.8</v>
      </c>
    </row>
    <row r="23" spans="1:9" x14ac:dyDescent="0.2">
      <c r="A23" t="s">
        <v>176</v>
      </c>
      <c r="B23" t="s">
        <v>111</v>
      </c>
      <c r="C23">
        <v>1.7</v>
      </c>
      <c r="D23">
        <v>0.97</v>
      </c>
      <c r="E23">
        <v>0.97</v>
      </c>
      <c r="F23">
        <v>1.03</v>
      </c>
      <c r="G23" s="16">
        <f>VLOOKUP(IMPACT_DET[[#This Row],[Objet]], BASIC_VALUES[], 3, FALSE) *IMPACT_DET[[#This Row],[Energie (mult)]]</f>
        <v>234.6</v>
      </c>
      <c r="H23" s="17">
        <f>VLOOKUP(IMPACT_DET[[#This Row],[Objet]], BASIC_VALUES[], 5, FALSE) *IMPACT_DET[[#This Row],[Bien-être + (db) (mult)]] - VLOOKUP(IMPACT_DET[[#This Row],[Objet]], BASIC_VALUES[], 4, FALSE) *IMPACT_DET[[#This Row],[Bien-être - (db) (mult)]]</f>
        <v>3.8800000000000026</v>
      </c>
      <c r="I23" s="16">
        <f>VLOOKUP(IMPACT_DET[[#This Row],[Objet]], BASIC_VALUES[], 2, FALSE) *IMPACT_DET[[#This Row],[Finance (mult)]]</f>
        <v>637.57000000000005</v>
      </c>
    </row>
    <row r="24" spans="1:9" x14ac:dyDescent="0.2">
      <c r="A24" t="s">
        <v>176</v>
      </c>
      <c r="B24" t="s">
        <v>145</v>
      </c>
      <c r="C24">
        <v>2.5</v>
      </c>
      <c r="D24">
        <v>0.9</v>
      </c>
      <c r="E24">
        <v>0.9</v>
      </c>
      <c r="F24">
        <v>2.6</v>
      </c>
      <c r="G24" s="16">
        <f>VLOOKUP(IMPACT_DET[[#This Row],[Objet]], BASIC_VALUES[], 3, FALSE) *IMPACT_DET[[#This Row],[Energie (mult)]]</f>
        <v>345</v>
      </c>
      <c r="H24" s="17">
        <f>VLOOKUP(IMPACT_DET[[#This Row],[Objet]], BASIC_VALUES[], 5, FALSE) *IMPACT_DET[[#This Row],[Bien-être + (db) (mult)]] - VLOOKUP(IMPACT_DET[[#This Row],[Objet]], BASIC_VALUES[], 4, FALSE) *IMPACT_DET[[#This Row],[Bien-être - (db) (mult)]]</f>
        <v>3.6000000000000014</v>
      </c>
      <c r="I24" s="16">
        <f>VLOOKUP(IMPACT_DET[[#This Row],[Objet]], BASIC_VALUES[], 2, FALSE) *IMPACT_DET[[#This Row],[Finance (mult)]]</f>
        <v>1609.4</v>
      </c>
    </row>
    <row r="25" spans="1:9" x14ac:dyDescent="0.2">
      <c r="A25" t="s">
        <v>146</v>
      </c>
      <c r="B25" t="s">
        <v>53</v>
      </c>
      <c r="C25">
        <v>1</v>
      </c>
      <c r="D25">
        <v>0</v>
      </c>
      <c r="E25">
        <v>1</v>
      </c>
      <c r="F25">
        <v>1</v>
      </c>
      <c r="G25" s="16">
        <f>VLOOKUP(IMPACT_DET[[#This Row],[Objet]], BASIC_VALUES[], 3, FALSE) *IMPACT_DET[[#This Row],[Energie (mult)]]</f>
        <v>40</v>
      </c>
      <c r="H25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I25" s="16">
        <f>VLOOKUP(IMPACT_DET[[#This Row],[Objet]], BASIC_VALUES[], 2, FALSE) *IMPACT_DET[[#This Row],[Finance (mult)]]</f>
        <v>0</v>
      </c>
    </row>
    <row r="26" spans="1:9" x14ac:dyDescent="0.2">
      <c r="A26" t="s">
        <v>44</v>
      </c>
      <c r="B26" t="s">
        <v>53</v>
      </c>
      <c r="C26">
        <v>1</v>
      </c>
      <c r="D26">
        <v>0</v>
      </c>
      <c r="E26">
        <v>1</v>
      </c>
      <c r="F26">
        <v>1</v>
      </c>
      <c r="G26" s="16">
        <f>VLOOKUP(IMPACT_DET[[#This Row],[Objet]], BASIC_VALUES[], 3, FALSE) *IMPACT_DET[[#This Row],[Energie (mult)]]</f>
        <v>47.5</v>
      </c>
      <c r="H26" s="17">
        <f>VLOOKUP(IMPACT_DET[[#This Row],[Objet]], BASIC_VALUES[], 5, FALSE) *IMPACT_DET[[#This Row],[Bien-être + (db) (mult)]] - VLOOKUP(IMPACT_DET[[#This Row],[Objet]], BASIC_VALUES[], 4, FALSE) *IMPACT_DET[[#This Row],[Bien-être - (db) (mult)]]</f>
        <v>30</v>
      </c>
      <c r="I26" s="16">
        <f>VLOOKUP(IMPACT_DET[[#This Row],[Objet]], BASIC_VALUES[], 2, FALSE) *IMPACT_DET[[#This Row],[Finance (mult)]]</f>
        <v>0</v>
      </c>
    </row>
    <row r="27" spans="1:9" x14ac:dyDescent="0.2">
      <c r="A27" t="s">
        <v>45</v>
      </c>
      <c r="B27" t="s">
        <v>53</v>
      </c>
      <c r="C27">
        <v>1</v>
      </c>
      <c r="D27">
        <v>0</v>
      </c>
      <c r="E27">
        <v>1</v>
      </c>
      <c r="F27">
        <v>1</v>
      </c>
      <c r="G27" s="16">
        <f>VLOOKUP(IMPACT_DET[[#This Row],[Objet]], BASIC_VALUES[], 3, FALSE) *IMPACT_DET[[#This Row],[Energie (mult)]]</f>
        <v>225</v>
      </c>
      <c r="H27" s="17">
        <f>VLOOKUP(IMPACT_DET[[#This Row],[Objet]], BASIC_VALUES[], 5, FALSE) *IMPACT_DET[[#This Row],[Bien-être + (db) (mult)]] - VLOOKUP(IMPACT_DET[[#This Row],[Objet]], BASIC_VALUES[], 4, FALSE) *IMPACT_DET[[#This Row],[Bien-être - (db) (mult)]]</f>
        <v>40</v>
      </c>
      <c r="I27" s="16">
        <f>VLOOKUP(IMPACT_DET[[#This Row],[Objet]], BASIC_VALUES[], 2, FALSE) *IMPACT_DET[[#This Row],[Finance (mult)]]</f>
        <v>0</v>
      </c>
    </row>
    <row r="28" spans="1:9" x14ac:dyDescent="0.2">
      <c r="A28" t="s">
        <v>147</v>
      </c>
      <c r="B28" t="s">
        <v>53</v>
      </c>
      <c r="C28">
        <v>1</v>
      </c>
      <c r="D28">
        <v>1</v>
      </c>
      <c r="E28">
        <v>1</v>
      </c>
      <c r="F28">
        <v>1</v>
      </c>
      <c r="G28" s="16">
        <f>VLOOKUP(IMPACT_DET[[#This Row],[Objet]], BASIC_VALUES[], 3, FALSE) *IMPACT_DET[[#This Row],[Energie (mult)]]</f>
        <v>403</v>
      </c>
      <c r="H28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I28" s="16">
        <f>VLOOKUP(IMPACT_DET[[#This Row],[Objet]], BASIC_VALUES[], 2, FALSE) *IMPACT_DET[[#This Row],[Finance (mult)]]</f>
        <v>0</v>
      </c>
    </row>
    <row r="29" spans="1:9" x14ac:dyDescent="0.2">
      <c r="A29" t="s">
        <v>177</v>
      </c>
      <c r="B29" t="s">
        <v>53</v>
      </c>
      <c r="C29">
        <v>1</v>
      </c>
      <c r="D29">
        <v>1</v>
      </c>
      <c r="E29">
        <v>1</v>
      </c>
      <c r="F29">
        <v>1</v>
      </c>
      <c r="G29" s="16">
        <f>VLOOKUP(IMPACT_DET[[#This Row],[Objet]], BASIC_VALUES[], 3, FALSE) *IMPACT_DET[[#This Row],[Energie (mult)]]</f>
        <v>148</v>
      </c>
      <c r="H29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I29" s="16">
        <f>VLOOKUP(IMPACT_DET[[#This Row],[Objet]], BASIC_VALUES[], 2, FALSE) *IMPACT_DET[[#This Row],[Finance (mult)]]</f>
        <v>0</v>
      </c>
    </row>
    <row r="30" spans="1:9" x14ac:dyDescent="0.2">
      <c r="A30" t="s">
        <v>46</v>
      </c>
      <c r="B30" t="s">
        <v>153</v>
      </c>
      <c r="C30">
        <v>1</v>
      </c>
      <c r="D30">
        <v>1</v>
      </c>
      <c r="E30">
        <v>1</v>
      </c>
      <c r="F30">
        <v>1</v>
      </c>
      <c r="G30" s="16">
        <f>VLOOKUP(IMPACT_DET[[#This Row],[Objet]], BASIC_VALUES[], 3, FALSE) *IMPACT_DET[[#This Row],[Energie (mult)]]</f>
        <v>1695</v>
      </c>
      <c r="H30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I30" s="16">
        <f>VLOOKUP(IMPACT_DET[[#This Row],[Objet]], BASIC_VALUES[], 2, FALSE) *IMPACT_DET[[#This Row],[Finance (mult)]]</f>
        <v>321</v>
      </c>
    </row>
    <row r="31" spans="1:9" x14ac:dyDescent="0.2">
      <c r="A31" t="s">
        <v>46</v>
      </c>
      <c r="B31" t="s">
        <v>154</v>
      </c>
      <c r="C31">
        <v>1.5</v>
      </c>
      <c r="D31">
        <v>1</v>
      </c>
      <c r="E31">
        <v>1</v>
      </c>
      <c r="F31">
        <v>1.45</v>
      </c>
      <c r="G31" s="16">
        <f>VLOOKUP(IMPACT_DET[[#This Row],[Objet]], BASIC_VALUES[], 3, FALSE) *IMPACT_DET[[#This Row],[Energie (mult)]]</f>
        <v>2542.5</v>
      </c>
      <c r="H31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I31" s="16">
        <f>VLOOKUP(IMPACT_DET[[#This Row],[Objet]], BASIC_VALUES[], 2, FALSE) *IMPACT_DET[[#This Row],[Finance (mult)]]</f>
        <v>465.45</v>
      </c>
    </row>
    <row r="32" spans="1:9" x14ac:dyDescent="0.2">
      <c r="A32" t="s">
        <v>46</v>
      </c>
      <c r="B32" t="s">
        <v>155</v>
      </c>
      <c r="C32">
        <v>2.5</v>
      </c>
      <c r="D32">
        <v>1</v>
      </c>
      <c r="E32">
        <v>1</v>
      </c>
      <c r="F32">
        <v>2.5</v>
      </c>
      <c r="G32" s="16">
        <f>VLOOKUP(IMPACT_DET[[#This Row],[Objet]], BASIC_VALUES[], 3, FALSE) *IMPACT_DET[[#This Row],[Energie (mult)]]</f>
        <v>4237.5</v>
      </c>
      <c r="H32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I32" s="16">
        <f>VLOOKUP(IMPACT_DET[[#This Row],[Objet]], BASIC_VALUES[], 2, FALSE) *IMPACT_DET[[#This Row],[Finance (mult)]]</f>
        <v>802.5</v>
      </c>
    </row>
    <row r="33" spans="1:9" x14ac:dyDescent="0.2">
      <c r="A33" t="s">
        <v>163</v>
      </c>
      <c r="B33" t="s">
        <v>161</v>
      </c>
      <c r="C33">
        <v>1</v>
      </c>
      <c r="D33">
        <v>1</v>
      </c>
      <c r="E33">
        <v>1</v>
      </c>
      <c r="F33">
        <v>1</v>
      </c>
      <c r="G33" s="16">
        <f>VLOOKUP(IMPACT_DET[[#This Row],[Objet]], BASIC_VALUES[], 3, FALSE) *IMPACT_DET[[#This Row],[Energie (mult)]]</f>
        <v>209.8</v>
      </c>
      <c r="H33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I33" s="16">
        <f>VLOOKUP(IMPACT_DET[[#This Row],[Objet]], BASIC_VALUES[], 2, FALSE) *IMPACT_DET[[#This Row],[Finance (mult)]]</f>
        <v>0</v>
      </c>
    </row>
    <row r="34" spans="1:9" x14ac:dyDescent="0.2">
      <c r="A34" t="s">
        <v>163</v>
      </c>
      <c r="B34" t="s">
        <v>162</v>
      </c>
      <c r="C34">
        <v>1.05</v>
      </c>
      <c r="D34">
        <v>1</v>
      </c>
      <c r="E34">
        <v>1.1000000000000001</v>
      </c>
      <c r="F34">
        <v>1</v>
      </c>
      <c r="G34" s="16">
        <f>VLOOKUP(IMPACT_DET[[#This Row],[Objet]], BASIC_VALUES[], 3, FALSE) *IMPACT_DET[[#This Row],[Energie (mult)]]</f>
        <v>220.29000000000002</v>
      </c>
      <c r="H34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I34" s="16">
        <f>VLOOKUP(IMPACT_DET[[#This Row],[Objet]], BASIC_VALUES[], 2, FALSE) *IMPACT_DET[[#This Row],[Finance (mult)]]</f>
        <v>0</v>
      </c>
    </row>
    <row r="35" spans="1:9" x14ac:dyDescent="0.2">
      <c r="A35" t="s">
        <v>164</v>
      </c>
      <c r="B35" t="s">
        <v>161</v>
      </c>
      <c r="C35">
        <v>1</v>
      </c>
      <c r="D35">
        <v>1</v>
      </c>
      <c r="E35">
        <v>1</v>
      </c>
      <c r="F35">
        <v>1</v>
      </c>
      <c r="G35" s="16">
        <f>VLOOKUP(IMPACT_DET[[#This Row],[Objet]], BASIC_VALUES[], 3, FALSE) *IMPACT_DET[[#This Row],[Energie (mult)]]</f>
        <v>55.7</v>
      </c>
      <c r="H35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I35" s="16">
        <f>VLOOKUP(IMPACT_DET[[#This Row],[Objet]], BASIC_VALUES[], 2, FALSE) *IMPACT_DET[[#This Row],[Finance (mult)]]</f>
        <v>0</v>
      </c>
    </row>
    <row r="36" spans="1:9" x14ac:dyDescent="0.2">
      <c r="A36" t="s">
        <v>164</v>
      </c>
      <c r="B36" t="s">
        <v>162</v>
      </c>
      <c r="C36">
        <v>1.45</v>
      </c>
      <c r="D36">
        <v>1</v>
      </c>
      <c r="E36">
        <v>1.1000000000000001</v>
      </c>
      <c r="F36">
        <v>1</v>
      </c>
      <c r="G36" s="16">
        <f>VLOOKUP(IMPACT_DET[[#This Row],[Objet]], BASIC_VALUES[], 3, FALSE) *IMPACT_DET[[#This Row],[Energie (mult)]]</f>
        <v>80.765000000000001</v>
      </c>
      <c r="H36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I36" s="16">
        <f>VLOOKUP(IMPACT_DET[[#This Row],[Objet]], BASIC_VALUES[], 2, FALSE) *IMPACT_DET[[#This Row],[Finance (mult)]]</f>
        <v>0</v>
      </c>
    </row>
    <row r="37" spans="1:9" x14ac:dyDescent="0.2">
      <c r="A37" t="s">
        <v>178</v>
      </c>
      <c r="B37" t="s">
        <v>166</v>
      </c>
      <c r="C37">
        <v>1</v>
      </c>
      <c r="D37">
        <v>1</v>
      </c>
      <c r="E37">
        <v>1</v>
      </c>
      <c r="F37">
        <v>1</v>
      </c>
      <c r="G37" s="16">
        <f>VLOOKUP(IMPACT_DET[[#This Row],[Objet]], BASIC_VALUES[], 3, FALSE) *IMPACT_DET[[#This Row],[Energie (mult)]]</f>
        <v>54</v>
      </c>
      <c r="H37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I37" s="16">
        <f>VLOOKUP(IMPACT_DET[[#This Row],[Objet]], BASIC_VALUES[], 2, FALSE) *IMPACT_DET[[#This Row],[Finance (mult)]]</f>
        <v>449.9</v>
      </c>
    </row>
    <row r="38" spans="1:9" x14ac:dyDescent="0.2">
      <c r="A38" t="s">
        <v>178</v>
      </c>
      <c r="B38" t="s">
        <v>145</v>
      </c>
      <c r="C38">
        <v>1.25</v>
      </c>
      <c r="D38">
        <v>1</v>
      </c>
      <c r="E38">
        <v>1</v>
      </c>
      <c r="F38">
        <v>0.65</v>
      </c>
      <c r="G38" s="16">
        <f>VLOOKUP(IMPACT_DET[[#This Row],[Objet]], BASIC_VALUES[], 3, FALSE) *IMPACT_DET[[#This Row],[Energie (mult)]]</f>
        <v>67.5</v>
      </c>
      <c r="H38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I38" s="16">
        <f>VLOOKUP(IMPACT_DET[[#This Row],[Objet]], BASIC_VALUES[], 2, FALSE) *IMPACT_DET[[#This Row],[Finance (mult)]]</f>
        <v>292.435</v>
      </c>
    </row>
    <row r="39" spans="1:9" x14ac:dyDescent="0.2">
      <c r="A39" t="s">
        <v>178</v>
      </c>
      <c r="B39" t="s">
        <v>165</v>
      </c>
      <c r="C39">
        <v>2.4</v>
      </c>
      <c r="D39">
        <v>1</v>
      </c>
      <c r="E39">
        <v>1</v>
      </c>
      <c r="F39">
        <v>2.11</v>
      </c>
      <c r="G39" s="16">
        <f>VLOOKUP(IMPACT_DET[[#This Row],[Objet]], BASIC_VALUES[], 3, FALSE) *IMPACT_DET[[#This Row],[Energie (mult)]]</f>
        <v>129.6</v>
      </c>
      <c r="H39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I39" s="16">
        <f>VLOOKUP(IMPACT_DET[[#This Row],[Objet]], BASIC_VALUES[], 2, FALSE) *IMPACT_DET[[#This Row],[Finance (mult)]]</f>
        <v>949.28899999999987</v>
      </c>
    </row>
    <row r="40" spans="1:9" x14ac:dyDescent="0.2">
      <c r="A40" t="s">
        <v>178</v>
      </c>
      <c r="B40" t="s">
        <v>167</v>
      </c>
      <c r="C40">
        <v>2.4</v>
      </c>
      <c r="D40">
        <v>1</v>
      </c>
      <c r="E40">
        <v>1</v>
      </c>
      <c r="F40">
        <v>2</v>
      </c>
      <c r="G40" s="16">
        <f>VLOOKUP(IMPACT_DET[[#This Row],[Objet]], BASIC_VALUES[], 3, FALSE) *IMPACT_DET[[#This Row],[Energie (mult)]]</f>
        <v>129.6</v>
      </c>
      <c r="H40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I40" s="16">
        <f>VLOOKUP(IMPACT_DET[[#This Row],[Objet]], BASIC_VALUES[], 2, FALSE) *IMPACT_DET[[#This Row],[Finance (mult)]]</f>
        <v>899.8</v>
      </c>
    </row>
    <row r="41" spans="1:9" x14ac:dyDescent="0.2">
      <c r="A41" t="s">
        <v>168</v>
      </c>
      <c r="B41" t="s">
        <v>169</v>
      </c>
      <c r="C41">
        <v>1</v>
      </c>
      <c r="D41">
        <v>1</v>
      </c>
      <c r="E41">
        <v>3</v>
      </c>
      <c r="F41">
        <v>1</v>
      </c>
      <c r="G41" s="16">
        <f>VLOOKUP(IMPACT_DET[[#This Row],[Objet]], BASIC_VALUES[], 3, FALSE) *IMPACT_DET[[#This Row],[Energie (mult)]]</f>
        <v>4.5250000000000004</v>
      </c>
      <c r="H41" s="17">
        <f>VLOOKUP(IMPACT_DET[[#This Row],[Objet]], BASIC_VALUES[], 5, FALSE) *IMPACT_DET[[#This Row],[Bien-être + (db) (mult)]] - VLOOKUP(IMPACT_DET[[#This Row],[Objet]], BASIC_VALUES[], 4, FALSE) *IMPACT_DET[[#This Row],[Bien-être - (db) (mult)]]</f>
        <v>29</v>
      </c>
      <c r="I41" s="16">
        <f>VLOOKUP(IMPACT_DET[[#This Row],[Objet]], BASIC_VALUES[], 2, FALSE) *IMPACT_DET[[#This Row],[Finance (mult)]]</f>
        <v>0</v>
      </c>
    </row>
    <row r="42" spans="1:9" x14ac:dyDescent="0.2">
      <c r="A42" t="s">
        <v>168</v>
      </c>
      <c r="B42" t="s">
        <v>170</v>
      </c>
      <c r="C42">
        <v>0.5</v>
      </c>
      <c r="D42">
        <v>1</v>
      </c>
      <c r="E42">
        <v>2</v>
      </c>
      <c r="F42">
        <v>1</v>
      </c>
      <c r="G42" s="16">
        <f>VLOOKUP(IMPACT_DET[[#This Row],[Objet]], BASIC_VALUES[], 3, FALSE) *IMPACT_DET[[#This Row],[Energie (mult)]]</f>
        <v>2.2625000000000002</v>
      </c>
      <c r="H42" s="17">
        <f>VLOOKUP(IMPACT_DET[[#This Row],[Objet]], BASIC_VALUES[], 5, FALSE) *IMPACT_DET[[#This Row],[Bien-être + (db) (mult)]] - VLOOKUP(IMPACT_DET[[#This Row],[Objet]], BASIC_VALUES[], 4, FALSE) *IMPACT_DET[[#This Row],[Bien-être - (db) (mult)]]</f>
        <v>19</v>
      </c>
      <c r="I42" s="16">
        <f>VLOOKUP(IMPACT_DET[[#This Row],[Objet]], BASIC_VALUES[], 2, FALSE) *IMPACT_DET[[#This Row],[Finance (mult)]]</f>
        <v>0</v>
      </c>
    </row>
    <row r="43" spans="1:9" x14ac:dyDescent="0.2">
      <c r="A43" t="s">
        <v>168</v>
      </c>
      <c r="B43" t="s">
        <v>171</v>
      </c>
      <c r="C43">
        <v>0.5</v>
      </c>
      <c r="D43">
        <v>1</v>
      </c>
      <c r="E43">
        <v>1</v>
      </c>
      <c r="F43">
        <v>1</v>
      </c>
      <c r="G43" s="16">
        <f>VLOOKUP(IMPACT_DET[[#This Row],[Objet]], BASIC_VALUES[], 3, FALSE) *IMPACT_DET[[#This Row],[Energie (mult)]]</f>
        <v>2.2625000000000002</v>
      </c>
      <c r="H43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I43" s="16">
        <f>VLOOKUP(IMPACT_DET[[#This Row],[Objet]], BASIC_VALUES[], 2, FALSE) *IMPACT_DET[[#This Row],[Finance (mult)]]</f>
        <v>0</v>
      </c>
    </row>
    <row r="44" spans="1:9" x14ac:dyDescent="0.2">
      <c r="A44" t="s">
        <v>168</v>
      </c>
      <c r="B44" t="s">
        <v>172</v>
      </c>
      <c r="C44">
        <v>0.05</v>
      </c>
      <c r="D44">
        <v>1</v>
      </c>
      <c r="E44">
        <v>1</v>
      </c>
      <c r="F44">
        <v>1</v>
      </c>
      <c r="G44" s="16">
        <f>VLOOKUP(IMPACT_DET[[#This Row],[Objet]], BASIC_VALUES[], 3, FALSE) *IMPACT_DET[[#This Row],[Energie (mult)]]</f>
        <v>0.22625000000000003</v>
      </c>
      <c r="H44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I44" s="16">
        <f>VLOOKUP(IMPACT_DET[[#This Row],[Objet]], BASIC_VALUES[], 2, FALSE) *IMPACT_DET[[#This Row],[Finance (mult)]]</f>
        <v>0</v>
      </c>
    </row>
    <row r="45" spans="1:9" x14ac:dyDescent="0.2">
      <c r="A45" t="s">
        <v>168</v>
      </c>
      <c r="B45" t="s">
        <v>173</v>
      </c>
      <c r="C45">
        <v>0.01</v>
      </c>
      <c r="D45">
        <v>1</v>
      </c>
      <c r="E45">
        <v>0</v>
      </c>
      <c r="F45">
        <v>1</v>
      </c>
      <c r="G45" s="16">
        <f>VLOOKUP(IMPACT_DET[[#This Row],[Objet]], BASIC_VALUES[], 3, FALSE) *IMPACT_DET[[#This Row],[Energie (mult)]]</f>
        <v>4.5250000000000005E-2</v>
      </c>
      <c r="H45" s="17">
        <f>VLOOKUP(IMPACT_DET[[#This Row],[Objet]], BASIC_VALUES[], 5, FALSE) *IMPACT_DET[[#This Row],[Bien-être + (db) (mult)]] - VLOOKUP(IMPACT_DET[[#This Row],[Objet]], BASIC_VALUES[], 4, FALSE) *IMPACT_DET[[#This Row],[Bien-être - (db) (mult)]]</f>
        <v>-1</v>
      </c>
      <c r="I45" s="16">
        <f>VLOOKUP(IMPACT_DET[[#This Row],[Objet]], BASIC_VALUES[], 2, FALSE) *IMPACT_DET[[#This Row],[Finance (mult)]]</f>
        <v>0</v>
      </c>
    </row>
    <row r="46" spans="1:9" x14ac:dyDescent="0.2">
      <c r="A46" t="s">
        <v>174</v>
      </c>
      <c r="C46">
        <v>1</v>
      </c>
      <c r="D46">
        <v>1</v>
      </c>
      <c r="E46">
        <v>1</v>
      </c>
      <c r="F46">
        <v>1</v>
      </c>
      <c r="G46" s="16">
        <f>VLOOKUP(IMPACT_DET[[#This Row],[Objet]], BASIC_VALUES[], 3, FALSE) *IMPACT_DET[[#This Row],[Energie (mult)]]</f>
        <v>41</v>
      </c>
      <c r="H46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I46" s="16">
        <f>VLOOKUP(IMPACT_DET[[#This Row],[Objet]], BASIC_VALUES[], 2, FALSE) *IMPACT_DET[[#This Row],[Finance (mult)]]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E793-FC4D-1D41-A169-C01E158ECE94}">
  <dimension ref="A1:G21"/>
  <sheetViews>
    <sheetView tabSelected="1" zoomScale="200" zoomScaleNormal="12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J15" sqref="J15"/>
    </sheetView>
  </sheetViews>
  <sheetFormatPr baseColWidth="10" defaultColWidth="8.83203125" defaultRowHeight="15" x14ac:dyDescent="0.2"/>
  <cols>
    <col min="1" max="1" width="22" bestFit="1" customWidth="1"/>
    <col min="2" max="2" width="6.6640625" bestFit="1" customWidth="1"/>
    <col min="3" max="3" width="14.33203125" bestFit="1" customWidth="1"/>
    <col min="4" max="4" width="15.1640625" bestFit="1" customWidth="1"/>
    <col min="5" max="5" width="20.83203125" bestFit="1" customWidth="1"/>
    <col min="6" max="6" width="12.33203125" bestFit="1" customWidth="1"/>
    <col min="7" max="7" width="27" bestFit="1" customWidth="1"/>
  </cols>
  <sheetData>
    <row r="1" spans="1:7" x14ac:dyDescent="0.2">
      <c r="A1" t="s">
        <v>148</v>
      </c>
      <c r="B1" t="s">
        <v>149</v>
      </c>
      <c r="C1" t="s">
        <v>150</v>
      </c>
      <c r="D1" t="s">
        <v>151</v>
      </c>
      <c r="E1" t="s">
        <v>152</v>
      </c>
      <c r="F1" t="s">
        <v>159</v>
      </c>
      <c r="G1" t="s">
        <v>160</v>
      </c>
    </row>
    <row r="2" spans="1:7" x14ac:dyDescent="0.2">
      <c r="A2" t="s">
        <v>125</v>
      </c>
      <c r="B2">
        <v>650</v>
      </c>
      <c r="C2">
        <v>84</v>
      </c>
      <c r="D2">
        <v>44</v>
      </c>
      <c r="E2" s="23">
        <v>95</v>
      </c>
    </row>
    <row r="3" spans="1:7" x14ac:dyDescent="0.2">
      <c r="A3" t="s">
        <v>175</v>
      </c>
      <c r="B3">
        <v>7</v>
      </c>
      <c r="C3">
        <v>4</v>
      </c>
      <c r="D3">
        <v>0</v>
      </c>
      <c r="E3" s="23">
        <v>12</v>
      </c>
    </row>
    <row r="4" spans="1:7" x14ac:dyDescent="0.2">
      <c r="A4" t="s">
        <v>81</v>
      </c>
      <c r="B4">
        <v>1265</v>
      </c>
      <c r="C4">
        <v>2</v>
      </c>
      <c r="D4">
        <v>15</v>
      </c>
      <c r="E4" s="23">
        <v>20</v>
      </c>
    </row>
    <row r="5" spans="1:7" x14ac:dyDescent="0.2">
      <c r="A5" t="s">
        <v>144</v>
      </c>
      <c r="B5">
        <v>1899</v>
      </c>
      <c r="C5">
        <v>40</v>
      </c>
      <c r="D5">
        <v>44</v>
      </c>
      <c r="E5" s="23">
        <v>100</v>
      </c>
    </row>
    <row r="6" spans="1:7" x14ac:dyDescent="0.2">
      <c r="A6" t="s">
        <v>102</v>
      </c>
      <c r="B6">
        <v>2350</v>
      </c>
      <c r="C6">
        <v>1.23</v>
      </c>
      <c r="D6">
        <v>0</v>
      </c>
      <c r="E6" s="23">
        <v>20</v>
      </c>
    </row>
    <row r="7" spans="1:7" x14ac:dyDescent="0.2">
      <c r="A7" t="s">
        <v>176</v>
      </c>
      <c r="B7">
        <v>619</v>
      </c>
      <c r="C7">
        <v>138</v>
      </c>
      <c r="D7">
        <v>41</v>
      </c>
      <c r="E7" s="23">
        <v>45</v>
      </c>
    </row>
    <row r="8" spans="1:7" x14ac:dyDescent="0.2">
      <c r="A8" t="s">
        <v>143</v>
      </c>
      <c r="C8">
        <v>0.88</v>
      </c>
      <c r="D8">
        <v>0</v>
      </c>
      <c r="E8" s="23">
        <v>50</v>
      </c>
    </row>
    <row r="9" spans="1:7" x14ac:dyDescent="0.2">
      <c r="A9" t="s">
        <v>141</v>
      </c>
      <c r="C9">
        <v>1.18</v>
      </c>
      <c r="D9">
        <v>0</v>
      </c>
      <c r="E9" s="23">
        <v>50</v>
      </c>
    </row>
    <row r="10" spans="1:7" x14ac:dyDescent="0.2">
      <c r="A10" t="s">
        <v>142</v>
      </c>
      <c r="C10">
        <v>12.9</v>
      </c>
      <c r="D10">
        <v>0</v>
      </c>
      <c r="E10" s="23">
        <v>50</v>
      </c>
    </row>
    <row r="11" spans="1:7" x14ac:dyDescent="0.2">
      <c r="A11" t="s">
        <v>146</v>
      </c>
      <c r="C11">
        <v>40</v>
      </c>
      <c r="D11">
        <v>0</v>
      </c>
      <c r="E11" s="23">
        <v>10</v>
      </c>
      <c r="G11" t="s">
        <v>158</v>
      </c>
    </row>
    <row r="12" spans="1:7" x14ac:dyDescent="0.2">
      <c r="A12" t="s">
        <v>44</v>
      </c>
      <c r="C12">
        <v>47.5</v>
      </c>
      <c r="D12">
        <v>0</v>
      </c>
      <c r="E12" s="23">
        <v>30</v>
      </c>
      <c r="G12" t="s">
        <v>158</v>
      </c>
    </row>
    <row r="13" spans="1:7" x14ac:dyDescent="0.2">
      <c r="A13" t="s">
        <v>45</v>
      </c>
      <c r="C13">
        <v>225</v>
      </c>
      <c r="D13">
        <v>0</v>
      </c>
      <c r="E13" s="23">
        <v>40</v>
      </c>
      <c r="G13" t="s">
        <v>158</v>
      </c>
    </row>
    <row r="14" spans="1:7" x14ac:dyDescent="0.2">
      <c r="A14" t="s">
        <v>147</v>
      </c>
      <c r="C14">
        <v>403</v>
      </c>
      <c r="D14">
        <v>0</v>
      </c>
      <c r="E14" s="23">
        <v>10</v>
      </c>
    </row>
    <row r="15" spans="1:7" x14ac:dyDescent="0.2">
      <c r="A15" t="s">
        <v>177</v>
      </c>
      <c r="C15">
        <v>148</v>
      </c>
      <c r="D15">
        <v>0</v>
      </c>
      <c r="E15" s="23">
        <v>10</v>
      </c>
    </row>
    <row r="16" spans="1:7" x14ac:dyDescent="0.2">
      <c r="A16" t="s">
        <v>46</v>
      </c>
      <c r="B16">
        <v>321</v>
      </c>
      <c r="C16">
        <v>1695</v>
      </c>
      <c r="D16">
        <v>0</v>
      </c>
      <c r="E16" s="23">
        <v>60</v>
      </c>
      <c r="F16" t="s">
        <v>156</v>
      </c>
      <c r="G16" t="s">
        <v>157</v>
      </c>
    </row>
    <row r="17" spans="1:7" x14ac:dyDescent="0.2">
      <c r="A17" t="s">
        <v>163</v>
      </c>
      <c r="C17">
        <v>209.8</v>
      </c>
      <c r="D17">
        <v>2</v>
      </c>
      <c r="E17" s="23">
        <v>50</v>
      </c>
    </row>
    <row r="18" spans="1:7" x14ac:dyDescent="0.2">
      <c r="A18" t="s">
        <v>164</v>
      </c>
      <c r="C18">
        <v>55.7</v>
      </c>
      <c r="D18">
        <v>2</v>
      </c>
      <c r="E18" s="23">
        <v>50</v>
      </c>
    </row>
    <row r="19" spans="1:7" x14ac:dyDescent="0.2">
      <c r="A19" t="s">
        <v>178</v>
      </c>
      <c r="B19">
        <v>449.9</v>
      </c>
      <c r="C19">
        <v>54</v>
      </c>
      <c r="D19">
        <v>2</v>
      </c>
      <c r="E19" s="23">
        <v>50</v>
      </c>
    </row>
    <row r="20" spans="1:7" x14ac:dyDescent="0.2">
      <c r="A20" t="s">
        <v>168</v>
      </c>
      <c r="C20">
        <v>4.5250000000000004</v>
      </c>
      <c r="D20">
        <v>1</v>
      </c>
      <c r="E20" s="23">
        <v>10</v>
      </c>
      <c r="G20" t="s">
        <v>73</v>
      </c>
    </row>
    <row r="21" spans="1:7" x14ac:dyDescent="0.2">
      <c r="A21" t="s">
        <v>174</v>
      </c>
      <c r="C21">
        <v>41</v>
      </c>
      <c r="D21">
        <v>5</v>
      </c>
      <c r="E21" s="23">
        <v>10</v>
      </c>
    </row>
  </sheetData>
  <phoneticPr fontId="1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Effet</vt:lpstr>
      <vt:lpstr>Impact</vt:lpstr>
      <vt:lpstr>Impact Numérique + Scénario</vt:lpstr>
      <vt:lpstr>Impact détails</vt:lpstr>
      <vt:lpstr>Chiffres 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Caillet Benjamin</dc:creator>
  <cp:keywords/>
  <dc:description/>
  <cp:lastModifiedBy>Fleurimont Clarisse</cp:lastModifiedBy>
  <cp:revision/>
  <dcterms:created xsi:type="dcterms:W3CDTF">2023-11-15T19:20:49Z</dcterms:created>
  <dcterms:modified xsi:type="dcterms:W3CDTF">2023-12-04T17:48:21Z</dcterms:modified>
  <cp:category/>
  <cp:contentStatus/>
</cp:coreProperties>
</file>