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esktop\Poterie\Site web\"/>
    </mc:Choice>
  </mc:AlternateContent>
  <xr:revisionPtr revIDLastSave="0" documentId="13_ncr:1_{55DB8A8D-597F-4DF9-9E73-518C5BD3420C}" xr6:coauthVersionLast="47" xr6:coauthVersionMax="47" xr10:uidLastSave="{00000000-0000-0000-0000-000000000000}"/>
  <bookViews>
    <workbookView xWindow="876" yWindow="1944" windowWidth="17100" windowHeight="12324" activeTab="1" xr2:uid="{63B9A96D-EBE2-4908-B2DC-FAAB4D7ECA35}"/>
  </bookViews>
  <sheets>
    <sheet name="Feuil1" sheetId="1" r:id="rId1"/>
    <sheet name="6.Poids terre &amp; retrait" sheetId="2" r:id="rId2"/>
  </sheets>
  <externalReferences>
    <externalReference r:id="rId3"/>
  </externalReferences>
  <definedNames>
    <definedName name="Col">'[1]10.Listes'!$G$4:$G$20</definedName>
    <definedName name="MP">'[1]10.Listes'!$B$4:$B$37</definedName>
    <definedName name="Retrait">'[1]10.Listes'!$I$4:$I$5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K20" i="2" s="1"/>
  <c r="F9" i="2"/>
  <c r="K9" i="2"/>
  <c r="P9" i="2"/>
  <c r="G16" i="2"/>
  <c r="L16" i="2"/>
  <c r="Q19" i="2"/>
  <c r="Q20" i="2"/>
  <c r="Q6" i="2" s="1"/>
  <c r="Q21" i="2"/>
  <c r="G22" i="2"/>
  <c r="L22" i="2"/>
  <c r="G23" i="2"/>
  <c r="G6" i="2" s="1"/>
  <c r="L23" i="2"/>
  <c r="L6" i="2" s="1"/>
  <c r="G24" i="2"/>
  <c r="L24" i="2"/>
  <c r="G25" i="2"/>
  <c r="L25" i="2"/>
  <c r="L26" i="2"/>
  <c r="L27" i="2"/>
  <c r="F20" i="2" l="1"/>
  <c r="P17" i="2"/>
</calcChain>
</file>

<file path=xl/sharedStrings.xml><?xml version="1.0" encoding="utf-8"?>
<sst xmlns="http://schemas.openxmlformats.org/spreadsheetml/2006/main" count="44" uniqueCount="20">
  <si>
    <r>
      <t>Hauteur recalculée</t>
    </r>
    <r>
      <rPr>
        <sz val="11"/>
        <color theme="1"/>
        <rFont val="Calibri"/>
        <family val="2"/>
        <scheme val="minor"/>
      </rPr>
      <t xml:space="preserve"> (en cm)</t>
    </r>
  </si>
  <si>
    <r>
      <t>Epaisseur paroi</t>
    </r>
    <r>
      <rPr>
        <sz val="11"/>
        <color theme="1"/>
        <rFont val="Calibri"/>
        <family val="2"/>
        <scheme val="minor"/>
      </rPr>
      <t xml:space="preserve"> (en cm)</t>
    </r>
  </si>
  <si>
    <r>
      <t>Epaisseur base</t>
    </r>
    <r>
      <rPr>
        <sz val="11"/>
        <color theme="1"/>
        <rFont val="Calibri"/>
        <family val="2"/>
        <scheme val="minor"/>
      </rPr>
      <t xml:space="preserve"> (en cm)</t>
    </r>
  </si>
  <si>
    <r>
      <t>Diamètre le plus large</t>
    </r>
    <r>
      <rPr>
        <sz val="11"/>
        <color theme="1"/>
        <rFont val="Calibri"/>
        <family val="2"/>
        <scheme val="minor"/>
      </rPr>
      <t xml:space="preserve"> (en cm)</t>
    </r>
  </si>
  <si>
    <r>
      <t>Diamètre le plus petit</t>
    </r>
    <r>
      <rPr>
        <sz val="11"/>
        <color theme="1"/>
        <rFont val="Calibri"/>
        <family val="2"/>
        <scheme val="minor"/>
      </rPr>
      <t xml:space="preserve"> (en cm)</t>
    </r>
  </si>
  <si>
    <r>
      <t>Diamètre</t>
    </r>
    <r>
      <rPr>
        <sz val="11"/>
        <color theme="1"/>
        <rFont val="Calibri"/>
        <family val="2"/>
        <scheme val="minor"/>
      </rPr>
      <t xml:space="preserve"> (en cm)</t>
    </r>
  </si>
  <si>
    <r>
      <t>Hauteur</t>
    </r>
    <r>
      <rPr>
        <sz val="11"/>
        <color theme="1"/>
        <rFont val="Calibri"/>
        <family val="2"/>
        <scheme val="minor"/>
      </rPr>
      <t xml:space="preserve"> (en cm)</t>
    </r>
  </si>
  <si>
    <t>Après</t>
  </si>
  <si>
    <t>Je renseigne la taille avant ou après cuisson</t>
  </si>
  <si>
    <t>Volume intérieur en Litre</t>
  </si>
  <si>
    <t>Densité de la terre</t>
  </si>
  <si>
    <t>remplir</t>
  </si>
  <si>
    <t>Retrait total de la terre</t>
  </si>
  <si>
    <t>Poids de terre nécessaire tournage</t>
  </si>
  <si>
    <t>Information générale à remplir</t>
  </si>
  <si>
    <t>Sphère</t>
  </si>
  <si>
    <t>Montgolfière</t>
  </si>
  <si>
    <t>Cylindre</t>
  </si>
  <si>
    <t>Information sur la terre</t>
  </si>
  <si>
    <t>Calcul du poids de terre (en gramme)  et de la taille (en cm) en fonction du taux retrait et de la densité de la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</si>
</sst>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11"/>
      <color rgb="FFFF7979"/>
      <name val="Calibri"/>
      <family val="2"/>
      <scheme val="minor"/>
    </font>
    <font>
      <b/>
      <sz val="14"/>
      <color rgb="FFFF79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EFAF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FF7979"/>
      </right>
      <top/>
      <bottom style="thin">
        <color rgb="FFFF7979"/>
      </bottom>
      <diagonal/>
    </border>
    <border>
      <left/>
      <right/>
      <top/>
      <bottom style="thin">
        <color rgb="FFFF7979"/>
      </bottom>
      <diagonal/>
    </border>
    <border>
      <left style="thin">
        <color rgb="FFFF7979"/>
      </left>
      <right/>
      <top/>
      <bottom style="thin">
        <color rgb="FFFF7979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FF7979"/>
      </right>
      <top/>
      <bottom/>
      <diagonal/>
    </border>
    <border>
      <left style="thin">
        <color rgb="FFFF7979"/>
      </left>
      <right/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FF7979"/>
      </right>
      <top style="thin">
        <color rgb="FFFF7979"/>
      </top>
      <bottom/>
      <diagonal/>
    </border>
    <border>
      <left/>
      <right/>
      <top style="thin">
        <color rgb="FFFF7979"/>
      </top>
      <bottom/>
      <diagonal/>
    </border>
    <border>
      <left style="thin">
        <color rgb="FFFF7979"/>
      </left>
      <right/>
      <top style="thin">
        <color rgb="FFFF7979"/>
      </top>
      <bottom/>
      <diagonal/>
    </border>
    <border>
      <left/>
      <right style="thin">
        <color rgb="FFFF7979"/>
      </right>
      <top style="thin">
        <color rgb="FFFF7979"/>
      </top>
      <bottom style="thin">
        <color rgb="FFFF7979"/>
      </bottom>
      <diagonal/>
    </border>
    <border>
      <left/>
      <right/>
      <top style="thin">
        <color rgb="FFFF7979"/>
      </top>
      <bottom style="thin">
        <color rgb="FFFF7979"/>
      </bottom>
      <diagonal/>
    </border>
    <border>
      <left style="thin">
        <color rgb="FFFF7979"/>
      </left>
      <right/>
      <top style="thin">
        <color rgb="FFFF7979"/>
      </top>
      <bottom style="thin">
        <color rgb="FFFF7979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medium">
        <color theme="2" tint="-0.24994659260841701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2" borderId="0" xfId="0" applyNumberFormat="1" applyFill="1" applyAlignment="1">
      <alignment horizontal="left" indent="1"/>
    </xf>
    <xf numFmtId="0" fontId="0" fillId="0" borderId="5" xfId="0" applyBorder="1"/>
    <xf numFmtId="164" fontId="0" fillId="2" borderId="6" xfId="0" applyNumberFormat="1" applyFill="1" applyBorder="1" applyAlignment="1" applyProtection="1">
      <alignment horizontal="left" indent="1"/>
      <protection locked="0"/>
    </xf>
    <xf numFmtId="0" fontId="2" fillId="0" borderId="0" xfId="0" applyFont="1"/>
    <xf numFmtId="0" fontId="0" fillId="0" borderId="7" xfId="0" applyBorder="1"/>
    <xf numFmtId="0" fontId="0" fillId="0" borderId="8" xfId="0" applyBorder="1" applyAlignment="1">
      <alignment horizontal="left" indent="1"/>
    </xf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2" borderId="15" xfId="0" applyNumberFormat="1" applyFill="1" applyBorder="1" applyAlignment="1" applyProtection="1">
      <alignment horizontal="left" indent="1"/>
      <protection locked="0"/>
    </xf>
    <xf numFmtId="0" fontId="0" fillId="0" borderId="16" xfId="0" applyBorder="1"/>
    <xf numFmtId="0" fontId="0" fillId="0" borderId="17" xfId="0" applyBorder="1"/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9" fillId="0" borderId="0" xfId="0" applyFont="1" applyAlignment="1">
      <alignment horizontal="center" vertical="top"/>
    </xf>
    <xf numFmtId="0" fontId="3" fillId="0" borderId="17" xfId="0" applyFont="1" applyBorder="1" applyAlignment="1">
      <alignment vertical="top"/>
    </xf>
    <xf numFmtId="0" fontId="10" fillId="0" borderId="0" xfId="0" applyFont="1"/>
    <xf numFmtId="0" fontId="0" fillId="0" borderId="8" xfId="0" applyBorder="1"/>
    <xf numFmtId="0" fontId="0" fillId="3" borderId="0" xfId="0" applyFill="1" applyAlignment="1" applyProtection="1">
      <alignment horizontal="center"/>
      <protection locked="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0" xfId="0" applyFill="1" applyAlignment="1">
      <alignment horizontal="left" indent="1"/>
    </xf>
    <xf numFmtId="165" fontId="0" fillId="2" borderId="15" xfId="0" applyNumberFormat="1" applyFill="1" applyBorder="1" applyAlignment="1" applyProtection="1">
      <alignment horizontal="left" indent="1"/>
      <protection locked="0"/>
    </xf>
    <xf numFmtId="0" fontId="0" fillId="3" borderId="6" xfId="0" applyFill="1" applyBorder="1" applyAlignment="1" applyProtection="1">
      <alignment horizontal="left" indent="1"/>
      <protection locked="0"/>
    </xf>
    <xf numFmtId="0" fontId="0" fillId="3" borderId="0" xfId="0" applyFill="1" applyAlignment="1" applyProtection="1">
      <alignment horizontal="left" indent="1"/>
      <protection locked="0"/>
    </xf>
    <xf numFmtId="0" fontId="4" fillId="0" borderId="0" xfId="0" applyFont="1" applyAlignment="1">
      <alignment horizontal="center"/>
    </xf>
    <xf numFmtId="0" fontId="0" fillId="3" borderId="15" xfId="0" applyFill="1" applyBorder="1" applyAlignment="1" applyProtection="1">
      <alignment horizontal="left" indent="1"/>
      <protection locked="0"/>
    </xf>
    <xf numFmtId="10" fontId="0" fillId="3" borderId="0" xfId="0" applyNumberFormat="1" applyFill="1" applyAlignment="1" applyProtection="1">
      <alignment horizontal="left" indent="1"/>
      <protection locked="0"/>
    </xf>
    <xf numFmtId="0" fontId="0" fillId="0" borderId="20" xfId="0" applyBorder="1"/>
    <xf numFmtId="0" fontId="0" fillId="0" borderId="21" xfId="0" applyBorder="1"/>
    <xf numFmtId="1" fontId="10" fillId="0" borderId="27" xfId="0" applyNumberFormat="1" applyFont="1" applyBorder="1" applyAlignment="1">
      <alignment horizontal="center"/>
    </xf>
    <xf numFmtId="1" fontId="10" fillId="0" borderId="28" xfId="0" applyNumberFormat="1" applyFont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7" fillId="0" borderId="31" xfId="0" applyNumberFormat="1" applyFont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1" fontId="8" fillId="0" borderId="34" xfId="0" applyNumberFormat="1" applyFont="1" applyBorder="1" applyAlignment="1">
      <alignment horizontal="center"/>
    </xf>
    <xf numFmtId="1" fontId="8" fillId="0" borderId="35" xfId="0" applyNumberFormat="1" applyFont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lo\Desktop\Poterie\Fichier%20Calcul%20Email,%20Coef%20et%20poids%20de%20terre.xlsx" TargetMode="External"/><Relationship Id="rId1" Type="http://schemas.openxmlformats.org/officeDocument/2006/relationships/externalLinkPath" Target="/Users/Lolo/Desktop/Poterie/Fichier%20Calcul%20Email,%20Coef%20et%20poids%20de%20ter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maire"/>
      <sheetName val="1.Mat 1ere"/>
      <sheetName val="2.Mat 1ere dangers"/>
      <sheetName val="3.Coef Dil &amp; Elas "/>
      <sheetName val="Al - bleu "/>
      <sheetName val="Al - Goute huile"/>
      <sheetName val="Al  - Blanc"/>
      <sheetName val="Al - Vert"/>
      <sheetName val="AL  - Tenmokku"/>
      <sheetName val="Al - Rouge "/>
      <sheetName val="Autres"/>
      <sheetName val="4.1.Diag Stull  (2)"/>
      <sheetName val="4.Recette - Formule Seger"/>
      <sheetName val="4.1.Diag Stull "/>
      <sheetName val="4.2.Coef "/>
      <sheetName val="4.3.Diag Montmollin"/>
      <sheetName val="5.Diag. Montmollin"/>
      <sheetName val="6.1.Calcul retrait"/>
      <sheetName val="6.2.Poids terre"/>
      <sheetName val="7.Masse molaire molécules"/>
      <sheetName val="8.Tableau périodique"/>
      <sheetName val="9.Conso Diag Montmollin"/>
      <sheetName val="10.Listes"/>
      <sheetName val="Diag Montmollin 1 - 6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-</v>
          </cell>
          <cell r="G4" t="str">
            <v>-</v>
          </cell>
          <cell r="I4" t="str">
            <v>Avant</v>
          </cell>
        </row>
        <row r="5">
          <cell r="B5" t="str">
            <v>A Test - Dioxide titane</v>
          </cell>
          <cell r="G5" t="str">
            <v>A Test - Dioxide titane</v>
          </cell>
          <cell r="I5" t="str">
            <v>Après</v>
          </cell>
        </row>
        <row r="6">
          <cell r="B6" t="str">
            <v>A Test - Ulexite</v>
          </cell>
          <cell r="G6" t="str">
            <v>A Test - Ulexite</v>
          </cell>
        </row>
        <row r="7">
          <cell r="B7" t="str">
            <v>A Test - Bioxide Manganese</v>
          </cell>
          <cell r="G7" t="str">
            <v>A Test - Bioxide Manganese</v>
          </cell>
        </row>
        <row r="8">
          <cell r="B8" t="str">
            <v>A Test - Carbonate Manganese</v>
          </cell>
          <cell r="G8" t="str">
            <v>A Test - Carbonate Manganese</v>
          </cell>
        </row>
        <row r="9">
          <cell r="B9" t="str">
            <v>A test - Gres Noron</v>
          </cell>
          <cell r="G9" t="str">
            <v>Cer_Carbonate de cuivre</v>
          </cell>
        </row>
        <row r="10">
          <cell r="B10" t="str">
            <v>Cer_Alumine hydratée</v>
          </cell>
          <cell r="G10" t="str">
            <v>Cer_Ocre de puisaye</v>
          </cell>
        </row>
        <row r="11">
          <cell r="B11" t="str">
            <v>Cer_Ball Clay</v>
          </cell>
          <cell r="G11" t="str">
            <v>Cer_Carbonate de cuivre</v>
          </cell>
        </row>
        <row r="12">
          <cell r="B12" t="str">
            <v>Cer_Bentonite PA90</v>
          </cell>
          <cell r="G12" t="str">
            <v>Cer_Ocre de puisaye</v>
          </cell>
        </row>
        <row r="13">
          <cell r="B13" t="str">
            <v>Cer_Carbonate de chaux / Carbonate de calcium / Craie</v>
          </cell>
          <cell r="G13" t="str">
            <v>Cer_Oxyde cobalt 72-73 %</v>
          </cell>
        </row>
        <row r="14">
          <cell r="B14" t="str">
            <v>Cer_Cendre d'Os</v>
          </cell>
          <cell r="G14" t="str">
            <v>Cer_Oxyde colorant bleu roi</v>
          </cell>
        </row>
        <row r="15">
          <cell r="B15" t="str">
            <v>Cer_Cornish Stone</v>
          </cell>
          <cell r="G15" t="str">
            <v>Cer_Oxyde colorant turquoise</v>
          </cell>
        </row>
        <row r="16">
          <cell r="B16" t="str">
            <v>Cer_Dolomie</v>
          </cell>
          <cell r="G16" t="str">
            <v>Cer_Oxyde cuivre noir</v>
          </cell>
        </row>
        <row r="17">
          <cell r="B17" t="str">
            <v>Cer_Feldpath Potassique FP325</v>
          </cell>
          <cell r="G17" t="str">
            <v>Cer_Oxyde fer noir  Fe3O4</v>
          </cell>
        </row>
        <row r="18">
          <cell r="B18" t="str">
            <v>Cer_Feldspath sodique</v>
          </cell>
          <cell r="G18" t="str">
            <v>Cer_Oxyde fer rouge 130 / Oxyde de fer synthétique Fe2O3</v>
          </cell>
        </row>
        <row r="19">
          <cell r="B19" t="str">
            <v>Cer_Kaolin A (Polwhite KL) / China Clay</v>
          </cell>
          <cell r="G19" t="str">
            <v>Ker_Oxyde de Zinc</v>
          </cell>
        </row>
        <row r="20">
          <cell r="B20" t="str">
            <v>Cer_Molochite / Kaolin Calciné</v>
          </cell>
          <cell r="G20" t="str">
            <v>Cer_Rutile</v>
          </cell>
        </row>
        <row r="21">
          <cell r="B21" t="str">
            <v>Cer_Nepheline Syenite</v>
          </cell>
        </row>
        <row r="22">
          <cell r="B22" t="str">
            <v>Cer_Ocre de puisaye</v>
          </cell>
        </row>
        <row r="23">
          <cell r="B23" t="str">
            <v>Cer_Sable de Nemour</v>
          </cell>
        </row>
        <row r="24">
          <cell r="B24" t="str">
            <v>Cer_Silice C 400 Broyée</v>
          </cell>
        </row>
        <row r="25">
          <cell r="B25" t="str">
            <v>Cer_Wollastonite</v>
          </cell>
        </row>
        <row r="26">
          <cell r="B26" t="str">
            <v>Cer_Carbonate de cuivre</v>
          </cell>
        </row>
        <row r="27">
          <cell r="B27" t="str">
            <v>Ker_Talc / Silicate de Magnesium naturel</v>
          </cell>
        </row>
        <row r="28">
          <cell r="B28" t="str">
            <v>Cer_Carbonate de cuivre</v>
          </cell>
        </row>
        <row r="29">
          <cell r="B29" t="str">
            <v>Cer_Ocre de puisaye</v>
          </cell>
        </row>
        <row r="30">
          <cell r="B30" t="str">
            <v>Cer_Oxyde cobalt 72-73 %</v>
          </cell>
        </row>
        <row r="31">
          <cell r="B31" t="str">
            <v>Cer_Oxyde colorant bleu roi</v>
          </cell>
        </row>
        <row r="32">
          <cell r="B32" t="str">
            <v>Cer_Oxyde colorant turquoise</v>
          </cell>
        </row>
        <row r="33">
          <cell r="B33" t="str">
            <v>Cer_Oxyde cuivre noir</v>
          </cell>
        </row>
        <row r="34">
          <cell r="B34" t="str">
            <v>Cer_Oxyde fer noir  Fe3O4</v>
          </cell>
        </row>
        <row r="35">
          <cell r="B35" t="str">
            <v>Cer_Oxyde fer rouge 130 / Oxyde de fer synthétique Fe2O3</v>
          </cell>
        </row>
        <row r="36">
          <cell r="B36" t="str">
            <v>Ker_Oxyde de Zinc</v>
          </cell>
        </row>
        <row r="37">
          <cell r="B37" t="str">
            <v>Cer_Rutile</v>
          </cell>
        </row>
      </sheetData>
      <sheetData sheetId="2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5469-6F52-4EB9-A26E-1A6E9B019FE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4B7A-2F8E-4770-BDDD-7309C12658DD}">
  <sheetPr>
    <tabColor rgb="FF92D050"/>
  </sheetPr>
  <dimension ref="B1:V29"/>
  <sheetViews>
    <sheetView showGridLines="0" tabSelected="1" workbookViewId="0">
      <selection activeCell="N5" sqref="N5"/>
    </sheetView>
  </sheetViews>
  <sheetFormatPr baseColWidth="10" defaultRowHeight="14.4" x14ac:dyDescent="0.3"/>
  <cols>
    <col min="1" max="1" width="3.6640625" customWidth="1"/>
    <col min="2" max="2" width="37.6640625" bestFit="1" customWidth="1"/>
    <col min="3" max="3" width="8.33203125" customWidth="1"/>
    <col min="4" max="4" width="4.33203125" customWidth="1"/>
    <col min="5" max="5" width="2.21875" customWidth="1"/>
    <col min="6" max="6" width="28" bestFit="1" customWidth="1"/>
    <col min="7" max="7" width="8" customWidth="1"/>
    <col min="8" max="8" width="2.21875" customWidth="1"/>
    <col min="9" max="9" width="4.33203125" customWidth="1"/>
    <col min="10" max="10" width="2.21875" customWidth="1"/>
    <col min="11" max="11" width="28" bestFit="1" customWidth="1"/>
    <col min="12" max="12" width="8" customWidth="1"/>
    <col min="13" max="13" width="2.21875" customWidth="1"/>
    <col min="14" max="14" width="4.33203125" customWidth="1"/>
    <col min="15" max="15" width="2.21875" customWidth="1"/>
    <col min="16" max="16" width="28" bestFit="1" customWidth="1"/>
    <col min="17" max="17" width="8" customWidth="1"/>
    <col min="18" max="18" width="2.21875" customWidth="1"/>
    <col min="21" max="21" width="54.5546875" customWidth="1"/>
  </cols>
  <sheetData>
    <row r="1" spans="2:22" ht="4.8" customHeight="1" x14ac:dyDescent="0.3"/>
    <row r="2" spans="2:22" ht="21" x14ac:dyDescent="0.4">
      <c r="B2" s="73" t="s">
        <v>19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2:22" ht="24.6" customHeight="1" x14ac:dyDescent="0.3"/>
    <row r="4" spans="2:22" ht="18" x14ac:dyDescent="0.3">
      <c r="B4" s="72" t="s">
        <v>18</v>
      </c>
      <c r="C4" s="72"/>
      <c r="F4" s="71" t="s">
        <v>17</v>
      </c>
      <c r="G4" s="71"/>
      <c r="K4" s="70" t="s">
        <v>16</v>
      </c>
      <c r="L4" s="70"/>
      <c r="P4" s="69" t="s">
        <v>15</v>
      </c>
      <c r="Q4" s="69"/>
    </row>
    <row r="5" spans="2:22" ht="11.4" customHeight="1" x14ac:dyDescent="0.3">
      <c r="F5" s="27"/>
      <c r="G5" s="27"/>
      <c r="K5" s="24"/>
      <c r="L5" s="24"/>
      <c r="P5" s="68"/>
      <c r="Q5" s="68"/>
    </row>
    <row r="6" spans="2:22" ht="12.6" customHeight="1" x14ac:dyDescent="0.3">
      <c r="B6" s="67" t="s">
        <v>14</v>
      </c>
      <c r="C6" s="66"/>
      <c r="E6" s="65" t="s">
        <v>13</v>
      </c>
      <c r="F6" s="64"/>
      <c r="G6" s="63">
        <f>IF($C$17="Après",
((PI()*(G23/2)^2*G22)
-PI()*((G23/2)-G25)^2*(G22-G24))
*C13,
((PI()*(G12/2)^2*G11)
-PI()*((G12/2)-G14)^2*(G11-G13))
*C13)</f>
        <v>531.95596809780386</v>
      </c>
      <c r="H6" s="62"/>
      <c r="J6" s="61" t="s">
        <v>13</v>
      </c>
      <c r="K6" s="60"/>
      <c r="L6" s="59">
        <f>IF(C17="Après",
((PI()*(L23/2)^2*L27)
-PI()*((L23/2)-L26)^2*(L27-L25))
*C13,
((PI()*(L12/2)^2*L16)
-PI()*((L12/2)-L15)^2*(L16-L14))
*C13)</f>
        <v>1637.746872175366</v>
      </c>
      <c r="M6" s="58"/>
      <c r="O6" s="57" t="s">
        <v>13</v>
      </c>
      <c r="P6" s="56"/>
      <c r="Q6" s="55">
        <f>IF(C17="Après",
(((4*PI()*(Q20/2)^3)/3)
-((4*PI()*(Q20/2-Q21)^3)/3))
*C13,
(((4*PI()*(Q12/2)^3)/3)
-((4*PI()*(Q12/2-Q13)^3)/3))
*C13)</f>
        <v>854.2847142453827</v>
      </c>
      <c r="R6" s="54"/>
    </row>
    <row r="7" spans="2:22" ht="18" customHeight="1" x14ac:dyDescent="0.3"/>
    <row r="8" spans="2:22" ht="12.6" customHeight="1" x14ac:dyDescent="0.3">
      <c r="C8" s="49" t="s">
        <v>11</v>
      </c>
      <c r="E8" s="36"/>
      <c r="F8" s="35"/>
      <c r="G8" s="35"/>
      <c r="H8" s="53"/>
      <c r="J8" s="52"/>
      <c r="K8" s="31"/>
      <c r="L8" s="31"/>
      <c r="M8" s="30"/>
      <c r="O8" s="44"/>
      <c r="P8" s="43"/>
      <c r="Q8" s="43"/>
      <c r="R8" s="42"/>
      <c r="V8" t="str">
        <f>IF(C17="Avant","Après","Avant")</f>
        <v>Avant</v>
      </c>
    </row>
    <row r="9" spans="2:22" ht="12.6" customHeight="1" x14ac:dyDescent="0.3">
      <c r="B9" s="8" t="s">
        <v>12</v>
      </c>
      <c r="C9" s="51">
        <v>0.12</v>
      </c>
      <c r="E9" s="14"/>
      <c r="F9" s="29" t="str">
        <f>"Données en cm "&amp;C17&amp;" cuisson"</f>
        <v>Données en cm Après cuisson</v>
      </c>
      <c r="H9" s="13"/>
      <c r="J9" s="6"/>
      <c r="K9" s="28" t="str">
        <f>"Données en cm "&amp;C17&amp;" cuisson"</f>
        <v>Données en cm Après cuisson</v>
      </c>
      <c r="M9" s="4"/>
      <c r="O9" s="20"/>
      <c r="P9" s="39" t="str">
        <f>"Données en cm "&amp;C17&amp;" cuisson"</f>
        <v>Données en cm Après cuisson</v>
      </c>
      <c r="R9" s="19"/>
    </row>
    <row r="10" spans="2:22" ht="12.6" customHeight="1" x14ac:dyDescent="0.3">
      <c r="B10" s="8"/>
      <c r="E10" s="14"/>
      <c r="F10" s="27"/>
      <c r="G10" s="23" t="s">
        <v>11</v>
      </c>
      <c r="H10" s="13"/>
      <c r="J10" s="6"/>
      <c r="K10" s="24"/>
      <c r="L10" s="23" t="s">
        <v>11</v>
      </c>
      <c r="M10" s="4"/>
      <c r="O10" s="20"/>
      <c r="P10" s="37"/>
      <c r="Q10" s="23" t="s">
        <v>11</v>
      </c>
      <c r="R10" s="19"/>
    </row>
    <row r="11" spans="2:22" ht="12.6" customHeight="1" x14ac:dyDescent="0.3">
      <c r="B11" s="8"/>
      <c r="E11" s="14"/>
      <c r="F11" s="8" t="s">
        <v>6</v>
      </c>
      <c r="G11" s="50">
        <v>9.5</v>
      </c>
      <c r="H11" s="13"/>
      <c r="J11" s="6"/>
      <c r="K11" s="8" t="s">
        <v>6</v>
      </c>
      <c r="L11" s="50">
        <v>20</v>
      </c>
      <c r="M11" s="4"/>
      <c r="O11" s="20"/>
      <c r="P11" s="8" t="s">
        <v>6</v>
      </c>
      <c r="Q11" s="50">
        <v>11</v>
      </c>
      <c r="R11" s="19"/>
    </row>
    <row r="12" spans="2:22" ht="12.6" customHeight="1" x14ac:dyDescent="0.3">
      <c r="B12" s="8"/>
      <c r="C12" s="49"/>
      <c r="E12" s="14"/>
      <c r="F12" s="8" t="s">
        <v>5</v>
      </c>
      <c r="G12" s="47">
        <v>9.5</v>
      </c>
      <c r="H12" s="13"/>
      <c r="J12" s="6"/>
      <c r="K12" s="8" t="s">
        <v>4</v>
      </c>
      <c r="L12" s="47">
        <v>10</v>
      </c>
      <c r="M12" s="4"/>
      <c r="O12" s="20"/>
      <c r="P12" s="8" t="s">
        <v>5</v>
      </c>
      <c r="Q12" s="47">
        <v>11</v>
      </c>
      <c r="R12" s="19"/>
    </row>
    <row r="13" spans="2:22" ht="12.6" customHeight="1" x14ac:dyDescent="0.3">
      <c r="B13" s="8" t="s">
        <v>10</v>
      </c>
      <c r="C13" s="48">
        <v>2.2200000000000002</v>
      </c>
      <c r="E13" s="14"/>
      <c r="F13" s="8" t="s">
        <v>2</v>
      </c>
      <c r="G13" s="47">
        <v>0.5</v>
      </c>
      <c r="H13" s="13"/>
      <c r="J13" s="6"/>
      <c r="K13" s="8" t="s">
        <v>3</v>
      </c>
      <c r="L13" s="47">
        <v>15</v>
      </c>
      <c r="M13" s="4"/>
      <c r="O13" s="20"/>
      <c r="P13" s="8" t="s">
        <v>1</v>
      </c>
      <c r="Q13" s="47">
        <v>0.8</v>
      </c>
      <c r="R13" s="19"/>
    </row>
    <row r="14" spans="2:22" ht="12.6" customHeight="1" x14ac:dyDescent="0.3">
      <c r="B14" s="8"/>
      <c r="E14" s="14"/>
      <c r="F14" s="8" t="s">
        <v>1</v>
      </c>
      <c r="G14" s="47">
        <v>0.5</v>
      </c>
      <c r="H14" s="13"/>
      <c r="J14" s="6"/>
      <c r="K14" s="8" t="s">
        <v>2</v>
      </c>
      <c r="L14" s="47">
        <v>1</v>
      </c>
      <c r="M14" s="4"/>
      <c r="O14" s="17"/>
      <c r="P14" s="16"/>
      <c r="Q14" s="16"/>
      <c r="R14" s="15"/>
    </row>
    <row r="15" spans="2:22" ht="12.6" customHeight="1" x14ac:dyDescent="0.3">
      <c r="B15" s="8"/>
      <c r="E15" s="14"/>
      <c r="F15" s="27"/>
      <c r="G15" s="23"/>
      <c r="H15" s="26"/>
      <c r="J15" s="6"/>
      <c r="K15" s="8" t="s">
        <v>1</v>
      </c>
      <c r="L15" s="47">
        <v>0.6</v>
      </c>
      <c r="M15" s="4"/>
    </row>
    <row r="16" spans="2:22" ht="12.6" customHeight="1" x14ac:dyDescent="0.3">
      <c r="B16" s="8"/>
      <c r="E16" s="14"/>
      <c r="F16" t="s">
        <v>9</v>
      </c>
      <c r="G16" s="46">
        <f>(PI()*(G12/2-G14)^2*(G11-G13))/1000</f>
        <v>0.51070515574919073</v>
      </c>
      <c r="H16" s="13"/>
      <c r="J16" s="6"/>
      <c r="K16" t="s">
        <v>0</v>
      </c>
      <c r="L16" s="45">
        <f>L11+(L13-L12)</f>
        <v>25</v>
      </c>
      <c r="M16" s="4"/>
      <c r="O16" s="44"/>
      <c r="P16" s="43"/>
      <c r="Q16" s="43"/>
      <c r="R16" s="42"/>
    </row>
    <row r="17" spans="2:18" ht="12.6" customHeight="1" x14ac:dyDescent="0.3">
      <c r="B17" s="8" t="s">
        <v>8</v>
      </c>
      <c r="C17" s="41" t="s">
        <v>7</v>
      </c>
      <c r="E17" s="12"/>
      <c r="F17" s="40"/>
      <c r="G17" s="40"/>
      <c r="H17" s="9"/>
      <c r="J17" s="3"/>
      <c r="K17" s="2"/>
      <c r="L17" s="2"/>
      <c r="M17" s="1"/>
      <c r="O17" s="38"/>
      <c r="P17" s="39" t="str">
        <f>"Données en cm "&amp;$V$8&amp;" cuisson"</f>
        <v>Données en cm Avant cuisson</v>
      </c>
      <c r="R17" s="19"/>
    </row>
    <row r="18" spans="2:18" ht="12.6" customHeight="1" x14ac:dyDescent="0.3">
      <c r="I18" s="33"/>
      <c r="J18" s="33"/>
      <c r="O18" s="38"/>
      <c r="P18" s="37"/>
      <c r="Q18" s="23"/>
      <c r="R18" s="19"/>
    </row>
    <row r="19" spans="2:18" ht="12.6" customHeight="1" x14ac:dyDescent="0.3">
      <c r="E19" s="36"/>
      <c r="F19" s="35"/>
      <c r="G19" s="35"/>
      <c r="H19" s="34"/>
      <c r="I19" s="33"/>
      <c r="J19" s="32"/>
      <c r="K19" s="31"/>
      <c r="L19" s="31"/>
      <c r="M19" s="30"/>
      <c r="O19" s="20"/>
      <c r="P19" s="8" t="s">
        <v>6</v>
      </c>
      <c r="Q19" s="18">
        <f>IF($C$17="Après",ROUND(Q11/(1-$C$9),2),ROUND(Q11*(1-$C$9),2))</f>
        <v>12.5</v>
      </c>
      <c r="R19" s="19"/>
    </row>
    <row r="20" spans="2:18" ht="12.6" customHeight="1" x14ac:dyDescent="0.3">
      <c r="E20" s="14"/>
      <c r="F20" s="29" t="str">
        <f>"Données en cm "&amp;$V$8&amp;" cuisson"</f>
        <v>Données en cm Avant cuisson</v>
      </c>
      <c r="H20" s="26"/>
      <c r="I20" s="21"/>
      <c r="J20" s="25"/>
      <c r="K20" s="28" t="str">
        <f>"Données en cm "&amp;$V$8&amp;" cuisson"</f>
        <v>Données en cm Avant cuisson</v>
      </c>
      <c r="M20" s="22"/>
      <c r="N20" s="21"/>
      <c r="O20" s="20"/>
      <c r="P20" s="8" t="s">
        <v>5</v>
      </c>
      <c r="Q20" s="7">
        <f>IF($C$17="Après",ROUND(Q12/(1-$C$9),2),ROUND(Q12*(1-$C$9),2))</f>
        <v>12.5</v>
      </c>
      <c r="R20" s="19"/>
    </row>
    <row r="21" spans="2:18" ht="12.6" customHeight="1" x14ac:dyDescent="0.3">
      <c r="E21" s="14"/>
      <c r="F21" s="27"/>
      <c r="G21" s="23"/>
      <c r="H21" s="26"/>
      <c r="I21" s="21"/>
      <c r="J21" s="25"/>
      <c r="K21" s="24"/>
      <c r="L21" s="23"/>
      <c r="M21" s="22"/>
      <c r="N21" s="21"/>
      <c r="O21" s="20"/>
      <c r="P21" s="8" t="s">
        <v>1</v>
      </c>
      <c r="Q21" s="7">
        <f>IF($C$17="Après",ROUND(Q13/(1-$C$9),2),ROUND(Q13*(1-$C$9),2))</f>
        <v>0.91</v>
      </c>
      <c r="R21" s="19"/>
    </row>
    <row r="22" spans="2:18" ht="12.6" customHeight="1" x14ac:dyDescent="0.3">
      <c r="E22" s="14"/>
      <c r="F22" s="8" t="s">
        <v>6</v>
      </c>
      <c r="G22" s="18">
        <f>IF($C$17="Après",ROUND(G11/(1-$C$9),2),ROUND(G11*(1-$C$9),2))</f>
        <v>10.8</v>
      </c>
      <c r="H22" s="13"/>
      <c r="J22" s="6"/>
      <c r="K22" s="8" t="s">
        <v>6</v>
      </c>
      <c r="L22" s="18">
        <f>IF($C$17="Après",ROUND(L11/(1-$C$9),2),ROUND(L11*(1-$C$9),2))</f>
        <v>22.73</v>
      </c>
      <c r="M22" s="4"/>
      <c r="O22" s="17"/>
      <c r="P22" s="16"/>
      <c r="Q22" s="16"/>
      <c r="R22" s="15"/>
    </row>
    <row r="23" spans="2:18" ht="12.6" customHeight="1" x14ac:dyDescent="0.3">
      <c r="E23" s="14"/>
      <c r="F23" s="8" t="s">
        <v>5</v>
      </c>
      <c r="G23" s="7">
        <f>IF($C$17="Après",ROUND(G12/(1-$C$9),2),ROUND(G12*(1-$C$9),2))</f>
        <v>10.8</v>
      </c>
      <c r="H23" s="13"/>
      <c r="J23" s="6"/>
      <c r="K23" s="8" t="s">
        <v>4</v>
      </c>
      <c r="L23" s="7">
        <f>IF($C$17="Après",ROUND(L12/(1-$C$9),2),ROUND(L12*(1-$C$9),2))</f>
        <v>11.36</v>
      </c>
      <c r="M23" s="4"/>
    </row>
    <row r="24" spans="2:18" ht="12.6" customHeight="1" x14ac:dyDescent="0.3">
      <c r="E24" s="14"/>
      <c r="F24" s="8" t="s">
        <v>2</v>
      </c>
      <c r="G24" s="7">
        <f>IF($C$17="Après",ROUND(G13/(1-$C$9),2),ROUND(G13*(1-$C$9),2))</f>
        <v>0.56999999999999995</v>
      </c>
      <c r="H24" s="13"/>
      <c r="J24" s="6"/>
      <c r="K24" s="8" t="s">
        <v>3</v>
      </c>
      <c r="L24" s="7">
        <f>IF($C$17="Après",ROUND(L13/(1-$C$9),2),ROUND(L13*(1-$C$9),2))</f>
        <v>17.05</v>
      </c>
      <c r="M24" s="4"/>
    </row>
    <row r="25" spans="2:18" ht="12.6" customHeight="1" x14ac:dyDescent="0.3">
      <c r="E25" s="14"/>
      <c r="F25" s="8" t="s">
        <v>1</v>
      </c>
      <c r="G25" s="7">
        <f>IF($C$17="Après",ROUND(G14/(1-$C$9),2),ROUND(G14*(1-$C$9),2))</f>
        <v>0.56999999999999995</v>
      </c>
      <c r="H25" s="13"/>
      <c r="J25" s="6"/>
      <c r="K25" s="8" t="s">
        <v>2</v>
      </c>
      <c r="L25" s="7">
        <f>IF($C$17="Après",ROUND(L14/(1-$C$9),2),ROUND(L14*(1-$C$9),2))</f>
        <v>1.1399999999999999</v>
      </c>
      <c r="M25" s="4"/>
    </row>
    <row r="26" spans="2:18" ht="12.6" customHeight="1" x14ac:dyDescent="0.3">
      <c r="E26" s="12"/>
      <c r="F26" s="11"/>
      <c r="G26" s="10"/>
      <c r="H26" s="9"/>
      <c r="J26" s="6"/>
      <c r="K26" s="8" t="s">
        <v>1</v>
      </c>
      <c r="L26" s="7">
        <f>IF($C$17="Après",ROUND(L15/(1-$C$9),2),ROUND(L15*(1-$C$9),2))</f>
        <v>0.68</v>
      </c>
      <c r="M26" s="4"/>
    </row>
    <row r="27" spans="2:18" ht="12.6" customHeight="1" x14ac:dyDescent="0.3">
      <c r="J27" s="6"/>
      <c r="K27" t="s">
        <v>0</v>
      </c>
      <c r="L27" s="5">
        <f>IF($C$17="Après",ROUND(L16/(1-$C$9),2),ROUND(L16*(1-$C$9),2))</f>
        <v>28.41</v>
      </c>
      <c r="M27" s="4"/>
    </row>
    <row r="28" spans="2:18" ht="12.6" customHeight="1" x14ac:dyDescent="0.3">
      <c r="J28" s="3"/>
      <c r="K28" s="2"/>
      <c r="L28" s="2"/>
      <c r="M28" s="1"/>
    </row>
    <row r="29" spans="2:18" ht="15.6" customHeight="1" x14ac:dyDescent="0.3"/>
  </sheetData>
  <mergeCells count="12">
    <mergeCell ref="G6:H6"/>
    <mergeCell ref="L6:M6"/>
    <mergeCell ref="Q6:R6"/>
    <mergeCell ref="B2:R2"/>
    <mergeCell ref="B6:C6"/>
    <mergeCell ref="B4:C4"/>
    <mergeCell ref="F4:G4"/>
    <mergeCell ref="K4:L4"/>
    <mergeCell ref="P4:Q4"/>
    <mergeCell ref="E6:F6"/>
    <mergeCell ref="J6:K6"/>
    <mergeCell ref="O6:P6"/>
  </mergeCells>
  <dataValidations count="1">
    <dataValidation type="list" allowBlank="1" showInputMessage="1" showErrorMessage="1" sqref="C17" xr:uid="{565C99C0-9E62-4F72-A269-7BA1A55E8937}">
      <formula1>Retrait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6.Poids terre &amp; retrait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2024-06-27T06:46:12Z</dcterms:created>
  <dcterms:modified xsi:type="dcterms:W3CDTF">2024-06-27T06:47:28Z</dcterms:modified>
</cp:coreProperties>
</file>